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0.1 - PS370 - Úprava pa..." sheetId="2" r:id="rId2"/>
    <sheet name="D10.2.1 - PS371 - Úprava ..." sheetId="3" r:id="rId3"/>
    <sheet name="D10.2.1 - PS371 - PVS v OKP" sheetId="4" r:id="rId4"/>
    <sheet name="D10.2.1 - PS 731 - PVS v ..." sheetId="5" r:id="rId5"/>
    <sheet name="D10.2.2 - PS371 - Úprava ..." sheetId="6" r:id="rId6"/>
    <sheet name="D10.3. - SO01 - Stavební ..." sheetId="7" r:id="rId7"/>
    <sheet name="D10.4.1 - SO02 - Potrubní..." sheetId="8" r:id="rId8"/>
    <sheet name="D10.4.2 - SO02 - Potrubní...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'D10.1 - PS370 - Úprava pa...'!$C$87:$K$234</definedName>
    <definedName name="_xlnm.Print_Area" localSheetId="1">'D10.1 - PS370 - Úprava pa...'!$C$4:$J$39,'D10.1 - PS370 - Úprava pa...'!$C$45:$J$69,'D10.1 - PS370 - Úprava pa...'!$C$75:$K$234</definedName>
    <definedName name="_xlnm.Print_Titles" localSheetId="1">'D10.1 - PS370 - Úprava pa...'!$87:$87</definedName>
    <definedName name="_xlnm._FilterDatabase" localSheetId="2" hidden="1">'D10.2.1 - PS371 - Úprava ...'!$C$100:$K$870</definedName>
    <definedName name="_xlnm.Print_Area" localSheetId="2">'D10.2.1 - PS371 - Úprava ...'!$C$4:$J$41,'D10.2.1 - PS371 - Úprava ...'!$C$47:$J$80,'D10.2.1 - PS371 - Úprava ...'!$C$86:$K$870</definedName>
    <definedName name="_xlnm.Print_Titles" localSheetId="2">'D10.2.1 - PS371 - Úprava ...'!$100:$100</definedName>
    <definedName name="_xlnm._FilterDatabase" localSheetId="3" hidden="1">'D10.2.1 - PS371 - PVS v OKP'!$C$95:$K$621</definedName>
    <definedName name="_xlnm.Print_Area" localSheetId="3">'D10.2.1 - PS371 - PVS v OKP'!$C$4:$J$41,'D10.2.1 - PS371 - PVS v OKP'!$C$47:$J$75,'D10.2.1 - PS371 - PVS v OKP'!$C$81:$K$621</definedName>
    <definedName name="_xlnm.Print_Titles" localSheetId="3">'D10.2.1 - PS371 - PVS v OKP'!$95:$95</definedName>
    <definedName name="_xlnm._FilterDatabase" localSheetId="4" hidden="1">'D10.2.1 - PS 731 - PVS v ...'!$C$84:$K$349</definedName>
    <definedName name="_xlnm.Print_Area" localSheetId="4">'D10.2.1 - PS 731 - PVS v ...'!$C$4:$J$41,'D10.2.1 - PS 731 - PVS v ...'!$C$47:$J$64,'D10.2.1 - PS 731 - PVS v ...'!$C$70:$K$349</definedName>
    <definedName name="_xlnm.Print_Titles" localSheetId="4">'D10.2.1 - PS 731 - PVS v ...'!$84:$84</definedName>
    <definedName name="_xlnm._FilterDatabase" localSheetId="5" hidden="1">'D10.2.2 - PS371 - Úprava ...'!$C$97:$K$299</definedName>
    <definedName name="_xlnm.Print_Area" localSheetId="5">'D10.2.2 - PS371 - Úprava ...'!$C$4:$J$41,'D10.2.2 - PS371 - Úprava ...'!$C$47:$J$77,'D10.2.2 - PS371 - Úprava ...'!$C$83:$K$299</definedName>
    <definedName name="_xlnm.Print_Titles" localSheetId="5">'D10.2.2 - PS371 - Úprava ...'!$97:$97</definedName>
    <definedName name="_xlnm._FilterDatabase" localSheetId="6" hidden="1">'D10.3. - SO01 - Stavební ...'!$C$97:$K$766</definedName>
    <definedName name="_xlnm.Print_Area" localSheetId="6">'D10.3. - SO01 - Stavební ...'!$C$4:$J$39,'D10.3. - SO01 - Stavební ...'!$C$45:$J$79,'D10.3. - SO01 - Stavební ...'!$C$85:$K$766</definedName>
    <definedName name="_xlnm.Print_Titles" localSheetId="6">'D10.3. - SO01 - Stavební ...'!$97:$97</definedName>
    <definedName name="_xlnm._FilterDatabase" localSheetId="7" hidden="1">'D10.4.1 - SO02 - Potrubní...'!$C$90:$K$146</definedName>
    <definedName name="_xlnm.Print_Area" localSheetId="7">'D10.4.1 - SO02 - Potrubní...'!$C$4:$J$41,'D10.4.1 - SO02 - Potrubní...'!$C$47:$J$70,'D10.4.1 - SO02 - Potrubní...'!$C$76:$K$146</definedName>
    <definedName name="_xlnm.Print_Titles" localSheetId="7">'D10.4.1 - SO02 - Potrubní...'!$90:$90</definedName>
    <definedName name="_xlnm._FilterDatabase" localSheetId="8" hidden="1">'D10.4.2 - SO02 - Potrubní...'!$C$92:$K$151</definedName>
    <definedName name="_xlnm.Print_Area" localSheetId="8">'D10.4.2 - SO02 - Potrubní...'!$C$4:$J$41,'D10.4.2 - SO02 - Potrubní...'!$C$47:$J$72,'D10.4.2 - SO02 - Potrubní...'!$C$78:$K$151</definedName>
    <definedName name="_xlnm.Print_Titles" localSheetId="8">'D10.4.2 - SO02 - Potrubní...'!$92:$92</definedName>
    <definedName name="_xlnm._FilterDatabase" localSheetId="9" hidden="1">'VRN - Vedlejší rozpočtové...'!$C$85:$K$165</definedName>
    <definedName name="_xlnm.Print_Area" localSheetId="9">'VRN - Vedlejší rozpočtové...'!$C$4:$J$39,'VRN - Vedlejší rozpočtové...'!$C$45:$J$67,'VRN - Vedlejší rozpočtové...'!$C$73:$K$165</definedName>
    <definedName name="_xlnm.Print_Titles" localSheetId="9">'VRN - Vedlejší rozpočtové...'!$85:$85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9" r="J39"/>
  <c r="J38"/>
  <c i="1" r="AY64"/>
  <c i="9" r="J37"/>
  <c i="1" r="AX64"/>
  <c i="9"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T134"/>
  <c r="R136"/>
  <c r="R135"/>
  <c r="R134"/>
  <c r="P136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T95"/>
  <c r="T94"/>
  <c r="R96"/>
  <c r="R95"/>
  <c r="R94"/>
  <c r="P96"/>
  <c r="P95"/>
  <c r="P94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8" r="J39"/>
  <c r="J38"/>
  <c i="1" r="AY63"/>
  <c i="8" r="J37"/>
  <c i="1" r="AX63"/>
  <c i="8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7" r="J37"/>
  <c r="J36"/>
  <c i="1" r="AY61"/>
  <c i="7" r="J35"/>
  <c i="1" r="AX61"/>
  <c i="7"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5"/>
  <c r="BH745"/>
  <c r="BG745"/>
  <c r="BF745"/>
  <c r="T745"/>
  <c r="R745"/>
  <c r="P745"/>
  <c r="BI742"/>
  <c r="BH742"/>
  <c r="BG742"/>
  <c r="BF742"/>
  <c r="T742"/>
  <c r="R742"/>
  <c r="P742"/>
  <c r="BI736"/>
  <c r="BH736"/>
  <c r="BG736"/>
  <c r="BF736"/>
  <c r="T736"/>
  <c r="R736"/>
  <c r="P736"/>
  <c r="BI733"/>
  <c r="BH733"/>
  <c r="BG733"/>
  <c r="BF733"/>
  <c r="T733"/>
  <c r="R733"/>
  <c r="P733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1"/>
  <c r="BH701"/>
  <c r="BG701"/>
  <c r="BF701"/>
  <c r="T701"/>
  <c r="R701"/>
  <c r="P701"/>
  <c r="BI697"/>
  <c r="BH697"/>
  <c r="BG697"/>
  <c r="BF697"/>
  <c r="T697"/>
  <c r="R697"/>
  <c r="P697"/>
  <c r="BI689"/>
  <c r="BH689"/>
  <c r="BG689"/>
  <c r="BF689"/>
  <c r="T689"/>
  <c r="R689"/>
  <c r="P689"/>
  <c r="BI681"/>
  <c r="BH681"/>
  <c r="BG681"/>
  <c r="BF681"/>
  <c r="T681"/>
  <c r="R681"/>
  <c r="P681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7"/>
  <c r="BH657"/>
  <c r="BG657"/>
  <c r="BF657"/>
  <c r="T657"/>
  <c r="R657"/>
  <c r="P657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7"/>
  <c r="BH497"/>
  <c r="BG497"/>
  <c r="BF497"/>
  <c r="T497"/>
  <c r="T496"/>
  <c r="R497"/>
  <c r="R496"/>
  <c r="P497"/>
  <c r="P496"/>
  <c r="BI494"/>
  <c r="BH494"/>
  <c r="BG494"/>
  <c r="BF494"/>
  <c r="T494"/>
  <c r="R494"/>
  <c r="P494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2"/>
  <c r="BH452"/>
  <c r="BG452"/>
  <c r="BF452"/>
  <c r="T452"/>
  <c r="R452"/>
  <c r="P452"/>
  <c r="BI449"/>
  <c r="BH449"/>
  <c r="BG449"/>
  <c r="BF449"/>
  <c r="T449"/>
  <c r="R449"/>
  <c r="P449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06"/>
  <c r="BH406"/>
  <c r="BG406"/>
  <c r="BF406"/>
  <c r="T406"/>
  <c r="R406"/>
  <c r="P40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69"/>
  <c r="BH269"/>
  <c r="BG269"/>
  <c r="BF269"/>
  <c r="T269"/>
  <c r="R269"/>
  <c r="P269"/>
  <c r="BI260"/>
  <c r="BH260"/>
  <c r="BG260"/>
  <c r="BF260"/>
  <c r="T260"/>
  <c r="R260"/>
  <c r="P260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199"/>
  <c r="BH199"/>
  <c r="BG199"/>
  <c r="BF199"/>
  <c r="T199"/>
  <c r="R199"/>
  <c r="P199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52"/>
  <c r="E7"/>
  <c r="E48"/>
  <c i="6" r="J39"/>
  <c r="J38"/>
  <c i="1" r="AY60"/>
  <c i="6" r="J37"/>
  <c i="1" r="AX60"/>
  <c i="6"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5"/>
  <c r="J94"/>
  <c r="F94"/>
  <c r="F92"/>
  <c r="E90"/>
  <c r="J59"/>
  <c r="J58"/>
  <c r="F58"/>
  <c r="F56"/>
  <c r="E54"/>
  <c r="J20"/>
  <c r="E20"/>
  <c r="F95"/>
  <c r="J19"/>
  <c r="J14"/>
  <c r="J56"/>
  <c r="E7"/>
  <c r="E50"/>
  <c i="5" r="J39"/>
  <c r="J38"/>
  <c i="1" r="AY59"/>
  <c i="5" r="J37"/>
  <c i="1" r="AX59"/>
  <c i="5"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58"/>
  <c r="J22"/>
  <c r="J20"/>
  <c r="E20"/>
  <c r="F59"/>
  <c r="J19"/>
  <c r="J17"/>
  <c r="E17"/>
  <c r="F81"/>
  <c r="J16"/>
  <c r="J14"/>
  <c r="J79"/>
  <c r="E7"/>
  <c r="E73"/>
  <c i="4" r="J39"/>
  <c r="J38"/>
  <c i="1" r="AY58"/>
  <c i="4" r="J37"/>
  <c i="1" r="AX58"/>
  <c i="4"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56"/>
  <c r="E7"/>
  <c r="E50"/>
  <c i="3" r="J39"/>
  <c r="J38"/>
  <c i="1" r="AY57"/>
  <c i="3" r="J37"/>
  <c i="1" r="AX57"/>
  <c i="3" r="BI867"/>
  <c r="BH867"/>
  <c r="BG867"/>
  <c r="BF867"/>
  <c r="T867"/>
  <c r="R867"/>
  <c r="P867"/>
  <c r="BI864"/>
  <c r="BH864"/>
  <c r="BG864"/>
  <c r="BF864"/>
  <c r="T864"/>
  <c r="R864"/>
  <c r="P864"/>
  <c r="BI858"/>
  <c r="BH858"/>
  <c r="BG858"/>
  <c r="BF858"/>
  <c r="T858"/>
  <c r="R858"/>
  <c r="P858"/>
  <c r="BI856"/>
  <c r="BH856"/>
  <c r="BG856"/>
  <c r="BF856"/>
  <c r="T856"/>
  <c r="R856"/>
  <c r="P856"/>
  <c r="BI853"/>
  <c r="BH853"/>
  <c r="BG853"/>
  <c r="BF853"/>
  <c r="T853"/>
  <c r="R853"/>
  <c r="P853"/>
  <c r="BI849"/>
  <c r="BH849"/>
  <c r="BG849"/>
  <c r="BF849"/>
  <c r="T849"/>
  <c r="R849"/>
  <c r="P849"/>
  <c r="BI846"/>
  <c r="BH846"/>
  <c r="BG846"/>
  <c r="BF846"/>
  <c r="T846"/>
  <c r="R846"/>
  <c r="P846"/>
  <c r="BI841"/>
  <c r="BH841"/>
  <c r="BG841"/>
  <c r="BF841"/>
  <c r="T841"/>
  <c r="R841"/>
  <c r="P841"/>
  <c r="BI838"/>
  <c r="BH838"/>
  <c r="BG838"/>
  <c r="BF838"/>
  <c r="T838"/>
  <c r="R838"/>
  <c r="P838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4"/>
  <c r="BH104"/>
  <c r="BG104"/>
  <c r="BF104"/>
  <c r="T104"/>
  <c r="T103"/>
  <c r="T102"/>
  <c r="R104"/>
  <c r="R103"/>
  <c r="R102"/>
  <c r="P104"/>
  <c r="P103"/>
  <c r="P102"/>
  <c r="J98"/>
  <c r="J97"/>
  <c r="F97"/>
  <c r="F95"/>
  <c r="E93"/>
  <c r="J59"/>
  <c r="J58"/>
  <c r="F58"/>
  <c r="F56"/>
  <c r="E54"/>
  <c r="J20"/>
  <c r="E20"/>
  <c r="F59"/>
  <c r="J19"/>
  <c r="J14"/>
  <c r="J95"/>
  <c r="E7"/>
  <c r="E50"/>
  <c i="2" r="J37"/>
  <c r="J36"/>
  <c i="1" r="AY55"/>
  <c i="2" r="J35"/>
  <c i="1" r="AX55"/>
  <c i="2"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188"/>
  <c r="BK138"/>
  <c r="J144"/>
  <c r="J233"/>
  <c r="J158"/>
  <c i="3" r="J867"/>
  <c r="BK825"/>
  <c r="J770"/>
  <c r="J704"/>
  <c r="BK643"/>
  <c r="J566"/>
  <c r="BK479"/>
  <c r="BK394"/>
  <c r="J372"/>
  <c r="BK323"/>
  <c r="J279"/>
  <c r="BK189"/>
  <c r="J798"/>
  <c r="J714"/>
  <c r="J660"/>
  <c r="BK603"/>
  <c r="J527"/>
  <c r="BK410"/>
  <c r="BK347"/>
  <c r="J247"/>
  <c r="J123"/>
  <c r="BK853"/>
  <c r="BK770"/>
  <c r="BK654"/>
  <c r="J603"/>
  <c r="BK541"/>
  <c r="BK454"/>
  <c r="J323"/>
  <c r="J261"/>
  <c r="J142"/>
  <c r="J788"/>
  <c r="J684"/>
  <c r="BK591"/>
  <c r="BK546"/>
  <c r="J429"/>
  <c r="J365"/>
  <c r="BK283"/>
  <c r="J204"/>
  <c r="J156"/>
  <c i="4" r="J584"/>
  <c r="J487"/>
  <c r="BK425"/>
  <c r="BK365"/>
  <c r="J327"/>
  <c r="J310"/>
  <c r="J291"/>
  <c r="BK283"/>
  <c r="BK256"/>
  <c r="BK154"/>
  <c r="J609"/>
  <c r="J558"/>
  <c r="BK481"/>
  <c r="BK411"/>
  <c r="BK347"/>
  <c r="BK274"/>
  <c r="BK187"/>
  <c r="BK109"/>
  <c r="BK524"/>
  <c r="BK462"/>
  <c r="BK403"/>
  <c r="BK288"/>
  <c r="J115"/>
  <c r="BK563"/>
  <c r="BK505"/>
  <c r="BK432"/>
  <c r="J397"/>
  <c r="BK336"/>
  <c r="BK291"/>
  <c r="J206"/>
  <c r="BK124"/>
  <c i="5" r="BK269"/>
  <c r="J194"/>
  <c r="J156"/>
  <c r="J305"/>
  <c r="BK219"/>
  <c r="BK152"/>
  <c r="J340"/>
  <c r="BK237"/>
  <c r="BK144"/>
  <c r="J96"/>
  <c r="J295"/>
  <c r="J245"/>
  <c r="J178"/>
  <c r="J126"/>
  <c i="6" r="BK236"/>
  <c r="J143"/>
  <c r="BK274"/>
  <c r="J227"/>
  <c r="BK179"/>
  <c r="J108"/>
  <c r="J232"/>
  <c r="J168"/>
  <c r="BK286"/>
  <c r="BK242"/>
  <c r="J170"/>
  <c i="7" r="BK709"/>
  <c r="BK567"/>
  <c r="BK391"/>
  <c r="BK285"/>
  <c r="J745"/>
  <c r="J567"/>
  <c r="BK478"/>
  <c r="BK290"/>
  <c r="J163"/>
  <c r="J759"/>
  <c r="J622"/>
  <c r="J574"/>
  <c r="J457"/>
  <c r="J356"/>
  <c r="BK176"/>
  <c r="BK715"/>
  <c r="BK629"/>
  <c r="BK512"/>
  <c r="J434"/>
  <c r="BK352"/>
  <c r="BK189"/>
  <c i="8" r="J145"/>
  <c r="BK105"/>
  <c r="BK145"/>
  <c i="9" r="BK131"/>
  <c r="J110"/>
  <c r="J105"/>
  <c i="10" r="J135"/>
  <c r="J148"/>
  <c r="J103"/>
  <c i="2" r="BK206"/>
  <c r="J188"/>
  <c r="J206"/>
  <c r="J146"/>
  <c r="J110"/>
  <c r="BK177"/>
  <c i="3" r="BK867"/>
  <c r="J804"/>
  <c r="BK723"/>
  <c r="BK633"/>
  <c r="BK559"/>
  <c r="BK439"/>
  <c r="J340"/>
  <c r="J283"/>
  <c r="J193"/>
  <c r="BK782"/>
  <c r="J693"/>
  <c r="BK605"/>
  <c r="J544"/>
  <c r="BK413"/>
  <c r="BK337"/>
  <c r="J231"/>
  <c r="BK120"/>
  <c r="J807"/>
  <c r="BK709"/>
  <c r="BK607"/>
  <c r="J546"/>
  <c r="J413"/>
  <c r="J318"/>
  <c r="BK267"/>
  <c r="J160"/>
  <c r="BK821"/>
  <c r="J758"/>
  <c r="J676"/>
  <c r="J581"/>
  <c r="BK518"/>
  <c r="J442"/>
  <c r="BK367"/>
  <c r="J257"/>
  <c r="BK206"/>
  <c r="BK130"/>
  <c i="4" r="BK578"/>
  <c r="BK496"/>
  <c r="J417"/>
  <c r="BK359"/>
  <c r="J229"/>
  <c r="BK158"/>
  <c r="J556"/>
  <c r="J442"/>
  <c r="BK371"/>
  <c r="J321"/>
  <c r="BK241"/>
  <c r="J151"/>
  <c r="BK536"/>
  <c r="BK458"/>
  <c r="J389"/>
  <c r="J296"/>
  <c r="BK584"/>
  <c r="J545"/>
  <c r="J470"/>
  <c r="BK415"/>
  <c r="J361"/>
  <c r="BK334"/>
  <c r="J271"/>
  <c r="J217"/>
  <c r="J133"/>
  <c i="5" r="J324"/>
  <c r="BK213"/>
  <c r="J162"/>
  <c r="J283"/>
  <c r="J239"/>
  <c r="J168"/>
  <c r="BK124"/>
  <c r="J326"/>
  <c r="J207"/>
  <c r="J118"/>
  <c r="J320"/>
  <c r="BK265"/>
  <c r="J198"/>
  <c r="J154"/>
  <c r="BK100"/>
  <c i="6" r="BK217"/>
  <c r="J134"/>
  <c r="J284"/>
  <c r="BK232"/>
  <c r="BK185"/>
  <c r="BK118"/>
  <c r="BK248"/>
  <c r="J181"/>
  <c r="J294"/>
  <c r="BK206"/>
  <c r="BK158"/>
  <c r="J112"/>
  <c i="7" r="BK657"/>
  <c r="BK530"/>
  <c r="BK371"/>
  <c r="BK269"/>
  <c r="J145"/>
  <c r="BK625"/>
  <c r="BK536"/>
  <c r="BK475"/>
  <c r="BK300"/>
  <c r="J135"/>
  <c r="J101"/>
  <c r="J718"/>
  <c r="BK606"/>
  <c r="J530"/>
  <c r="BK449"/>
  <c r="J223"/>
  <c r="BK712"/>
  <c r="J641"/>
  <c r="BK548"/>
  <c r="J387"/>
  <c r="J320"/>
  <c r="BK159"/>
  <c i="8" r="BK124"/>
  <c r="J139"/>
  <c r="J101"/>
  <c i="9" r="J121"/>
  <c r="J131"/>
  <c i="10" r="BK148"/>
  <c r="J142"/>
  <c r="BK132"/>
  <c i="2" r="BK195"/>
  <c r="BK198"/>
  <c r="J231"/>
  <c r="J117"/>
  <c r="BK193"/>
  <c r="J125"/>
  <c i="3" r="J853"/>
  <c r="BK788"/>
  <c r="J740"/>
  <c r="J709"/>
  <c r="J647"/>
  <c r="BK527"/>
  <c r="BK435"/>
  <c r="J332"/>
  <c r="J289"/>
  <c r="BK211"/>
  <c r="J135"/>
  <c r="BK755"/>
  <c r="BK698"/>
  <c r="J588"/>
  <c r="BK522"/>
  <c r="J388"/>
  <c r="BK307"/>
  <c r="J228"/>
  <c r="J825"/>
  <c r="J635"/>
  <c r="BK583"/>
  <c r="BK515"/>
  <c r="J439"/>
  <c r="J325"/>
  <c r="BK243"/>
  <c r="BK108"/>
  <c r="BK764"/>
  <c r="J680"/>
  <c r="J633"/>
  <c r="J525"/>
  <c r="J450"/>
  <c r="J390"/>
  <c r="J253"/>
  <c r="J214"/>
  <c r="J139"/>
  <c i="4" r="J574"/>
  <c r="J479"/>
  <c r="BK377"/>
  <c r="J334"/>
  <c r="BK177"/>
  <c r="J109"/>
  <c r="BK572"/>
  <c r="J554"/>
  <c r="BK381"/>
  <c r="J343"/>
  <c r="J249"/>
  <c r="J136"/>
  <c r="BK570"/>
  <c r="J481"/>
  <c r="BK456"/>
  <c r="BK339"/>
  <c r="BK182"/>
  <c r="BK605"/>
  <c r="BK560"/>
  <c r="BK508"/>
  <c r="J447"/>
  <c r="J391"/>
  <c r="J349"/>
  <c r="BK266"/>
  <c r="J193"/>
  <c r="J130"/>
  <c i="5" r="BK281"/>
  <c r="BK211"/>
  <c r="BK158"/>
  <c r="J322"/>
  <c r="J247"/>
  <c r="J217"/>
  <c r="BK156"/>
  <c r="BK86"/>
  <c r="BK261"/>
  <c r="J213"/>
  <c r="BK140"/>
  <c r="BK338"/>
  <c r="J269"/>
  <c r="J235"/>
  <c r="BK166"/>
  <c r="BK108"/>
  <c i="6" r="J267"/>
  <c r="BK181"/>
  <c r="J122"/>
  <c r="BK255"/>
  <c r="J177"/>
  <c r="BK122"/>
  <c r="J281"/>
  <c r="BK244"/>
  <c r="J189"/>
  <c r="BK106"/>
  <c r="BK265"/>
  <c r="J139"/>
  <c i="7" r="BK663"/>
  <c r="J536"/>
  <c r="J497"/>
  <c r="BK360"/>
  <c r="BK278"/>
  <c r="J148"/>
  <c r="BK541"/>
  <c r="BK380"/>
  <c r="BK247"/>
  <c r="BK119"/>
  <c r="J721"/>
  <c r="BK586"/>
  <c r="BK494"/>
  <c r="BK364"/>
  <c r="BK174"/>
  <c r="BK638"/>
  <c r="J491"/>
  <c r="BK282"/>
  <c r="BK123"/>
  <c i="8" r="BK122"/>
  <c i="9" r="BK125"/>
  <c r="BK107"/>
  <c i="10" r="J123"/>
  <c r="BK96"/>
  <c i="2" r="J204"/>
  <c i="1" r="AS56"/>
  <c i="3" r="J556"/>
  <c r="BK476"/>
  <c r="J392"/>
  <c r="BK276"/>
  <c r="BK191"/>
  <c r="BK126"/>
  <c r="BK738"/>
  <c r="J665"/>
  <c r="J591"/>
  <c r="BK536"/>
  <c r="BK403"/>
  <c r="J342"/>
  <c r="BK250"/>
  <c r="J181"/>
  <c r="J829"/>
  <c r="BK714"/>
  <c r="BK640"/>
  <c r="BK568"/>
  <c r="J500"/>
  <c r="J416"/>
  <c r="J315"/>
  <c r="J239"/>
  <c r="J120"/>
  <c r="J823"/>
  <c r="J719"/>
  <c r="J652"/>
  <c r="BK588"/>
  <c r="J503"/>
  <c r="BK426"/>
  <c r="BK358"/>
  <c r="J270"/>
  <c r="BK209"/>
  <c r="J132"/>
  <c i="4" r="BK592"/>
  <c r="BK543"/>
  <c r="J449"/>
  <c r="J347"/>
  <c r="BK189"/>
  <c r="J145"/>
  <c r="BK603"/>
  <c r="BK545"/>
  <c r="BK474"/>
  <c r="J401"/>
  <c r="J314"/>
  <c r="BK269"/>
  <c r="J199"/>
  <c r="J142"/>
  <c r="BK519"/>
  <c r="BK476"/>
  <c r="BK444"/>
  <c r="BK375"/>
  <c r="J269"/>
  <c r="J158"/>
  <c r="J590"/>
  <c r="BK511"/>
  <c r="BK440"/>
  <c r="BK407"/>
  <c r="BK357"/>
  <c r="BK202"/>
  <c r="BK118"/>
  <c i="5" r="J271"/>
  <c r="J200"/>
  <c r="BK170"/>
  <c r="BK348"/>
  <c r="BK299"/>
  <c r="BK249"/>
  <c r="J170"/>
  <c r="J128"/>
  <c r="J338"/>
  <c r="J307"/>
  <c r="BK297"/>
  <c r="BK285"/>
  <c r="BK241"/>
  <c r="BK168"/>
  <c r="BK128"/>
  <c r="BK334"/>
  <c r="J255"/>
  <c r="BK217"/>
  <c r="BK160"/>
  <c r="BK104"/>
  <c i="6" r="J270"/>
  <c r="J211"/>
  <c r="J145"/>
  <c r="J110"/>
  <c r="BK253"/>
  <c r="J204"/>
  <c r="BK134"/>
  <c r="J104"/>
  <c r="J242"/>
  <c r="BK198"/>
  <c r="BK110"/>
  <c r="J193"/>
  <c r="J160"/>
  <c i="7" r="J715"/>
  <c r="J541"/>
  <c r="BK463"/>
  <c r="J312"/>
  <c r="BK235"/>
  <c r="BK673"/>
  <c r="J524"/>
  <c r="J406"/>
  <c r="J235"/>
  <c r="BK153"/>
  <c r="BK742"/>
  <c r="BK577"/>
  <c r="J475"/>
  <c r="BK426"/>
  <c r="J300"/>
  <c r="J140"/>
  <c r="J442"/>
  <c r="J199"/>
  <c r="J119"/>
  <c i="8" r="BK94"/>
  <c r="J94"/>
  <c i="9" r="J149"/>
  <c i="10" r="BK142"/>
  <c r="BK89"/>
  <c r="J89"/>
  <c i="2" r="BK218"/>
  <c r="BK231"/>
  <c r="BK156"/>
  <c r="BK190"/>
  <c r="BK216"/>
  <c r="J129"/>
  <c i="3" r="J856"/>
  <c r="J746"/>
  <c r="BK656"/>
  <c r="BK598"/>
  <c r="BK520"/>
  <c r="J363"/>
  <c r="J292"/>
  <c r="BK195"/>
  <c r="J150"/>
  <c r="BK735"/>
  <c r="BK671"/>
  <c r="BK561"/>
  <c r="BK446"/>
  <c r="J377"/>
  <c r="BK259"/>
  <c r="BK146"/>
  <c r="J113"/>
  <c r="BK711"/>
  <c r="BK611"/>
  <c r="J559"/>
  <c r="J491"/>
  <c r="BK422"/>
  <c r="J354"/>
  <c r="BK292"/>
  <c r="J166"/>
  <c r="BK849"/>
  <c r="BK752"/>
  <c r="BK667"/>
  <c r="J609"/>
  <c r="J522"/>
  <c r="BK491"/>
  <c r="J394"/>
  <c r="J298"/>
  <c r="BK217"/>
  <c r="J178"/>
  <c i="4" r="J607"/>
  <c r="J541"/>
  <c r="BK413"/>
  <c r="J351"/>
  <c r="J319"/>
  <c r="J312"/>
  <c r="J303"/>
  <c r="J288"/>
  <c r="BK276"/>
  <c r="J233"/>
  <c r="BK130"/>
  <c r="BK586"/>
  <c r="J534"/>
  <c r="J451"/>
  <c r="J379"/>
  <c r="J256"/>
  <c r="BK145"/>
  <c r="BK551"/>
  <c r="J483"/>
  <c r="J419"/>
  <c r="J363"/>
  <c r="BK251"/>
  <c r="J616"/>
  <c r="BK549"/>
  <c r="BK472"/>
  <c r="BK419"/>
  <c r="J381"/>
  <c r="BK321"/>
  <c r="BK264"/>
  <c r="BK171"/>
  <c i="5" r="BK326"/>
  <c r="J219"/>
  <c r="BK174"/>
  <c r="J348"/>
  <c r="J293"/>
  <c r="J251"/>
  <c r="J174"/>
  <c r="J140"/>
  <c r="J330"/>
  <c r="BK209"/>
  <c r="J122"/>
  <c r="BK342"/>
  <c r="J267"/>
  <c r="J221"/>
  <c r="J142"/>
  <c r="BK98"/>
  <c i="6" r="J213"/>
  <c r="BK164"/>
  <c r="BK100"/>
  <c r="J219"/>
  <c r="BK147"/>
  <c r="J102"/>
  <c r="BK219"/>
  <c r="BK132"/>
  <c r="BK272"/>
  <c r="J208"/>
  <c r="BK116"/>
  <c i="7" r="J614"/>
  <c r="J478"/>
  <c r="BK304"/>
  <c r="BK135"/>
  <c r="BK645"/>
  <c r="BK519"/>
  <c r="J304"/>
  <c r="BK223"/>
  <c r="BK145"/>
  <c r="J751"/>
  <c r="BK614"/>
  <c r="J519"/>
  <c r="BK430"/>
  <c r="J336"/>
  <c r="J153"/>
  <c r="J706"/>
  <c r="BK622"/>
  <c r="BK406"/>
  <c r="J332"/>
  <c r="J174"/>
  <c i="8" r="J116"/>
  <c r="J122"/>
  <c i="9" r="BK146"/>
  <c r="J136"/>
  <c i="10" r="BK126"/>
  <c r="BK135"/>
  <c r="BK153"/>
  <c i="2" r="J218"/>
  <c r="BK141"/>
  <c r="J213"/>
  <c r="BK233"/>
  <c r="J170"/>
  <c r="J223"/>
  <c r="BK160"/>
  <c i="3" r="BK846"/>
  <c r="BK749"/>
  <c r="J700"/>
  <c r="BK652"/>
  <c r="BK532"/>
  <c r="J497"/>
  <c r="BK382"/>
  <c r="J309"/>
  <c r="J223"/>
  <c r="J152"/>
  <c r="J749"/>
  <c r="BK684"/>
  <c r="J586"/>
  <c r="BK497"/>
  <c r="BK450"/>
  <c r="BK363"/>
  <c r="BK261"/>
  <c r="BK132"/>
  <c r="BK827"/>
  <c r="J645"/>
  <c r="J564"/>
  <c r="BK511"/>
  <c r="J426"/>
  <c r="BK304"/>
  <c r="BK204"/>
  <c r="J858"/>
  <c r="BK776"/>
  <c r="BK700"/>
  <c r="BK645"/>
  <c r="J570"/>
  <c r="BK485"/>
  <c r="J405"/>
  <c r="BK320"/>
  <c r="BK231"/>
  <c r="BK142"/>
  <c i="4" r="J588"/>
  <c r="J529"/>
  <c r="BK435"/>
  <c r="BK373"/>
  <c r="J259"/>
  <c r="J169"/>
  <c r="J121"/>
  <c r="BK594"/>
  <c r="J492"/>
  <c r="BK409"/>
  <c r="BK353"/>
  <c r="J254"/>
  <c r="J173"/>
  <c r="J599"/>
  <c r="BK479"/>
  <c r="J415"/>
  <c r="BK341"/>
  <c r="BK162"/>
  <c r="J596"/>
  <c r="BK532"/>
  <c r="J438"/>
  <c r="J387"/>
  <c r="BK305"/>
  <c r="BK237"/>
  <c r="J160"/>
  <c i="5" r="J342"/>
  <c r="BK251"/>
  <c r="BK198"/>
  <c r="J148"/>
  <c r="J346"/>
  <c r="J301"/>
  <c r="BK196"/>
  <c r="BK142"/>
  <c r="J336"/>
  <c r="BK233"/>
  <c r="BK154"/>
  <c r="J108"/>
  <c r="J289"/>
  <c r="BK253"/>
  <c r="BK172"/>
  <c r="BK110"/>
  <c i="6" r="J259"/>
  <c r="BK174"/>
  <c r="BK126"/>
  <c r="J272"/>
  <c r="BK215"/>
  <c r="BK149"/>
  <c r="BK284"/>
  <c r="J225"/>
  <c r="J162"/>
  <c r="J274"/>
  <c r="BK230"/>
  <c r="BK145"/>
  <c i="7" r="J724"/>
  <c r="BK555"/>
  <c r="J395"/>
  <c r="BK308"/>
  <c r="J107"/>
  <c r="J581"/>
  <c r="BK515"/>
  <c r="BK328"/>
  <c r="J251"/>
  <c r="J170"/>
  <c r="J736"/>
  <c r="J681"/>
  <c r="J594"/>
  <c r="J508"/>
  <c r="J352"/>
  <c r="J182"/>
  <c r="BK701"/>
  <c r="BK610"/>
  <c r="J472"/>
  <c r="J344"/>
  <c r="J186"/>
  <c r="J116"/>
  <c i="8" r="BK101"/>
  <c r="BK131"/>
  <c i="9" r="J128"/>
  <c r="BK128"/>
  <c r="J100"/>
  <c i="10" r="BK129"/>
  <c r="J162"/>
  <c r="BK162"/>
  <c i="2" r="BK208"/>
  <c r="BK96"/>
  <c r="BK144"/>
  <c r="J177"/>
  <c r="J167"/>
  <c r="J148"/>
  <c i="3" r="J834"/>
  <c r="BK773"/>
  <c r="J678"/>
  <c r="BK618"/>
  <c r="BK579"/>
  <c r="BK494"/>
  <c r="BK365"/>
  <c r="J259"/>
  <c r="J169"/>
  <c r="BK804"/>
  <c r="BK707"/>
  <c r="J669"/>
  <c r="J607"/>
  <c r="J454"/>
  <c r="BK374"/>
  <c r="J267"/>
  <c r="BK169"/>
  <c r="BK838"/>
  <c r="J731"/>
  <c r="BK629"/>
  <c r="BK566"/>
  <c r="BK506"/>
  <c r="BK356"/>
  <c r="J273"/>
  <c r="J146"/>
  <c r="BK801"/>
  <c r="J698"/>
  <c r="BK614"/>
  <c r="BK564"/>
  <c r="J511"/>
  <c r="BK416"/>
  <c r="BK379"/>
  <c r="BK311"/>
  <c r="J237"/>
  <c r="J183"/>
  <c i="4" r="BK601"/>
  <c r="BK558"/>
  <c r="BK499"/>
  <c r="J444"/>
  <c r="J357"/>
  <c r="BK213"/>
  <c r="J124"/>
  <c r="J560"/>
  <c r="BK485"/>
  <c r="J399"/>
  <c r="J355"/>
  <c r="J266"/>
  <c r="BK160"/>
  <c r="J586"/>
  <c r="BK492"/>
  <c r="BK464"/>
  <c r="BK399"/>
  <c r="BK229"/>
  <c r="J105"/>
  <c r="BK582"/>
  <c r="J466"/>
  <c r="J435"/>
  <c r="J403"/>
  <c r="BK355"/>
  <c r="BK308"/>
  <c r="BK249"/>
  <c r="BK169"/>
  <c i="5" r="J332"/>
  <c r="BK267"/>
  <c r="BK202"/>
  <c r="J110"/>
  <c r="BK289"/>
  <c r="BK229"/>
  <c r="BK164"/>
  <c r="J112"/>
  <c r="J328"/>
  <c r="BK235"/>
  <c r="J160"/>
  <c r="BK114"/>
  <c r="BK318"/>
  <c r="BK263"/>
  <c r="BK184"/>
  <c r="J132"/>
  <c i="6" r="J279"/>
  <c r="BK200"/>
  <c r="BK141"/>
  <c r="BK289"/>
  <c r="BK221"/>
  <c r="J198"/>
  <c r="J141"/>
  <c r="BK292"/>
  <c r="J172"/>
  <c r="J298"/>
  <c r="J244"/>
  <c r="J202"/>
  <c r="BK151"/>
  <c i="7" r="J701"/>
  <c r="J619"/>
  <c r="J466"/>
  <c r="BK316"/>
  <c r="J606"/>
  <c r="J481"/>
  <c r="J308"/>
  <c r="BK167"/>
  <c r="J763"/>
  <c r="BK727"/>
  <c r="J610"/>
  <c r="BK544"/>
  <c r="J463"/>
  <c r="J340"/>
  <c r="BK101"/>
  <c r="BK590"/>
  <c r="J430"/>
  <c r="J220"/>
  <c i="8" r="BK126"/>
  <c r="J124"/>
  <c i="9" r="BK140"/>
  <c r="J140"/>
  <c i="10" r="J145"/>
  <c r="J110"/>
  <c i="2" r="J160"/>
  <c r="BK132"/>
  <c r="J201"/>
  <c r="J134"/>
  <c r="BK185"/>
  <c r="J138"/>
  <c r="J100"/>
  <c r="BK204"/>
  <c r="J141"/>
  <c i="3" r="J810"/>
  <c r="J776"/>
  <c r="BK728"/>
  <c r="BK702"/>
  <c r="BK665"/>
  <c r="J625"/>
  <c r="BK525"/>
  <c r="J446"/>
  <c r="BK377"/>
  <c r="J328"/>
  <c r="BK301"/>
  <c r="BK225"/>
  <c r="BK160"/>
  <c r="J752"/>
  <c r="BK695"/>
  <c r="J656"/>
  <c r="J568"/>
  <c r="J485"/>
  <c r="J382"/>
  <c r="BK332"/>
  <c r="BK214"/>
  <c r="J849"/>
  <c r="J785"/>
  <c r="J667"/>
  <c r="BK600"/>
  <c r="J520"/>
  <c r="BK429"/>
  <c r="BK349"/>
  <c r="BK270"/>
  <c r="BK150"/>
  <c r="J104"/>
  <c r="BK779"/>
  <c r="J695"/>
  <c r="J643"/>
  <c r="J598"/>
  <c r="BK544"/>
  <c r="BK464"/>
  <c r="BK386"/>
  <c r="BK289"/>
  <c r="BK223"/>
  <c r="J185"/>
  <c i="4" r="BK612"/>
  <c r="J567"/>
  <c r="BK483"/>
  <c r="BK395"/>
  <c r="BK254"/>
  <c r="J167"/>
  <c r="J112"/>
  <c r="J580"/>
  <c r="BK527"/>
  <c r="J425"/>
  <c r="J359"/>
  <c r="J154"/>
  <c r="J582"/>
  <c r="J485"/>
  <c r="BK466"/>
  <c r="BK397"/>
  <c r="BK323"/>
  <c r="J171"/>
  <c r="J603"/>
  <c r="J551"/>
  <c r="J490"/>
  <c r="BK427"/>
  <c r="BK393"/>
  <c r="J341"/>
  <c r="J281"/>
  <c r="J241"/>
  <c r="J162"/>
  <c r="J99"/>
  <c i="5" r="BK245"/>
  <c r="J192"/>
  <c r="J136"/>
  <c r="BK307"/>
  <c r="J273"/>
  <c r="J231"/>
  <c r="BK162"/>
  <c r="J114"/>
  <c r="BK332"/>
  <c r="BK316"/>
  <c r="BK301"/>
  <c r="BK293"/>
  <c r="BK283"/>
  <c r="BK215"/>
  <c r="BK148"/>
  <c r="J344"/>
  <c r="J287"/>
  <c r="J243"/>
  <c r="BK182"/>
  <c r="J146"/>
  <c r="BK96"/>
  <c i="6" r="BK250"/>
  <c r="BK189"/>
  <c r="J128"/>
  <c r="BK261"/>
  <c r="BK238"/>
  <c r="BK195"/>
  <c r="BK120"/>
  <c r="J289"/>
  <c r="J217"/>
  <c r="J151"/>
  <c r="BK298"/>
  <c r="BK246"/>
  <c r="J179"/>
  <c r="J120"/>
  <c i="7" r="J631"/>
  <c r="BK524"/>
  <c r="BK442"/>
  <c r="J290"/>
  <c r="BK104"/>
  <c r="J601"/>
  <c r="BK502"/>
  <c r="J360"/>
  <c r="BK217"/>
  <c r="BK127"/>
  <c r="BK751"/>
  <c r="J629"/>
  <c r="BK533"/>
  <c r="J452"/>
  <c r="J367"/>
  <c r="BK260"/>
  <c r="J709"/>
  <c r="BK538"/>
  <c r="J364"/>
  <c r="J167"/>
  <c i="8" r="J143"/>
  <c r="BK128"/>
  <c i="9" r="BK100"/>
  <c r="J143"/>
  <c i="10" r="J93"/>
  <c r="BK157"/>
  <c i="2" r="BK125"/>
  <c r="J190"/>
  <c r="BK228"/>
  <c r="BK113"/>
  <c r="BK201"/>
  <c r="BK170"/>
  <c r="J151"/>
  <c i="3" r="J791"/>
  <c r="BK719"/>
  <c r="BK676"/>
  <c r="BK616"/>
  <c r="J534"/>
  <c r="BK459"/>
  <c r="BK388"/>
  <c r="J330"/>
  <c r="J235"/>
  <c r="J175"/>
  <c r="J779"/>
  <c r="J691"/>
  <c r="J640"/>
  <c r="J583"/>
  <c r="J488"/>
  <c r="BK392"/>
  <c r="BK330"/>
  <c r="J220"/>
  <c r="BK823"/>
  <c r="J686"/>
  <c r="BK622"/>
  <c r="J575"/>
  <c r="J509"/>
  <c r="J432"/>
  <c r="J345"/>
  <c r="BK193"/>
  <c r="BK816"/>
  <c r="J716"/>
  <c r="BK658"/>
  <c r="BK575"/>
  <c r="BK509"/>
  <c r="J410"/>
  <c r="J374"/>
  <c r="J250"/>
  <c r="BK187"/>
  <c r="BK104"/>
  <c i="4" r="BK554"/>
  <c r="BK468"/>
  <c r="BK383"/>
  <c r="J323"/>
  <c r="J308"/>
  <c r="BK293"/>
  <c r="BK281"/>
  <c r="J261"/>
  <c r="BK209"/>
  <c r="J118"/>
  <c r="J565"/>
  <c r="BK487"/>
  <c r="J393"/>
  <c r="BK327"/>
  <c r="J237"/>
  <c r="BK164"/>
  <c r="BK588"/>
  <c r="BK447"/>
  <c r="J189"/>
  <c r="BK599"/>
  <c r="J538"/>
  <c r="BK460"/>
  <c r="BK389"/>
  <c r="J353"/>
  <c r="J274"/>
  <c r="BK196"/>
  <c i="5" r="BK344"/>
  <c r="BK231"/>
  <c r="J184"/>
  <c r="J90"/>
  <c r="BK313"/>
  <c r="J263"/>
  <c r="BK227"/>
  <c r="BK122"/>
  <c r="BK273"/>
  <c r="BK194"/>
  <c r="J134"/>
  <c r="J311"/>
  <c r="J261"/>
  <c r="J188"/>
  <c r="J150"/>
  <c r="J106"/>
  <c i="6" r="BK296"/>
  <c r="BK193"/>
  <c r="BK114"/>
  <c r="BK259"/>
  <c r="BK202"/>
  <c r="J130"/>
  <c r="J246"/>
  <c r="BK187"/>
  <c r="BK102"/>
  <c r="J253"/>
  <c r="J187"/>
  <c r="BK143"/>
  <c i="7" r="J668"/>
  <c r="J533"/>
  <c r="BK452"/>
  <c r="J324"/>
  <c r="J179"/>
  <c r="J689"/>
  <c r="J538"/>
  <c r="BK340"/>
  <c r="J209"/>
  <c r="BK116"/>
  <c r="J733"/>
  <c r="J597"/>
  <c r="BK486"/>
  <c r="BK387"/>
  <c r="J230"/>
  <c r="BK733"/>
  <c r="J645"/>
  <c r="J560"/>
  <c r="J502"/>
  <c r="J247"/>
  <c r="J131"/>
  <c i="8" r="BK116"/>
  <c i="9" r="BK136"/>
  <c r="BK115"/>
  <c r="J146"/>
  <c r="BK96"/>
  <c i="10" r="J114"/>
  <c r="J100"/>
  <c i="2" r="J226"/>
  <c r="J185"/>
  <c r="BK91"/>
  <c r="BK117"/>
  <c r="J208"/>
  <c r="J132"/>
  <c i="3" r="BK858"/>
  <c r="BK785"/>
  <c r="J711"/>
  <c r="BK674"/>
  <c r="J595"/>
  <c r="J518"/>
  <c r="BK405"/>
  <c r="BK325"/>
  <c r="BK247"/>
  <c r="BK163"/>
  <c r="BK810"/>
  <c r="J726"/>
  <c r="J618"/>
  <c r="BK570"/>
  <c r="J476"/>
  <c r="BK397"/>
  <c r="BK315"/>
  <c r="J211"/>
  <c r="J846"/>
  <c r="J767"/>
  <c r="BK669"/>
  <c r="BK593"/>
  <c r="BK534"/>
  <c r="J459"/>
  <c r="BK351"/>
  <c r="J217"/>
  <c r="BK139"/>
  <c r="BK798"/>
  <c r="BK682"/>
  <c r="J622"/>
  <c r="J530"/>
  <c r="J470"/>
  <c r="J384"/>
  <c r="BK309"/>
  <c r="BK239"/>
  <c r="J189"/>
  <c r="J108"/>
  <c i="4" r="BK547"/>
  <c r="J456"/>
  <c r="BK349"/>
  <c r="BK206"/>
  <c r="BK105"/>
  <c r="BK576"/>
  <c r="J476"/>
  <c r="BK391"/>
  <c r="BK296"/>
  <c r="BK221"/>
  <c r="BK574"/>
  <c r="J505"/>
  <c r="BK438"/>
  <c r="J369"/>
  <c r="BK179"/>
  <c r="J612"/>
  <c r="J514"/>
  <c r="BK451"/>
  <c r="BK405"/>
  <c r="BK351"/>
  <c r="J286"/>
  <c r="BK246"/>
  <c r="BK199"/>
  <c r="BK121"/>
  <c i="5" r="BK305"/>
  <c r="J229"/>
  <c r="BK180"/>
  <c r="BK118"/>
  <c r="BK320"/>
  <c r="BK255"/>
  <c r="BK106"/>
  <c r="BK259"/>
  <c r="BK188"/>
  <c r="BK132"/>
  <c r="BK340"/>
  <c r="J275"/>
  <c r="J241"/>
  <c r="J186"/>
  <c r="BK136"/>
  <c r="J94"/>
  <c i="6" r="J191"/>
  <c r="J149"/>
  <c r="J292"/>
  <c r="BK240"/>
  <c r="BK172"/>
  <c r="J296"/>
  <c r="J265"/>
  <c r="BK208"/>
  <c r="BK130"/>
  <c r="J261"/>
  <c r="J185"/>
  <c i="7" r="BK681"/>
  <c r="BK594"/>
  <c r="BK481"/>
  <c r="J348"/>
  <c r="J239"/>
  <c r="J697"/>
  <c r="BK497"/>
  <c r="J316"/>
  <c r="BK199"/>
  <c r="BK113"/>
  <c r="BK724"/>
  <c r="J634"/>
  <c r="BK563"/>
  <c r="J377"/>
  <c r="J269"/>
  <c r="J727"/>
  <c r="BK649"/>
  <c r="J570"/>
  <c r="BK438"/>
  <c r="BK239"/>
  <c r="J127"/>
  <c i="8" r="J112"/>
  <c r="J126"/>
  <c i="9" r="J96"/>
  <c r="J112"/>
  <c i="10" r="BK114"/>
  <c r="BK100"/>
  <c r="J129"/>
  <c r="BK106"/>
  <c i="2" r="J156"/>
  <c r="J216"/>
  <c r="J120"/>
  <c r="BK167"/>
  <c i="1" r="AS62"/>
  <c i="3" r="BK807"/>
  <c r="BK731"/>
  <c r="BK691"/>
  <c r="BK631"/>
  <c r="J539"/>
  <c r="BK461"/>
  <c r="J379"/>
  <c r="J320"/>
  <c r="J187"/>
  <c r="J827"/>
  <c r="J728"/>
  <c r="J658"/>
  <c r="BK556"/>
  <c r="J419"/>
  <c r="BK345"/>
  <c r="BK235"/>
  <c r="BK864"/>
  <c r="J764"/>
  <c r="J649"/>
  <c r="J605"/>
  <c r="J536"/>
  <c r="J467"/>
  <c r="J347"/>
  <c r="BK298"/>
  <c r="J172"/>
  <c r="BK829"/>
  <c r="J723"/>
  <c r="BK647"/>
  <c r="J577"/>
  <c r="BK488"/>
  <c r="J397"/>
  <c r="J349"/>
  <c r="BK279"/>
  <c r="J225"/>
  <c r="BK166"/>
  <c i="4" r="BK580"/>
  <c r="J549"/>
  <c r="J462"/>
  <c r="J405"/>
  <c r="J246"/>
  <c r="J164"/>
  <c r="J619"/>
  <c r="J522"/>
  <c r="J429"/>
  <c r="J276"/>
  <c r="BK193"/>
  <c r="BK596"/>
  <c r="BK514"/>
  <c r="J409"/>
  <c r="BK361"/>
  <c r="BK278"/>
  <c r="BK148"/>
  <c r="J592"/>
  <c r="J519"/>
  <c r="BK454"/>
  <c r="BK421"/>
  <c r="J373"/>
  <c r="J283"/>
  <c r="J213"/>
  <c r="BK139"/>
  <c i="5" r="J309"/>
  <c r="J227"/>
  <c r="BK176"/>
  <c r="J86"/>
  <c r="J303"/>
  <c r="J259"/>
  <c r="J172"/>
  <c r="BK126"/>
  <c r="J334"/>
  <c r="J190"/>
  <c r="BK120"/>
  <c r="BK277"/>
  <c r="J211"/>
  <c r="J152"/>
  <c r="BK102"/>
  <c i="6" r="J248"/>
  <c r="J153"/>
  <c r="BK104"/>
  <c r="J234"/>
  <c r="J106"/>
  <c r="J221"/>
  <c r="BK128"/>
  <c r="BK277"/>
  <c r="J238"/>
  <c r="J183"/>
  <c r="BK124"/>
  <c i="7" r="BK581"/>
  <c r="J449"/>
  <c r="J295"/>
  <c r="BK213"/>
  <c r="BK131"/>
  <c r="J712"/>
  <c r="J577"/>
  <c r="J469"/>
  <c r="BK295"/>
  <c r="BK148"/>
  <c r="J755"/>
  <c r="BK706"/>
  <c r="BK560"/>
  <c r="J374"/>
  <c r="J285"/>
  <c r="J123"/>
  <c r="BK697"/>
  <c r="J527"/>
  <c r="BK348"/>
  <c r="BK179"/>
  <c i="8" r="BK143"/>
  <c i="9" r="BK143"/>
  <c i="10" r="J157"/>
  <c r="J96"/>
  <c i="2" r="BK211"/>
  <c r="BK100"/>
  <c r="BK173"/>
  <c r="BK221"/>
  <c r="BK158"/>
  <c r="BK213"/>
  <c r="J164"/>
  <c i="3" r="BK831"/>
  <c r="BK767"/>
  <c r="BK693"/>
  <c r="BK649"/>
  <c r="BK581"/>
  <c r="BK482"/>
  <c r="BK360"/>
  <c r="BK318"/>
  <c r="BK199"/>
  <c r="J801"/>
  <c r="BK686"/>
  <c r="J553"/>
  <c r="BK470"/>
  <c r="J367"/>
  <c r="J163"/>
  <c r="BK758"/>
  <c r="J614"/>
  <c r="J550"/>
  <c r="J461"/>
  <c r="J337"/>
  <c r="J206"/>
  <c r="J838"/>
  <c r="BK733"/>
  <c r="BK660"/>
  <c r="J573"/>
  <c r="J479"/>
  <c r="BK372"/>
  <c r="J243"/>
  <c r="BK152"/>
  <c i="4" r="BK556"/>
  <c r="J371"/>
  <c r="BK217"/>
  <c r="BK127"/>
  <c r="BK490"/>
  <c r="BK369"/>
  <c r="J278"/>
  <c r="BK233"/>
  <c r="J594"/>
  <c r="J496"/>
  <c r="J460"/>
  <c r="BK301"/>
  <c r="BK619"/>
  <c r="BK541"/>
  <c r="BK449"/>
  <c r="BK385"/>
  <c r="BK298"/>
  <c r="J177"/>
  <c i="5" r="BK330"/>
  <c r="BK207"/>
  <c r="J92"/>
  <c r="J316"/>
  <c r="J257"/>
  <c r="BK205"/>
  <c r="BK94"/>
  <c r="BK322"/>
  <c r="BK295"/>
  <c r="BK257"/>
  <c r="BK192"/>
  <c r="BK116"/>
  <c r="BK271"/>
  <c r="BK190"/>
  <c r="BK134"/>
  <c i="6" r="BK156"/>
  <c r="BK294"/>
  <c r="BK225"/>
  <c r="BK160"/>
  <c r="J255"/>
  <c r="BK183"/>
  <c r="BK267"/>
  <c r="J147"/>
  <c i="7" r="BK641"/>
  <c r="J486"/>
  <c r="BK332"/>
  <c r="J176"/>
  <c r="BK570"/>
  <c r="J278"/>
  <c r="J104"/>
  <c r="J663"/>
  <c r="BK551"/>
  <c r="J380"/>
  <c r="BK209"/>
  <c r="J586"/>
  <c r="BK336"/>
  <c i="8" r="J141"/>
  <c r="BK139"/>
  <c i="9" r="J115"/>
  <c i="10" r="BK119"/>
  <c r="BK93"/>
  <c i="2" r="BK151"/>
  <c r="J211"/>
  <c r="J106"/>
  <c r="BK148"/>
  <c r="BK103"/>
  <c r="J195"/>
  <c r="J91"/>
  <c i="3" r="BK841"/>
  <c r="J782"/>
  <c r="J733"/>
  <c r="J688"/>
  <c r="J627"/>
  <c r="BK500"/>
  <c r="BK432"/>
  <c r="BK342"/>
  <c r="J304"/>
  <c r="BK257"/>
  <c r="J821"/>
  <c r="J702"/>
  <c r="J611"/>
  <c r="J541"/>
  <c r="J473"/>
  <c r="BK384"/>
  <c r="BK273"/>
  <c r="J199"/>
  <c r="J831"/>
  <c r="J755"/>
  <c r="J638"/>
  <c r="BK586"/>
  <c r="J532"/>
  <c r="J400"/>
  <c r="J307"/>
  <c r="J209"/>
  <c r="J116"/>
  <c r="J795"/>
  <c r="BK726"/>
  <c r="BK627"/>
  <c r="J561"/>
  <c r="BK467"/>
  <c r="J351"/>
  <c r="BK228"/>
  <c r="BK135"/>
  <c i="4" r="J570"/>
  <c r="J501"/>
  <c r="J454"/>
  <c r="J331"/>
  <c r="BK317"/>
  <c r="J298"/>
  <c r="BK286"/>
  <c r="J264"/>
  <c r="J179"/>
  <c r="BK102"/>
  <c r="J508"/>
  <c r="J432"/>
  <c r="J365"/>
  <c r="J305"/>
  <c r="J202"/>
  <c r="J601"/>
  <c r="J511"/>
  <c r="J474"/>
  <c r="J395"/>
  <c r="BK314"/>
  <c r="BK151"/>
  <c r="J578"/>
  <c r="J527"/>
  <c r="BK442"/>
  <c r="J411"/>
  <c r="J367"/>
  <c r="J301"/>
  <c r="J244"/>
  <c r="J148"/>
  <c i="5" r="BK287"/>
  <c r="J209"/>
  <c r="J124"/>
  <c r="BK328"/>
  <c r="J279"/>
  <c r="J237"/>
  <c r="J166"/>
  <c r="J104"/>
  <c r="J253"/>
  <c r="J182"/>
  <c r="J102"/>
  <c r="J281"/>
  <c r="J233"/>
  <c r="J164"/>
  <c r="BK112"/>
  <c i="6" r="J257"/>
  <c r="BK177"/>
  <c r="J124"/>
  <c r="J250"/>
  <c r="BK162"/>
  <c r="BK279"/>
  <c r="J206"/>
  <c r="J118"/>
  <c r="BK234"/>
  <c r="J156"/>
  <c r="J100"/>
  <c i="7" r="BK652"/>
  <c r="J505"/>
  <c r="BK367"/>
  <c r="BK251"/>
  <c r="BK597"/>
  <c r="J494"/>
  <c r="BK466"/>
  <c r="BK186"/>
  <c r="BK763"/>
  <c r="J657"/>
  <c r="J555"/>
  <c r="J438"/>
  <c r="J369"/>
  <c r="J282"/>
  <c r="J113"/>
  <c r="J652"/>
  <c r="BK574"/>
  <c r="BK469"/>
  <c r="J371"/>
  <c r="BK230"/>
  <c r="BK110"/>
  <c i="8" r="J136"/>
  <c r="BK136"/>
  <c i="9" r="BK110"/>
  <c r="J125"/>
  <c r="BK121"/>
  <c i="10" r="J153"/>
  <c r="J106"/>
  <c r="J119"/>
  <c r="BK123"/>
  <c i="2" r="BK120"/>
  <c r="BK146"/>
  <c r="J180"/>
  <c r="BK134"/>
  <c r="J198"/>
  <c r="J96"/>
  <c i="3" r="J813"/>
  <c r="J735"/>
  <c r="BK680"/>
  <c r="BK620"/>
  <c r="J464"/>
  <c r="BK370"/>
  <c r="J264"/>
  <c r="BK181"/>
  <c r="BK123"/>
  <c r="BK743"/>
  <c r="J662"/>
  <c r="BK530"/>
  <c r="J386"/>
  <c r="J286"/>
  <c r="BK172"/>
  <c r="BK856"/>
  <c r="BK740"/>
  <c r="BK625"/>
  <c r="BK577"/>
  <c r="J494"/>
  <c r="J358"/>
  <c r="BK340"/>
  <c r="J276"/>
  <c r="BK185"/>
  <c r="BK834"/>
  <c r="BK721"/>
  <c r="J654"/>
  <c r="J593"/>
  <c r="BK550"/>
  <c r="J506"/>
  <c r="J422"/>
  <c r="BK354"/>
  <c r="BK286"/>
  <c r="BK220"/>
  <c r="BK175"/>
  <c i="4" r="BK609"/>
  <c r="J572"/>
  <c r="BK470"/>
  <c r="J385"/>
  <c r="J339"/>
  <c r="BK185"/>
  <c r="BK133"/>
  <c r="BK616"/>
  <c r="BK538"/>
  <c r="J427"/>
  <c r="BK363"/>
  <c r="BK271"/>
  <c r="J196"/>
  <c r="J102"/>
  <c r="BK522"/>
  <c r="J468"/>
  <c r="BK401"/>
  <c r="BK319"/>
  <c r="BK244"/>
  <c r="BK136"/>
  <c r="BK567"/>
  <c r="BK501"/>
  <c r="J423"/>
  <c r="J377"/>
  <c r="J317"/>
  <c r="BK261"/>
  <c r="BK173"/>
  <c r="BK112"/>
  <c i="5" r="BK279"/>
  <c r="J205"/>
  <c r="BK88"/>
  <c r="BK309"/>
  <c r="J265"/>
  <c r="J225"/>
  <c r="J158"/>
  <c r="BK346"/>
  <c r="BK243"/>
  <c r="BK146"/>
  <c r="J98"/>
  <c r="BK303"/>
  <c r="J223"/>
  <c r="J180"/>
  <c r="J120"/>
  <c i="6" r="J286"/>
  <c r="BK204"/>
  <c r="J158"/>
  <c r="BK112"/>
  <c r="BK257"/>
  <c r="J200"/>
  <c r="J132"/>
  <c r="J236"/>
  <c r="BK191"/>
  <c r="BK108"/>
  <c r="J240"/>
  <c r="J126"/>
  <c i="7" r="BK634"/>
  <c r="BK457"/>
  <c r="J328"/>
  <c r="BK182"/>
  <c r="BK736"/>
  <c r="J551"/>
  <c r="J391"/>
  <c r="BK220"/>
  <c r="BK755"/>
  <c r="BK619"/>
  <c r="J548"/>
  <c r="BK472"/>
  <c r="BK312"/>
  <c r="J159"/>
  <c r="J625"/>
  <c r="BK508"/>
  <c r="BK356"/>
  <c r="J217"/>
  <c r="BK107"/>
  <c i="8" r="J131"/>
  <c r="BK112"/>
  <c i="9" r="BK149"/>
  <c r="BK105"/>
  <c i="10" r="BK138"/>
  <c r="BK110"/>
  <c r="BK103"/>
  <c i="2" r="J221"/>
  <c r="BK129"/>
  <c r="BK164"/>
  <c r="J193"/>
  <c r="BK106"/>
  <c r="J153"/>
  <c i="3" r="J864"/>
  <c r="J816"/>
  <c r="BK761"/>
  <c r="J721"/>
  <c r="BK662"/>
  <c r="J600"/>
  <c r="J515"/>
  <c r="J403"/>
  <c r="J356"/>
  <c r="BK295"/>
  <c r="BK237"/>
  <c r="BK156"/>
  <c r="BK746"/>
  <c r="BK688"/>
  <c r="BK635"/>
  <c r="BK573"/>
  <c r="J482"/>
  <c r="BK400"/>
  <c r="BK335"/>
  <c r="J201"/>
  <c r="J130"/>
  <c r="J773"/>
  <c r="J671"/>
  <c r="J616"/>
  <c r="BK548"/>
  <c r="BK419"/>
  <c r="J311"/>
  <c r="J195"/>
  <c r="J841"/>
  <c r="J738"/>
  <c r="J674"/>
  <c r="BK595"/>
  <c r="J548"/>
  <c r="BK473"/>
  <c r="J360"/>
  <c r="J295"/>
  <c r="BK201"/>
  <c r="J126"/>
  <c i="4" r="J532"/>
  <c r="BK423"/>
  <c r="J345"/>
  <c r="J187"/>
  <c r="J139"/>
  <c r="BK590"/>
  <c r="J536"/>
  <c r="J458"/>
  <c r="BK367"/>
  <c r="BK310"/>
  <c r="BK225"/>
  <c r="BK607"/>
  <c r="BK534"/>
  <c r="J472"/>
  <c r="BK429"/>
  <c r="BK379"/>
  <c r="BK303"/>
  <c r="BK167"/>
  <c r="J543"/>
  <c r="J499"/>
  <c r="J413"/>
  <c r="J383"/>
  <c r="BK331"/>
  <c r="J293"/>
  <c r="J225"/>
  <c r="BK115"/>
  <c i="5" r="BK239"/>
  <c r="BK186"/>
  <c r="BK138"/>
  <c r="BK311"/>
  <c r="J277"/>
  <c r="BK223"/>
  <c r="J130"/>
  <c r="BK247"/>
  <c r="BK200"/>
  <c r="BK130"/>
  <c r="BK90"/>
  <c r="BK291"/>
  <c r="J249"/>
  <c r="J196"/>
  <c r="J144"/>
  <c r="BK92"/>
  <c i="6" r="J215"/>
  <c r="BK168"/>
  <c r="BK136"/>
  <c r="BK263"/>
  <c r="BK211"/>
  <c r="J164"/>
  <c r="J116"/>
  <c r="J263"/>
  <c r="J195"/>
  <c r="BK153"/>
  <c r="BK227"/>
  <c r="J166"/>
  <c i="7" r="J742"/>
  <c r="J638"/>
  <c r="BK527"/>
  <c r="BK374"/>
  <c r="BK668"/>
  <c r="BK505"/>
  <c r="BK324"/>
  <c r="J213"/>
  <c r="J110"/>
  <c r="BK745"/>
  <c r="J649"/>
  <c r="J515"/>
  <c r="BK395"/>
  <c r="J243"/>
  <c r="BK718"/>
  <c r="J563"/>
  <c r="BK377"/>
  <c r="BK163"/>
  <c i="8" r="BK141"/>
  <c r="J105"/>
  <c i="9" r="BK112"/>
  <c r="J107"/>
  <c i="10" r="J126"/>
  <c i="2" r="J228"/>
  <c r="BK226"/>
  <c r="BK153"/>
  <c r="J103"/>
  <c r="J173"/>
  <c r="BK110"/>
  <c r="BK223"/>
  <c r="BK180"/>
  <c r="J113"/>
  <c i="3" r="BK795"/>
  <c r="J743"/>
  <c r="BK716"/>
  <c r="J682"/>
  <c r="BK638"/>
  <c r="BK609"/>
  <c r="BK503"/>
  <c r="BK408"/>
  <c r="J335"/>
  <c r="BK253"/>
  <c r="BK178"/>
  <c r="BK813"/>
  <c r="BK704"/>
  <c r="J629"/>
  <c r="BK513"/>
  <c r="J435"/>
  <c r="BK390"/>
  <c r="BK264"/>
  <c r="BK233"/>
  <c r="BK116"/>
  <c r="J707"/>
  <c r="J631"/>
  <c r="J579"/>
  <c r="BK539"/>
  <c r="BK442"/>
  <c r="J370"/>
  <c r="J301"/>
  <c r="BK183"/>
  <c r="BK791"/>
  <c r="J761"/>
  <c r="BK678"/>
  <c r="J620"/>
  <c r="BK553"/>
  <c r="J513"/>
  <c r="J408"/>
  <c r="BK328"/>
  <c r="J233"/>
  <c r="J191"/>
  <c r="BK113"/>
  <c i="4" r="J576"/>
  <c r="J524"/>
  <c r="J421"/>
  <c r="J336"/>
  <c r="J182"/>
  <c r="BK99"/>
  <c r="J563"/>
  <c r="J440"/>
  <c r="BK387"/>
  <c r="BK345"/>
  <c r="J251"/>
  <c r="J185"/>
  <c r="J605"/>
  <c r="J547"/>
  <c r="J407"/>
  <c r="BK343"/>
  <c r="J209"/>
  <c r="J127"/>
  <c r="BK565"/>
  <c r="BK529"/>
  <c r="J464"/>
  <c r="BK417"/>
  <c r="J375"/>
  <c r="BK312"/>
  <c r="BK259"/>
  <c r="J221"/>
  <c r="BK142"/>
  <c i="5" r="J318"/>
  <c r="J215"/>
  <c r="BK178"/>
  <c r="BK336"/>
  <c r="J285"/>
  <c r="BK221"/>
  <c r="BK150"/>
  <c r="BK324"/>
  <c r="J313"/>
  <c r="J299"/>
  <c r="J291"/>
  <c r="BK275"/>
  <c r="J202"/>
  <c r="J138"/>
  <c r="J100"/>
  <c r="J297"/>
  <c r="BK225"/>
  <c r="J176"/>
  <c r="J116"/>
  <c r="J88"/>
  <c i="6" r="BK223"/>
  <c r="BK170"/>
  <c r="BK139"/>
  <c r="J277"/>
  <c r="BK213"/>
  <c r="J174"/>
  <c r="J114"/>
  <c r="BK270"/>
  <c r="J230"/>
  <c r="BK166"/>
  <c r="BK281"/>
  <c r="J223"/>
  <c r="J136"/>
  <c i="7" r="J673"/>
  <c r="J590"/>
  <c r="BK369"/>
  <c r="J260"/>
  <c r="BK721"/>
  <c r="J544"/>
  <c r="BK491"/>
  <c r="BK320"/>
  <c r="J189"/>
  <c r="BK759"/>
  <c r="BK689"/>
  <c r="BK601"/>
  <c r="J512"/>
  <c r="BK434"/>
  <c r="BK344"/>
  <c r="BK170"/>
  <c r="BK631"/>
  <c r="J426"/>
  <c r="BK243"/>
  <c r="BK140"/>
  <c i="8" r="J128"/>
  <c i="9" r="J118"/>
  <c r="BK118"/>
  <c i="10" r="J138"/>
  <c r="J132"/>
  <c r="BK145"/>
  <c i="2" l="1" r="T95"/>
  <c r="T128"/>
  <c r="T163"/>
  <c r="R176"/>
  <c r="P184"/>
  <c r="P183"/>
  <c i="3" r="BK112"/>
  <c r="J112"/>
  <c r="J68"/>
  <c r="BK198"/>
  <c r="J198"/>
  <c r="J69"/>
  <c r="T198"/>
  <c r="R242"/>
  <c r="R314"/>
  <c r="R438"/>
  <c r="R445"/>
  <c r="P458"/>
  <c r="BK845"/>
  <c r="J845"/>
  <c r="J76"/>
  <c r="BK852"/>
  <c r="J852"/>
  <c r="J77"/>
  <c r="BK863"/>
  <c r="J863"/>
  <c r="J79"/>
  <c i="4" r="T98"/>
  <c r="R176"/>
  <c r="T192"/>
  <c r="P240"/>
  <c r="P495"/>
  <c r="T495"/>
  <c r="P518"/>
  <c r="P517"/>
  <c r="T518"/>
  <c r="T517"/>
  <c r="BK615"/>
  <c r="J615"/>
  <c r="J74"/>
  <c r="P615"/>
  <c r="P614"/>
  <c r="R615"/>
  <c r="R614"/>
  <c r="T615"/>
  <c r="T614"/>
  <c i="5" r="R85"/>
  <c i="6" r="R99"/>
  <c r="T138"/>
  <c r="T155"/>
  <c r="R176"/>
  <c r="P197"/>
  <c r="BK210"/>
  <c r="J210"/>
  <c r="J69"/>
  <c r="BK229"/>
  <c r="J229"/>
  <c r="J70"/>
  <c r="P252"/>
  <c r="P269"/>
  <c r="R276"/>
  <c r="P283"/>
  <c r="P291"/>
  <c i="7" r="T100"/>
  <c r="R122"/>
  <c r="P152"/>
  <c r="BK181"/>
  <c r="J181"/>
  <c r="J64"/>
  <c r="BK250"/>
  <c r="J250"/>
  <c r="J65"/>
  <c r="P311"/>
  <c r="BK462"/>
  <c r="J462"/>
  <c r="J67"/>
  <c r="T501"/>
  <c r="P518"/>
  <c r="R554"/>
  <c r="R580"/>
  <c r="R600"/>
  <c r="BK644"/>
  <c r="J644"/>
  <c r="J75"/>
  <c r="R662"/>
  <c r="T700"/>
  <c r="T754"/>
  <c i="8" r="BK93"/>
  <c r="J93"/>
  <c r="J65"/>
  <c r="BK121"/>
  <c r="J121"/>
  <c r="J66"/>
  <c r="P135"/>
  <c r="P134"/>
  <c i="9" r="T99"/>
  <c r="R124"/>
  <c r="T139"/>
  <c i="10" r="R88"/>
  <c r="P122"/>
  <c r="R141"/>
  <c i="2" r="P95"/>
  <c r="R128"/>
  <c r="R163"/>
  <c r="P176"/>
  <c r="T184"/>
  <c r="T183"/>
  <c i="3" r="T112"/>
  <c r="R198"/>
  <c r="T242"/>
  <c r="P314"/>
  <c r="BK438"/>
  <c r="J438"/>
  <c r="J72"/>
  <c r="T438"/>
  <c r="T445"/>
  <c r="T458"/>
  <c r="P845"/>
  <c r="R852"/>
  <c r="R863"/>
  <c r="R862"/>
  <c i="4" r="BK98"/>
  <c r="J98"/>
  <c r="J65"/>
  <c r="BK176"/>
  <c r="J176"/>
  <c r="J66"/>
  <c r="BK192"/>
  <c r="J192"/>
  <c r="J67"/>
  <c r="BK240"/>
  <c r="J240"/>
  <c r="J68"/>
  <c r="BK495"/>
  <c r="J495"/>
  <c r="J69"/>
  <c r="R495"/>
  <c r="P504"/>
  <c r="T504"/>
  <c i="5" r="T85"/>
  <c i="6" r="P99"/>
  <c r="P138"/>
  <c r="P155"/>
  <c r="P176"/>
  <c r="BK197"/>
  <c r="J197"/>
  <c r="J68"/>
  <c r="P210"/>
  <c r="P229"/>
  <c r="BK252"/>
  <c r="J252"/>
  <c r="J71"/>
  <c r="BK269"/>
  <c r="J269"/>
  <c r="J72"/>
  <c r="BK276"/>
  <c r="J276"/>
  <c r="J73"/>
  <c r="BK283"/>
  <c r="J283"/>
  <c r="J74"/>
  <c r="T291"/>
  <c i="7" r="R100"/>
  <c r="T122"/>
  <c r="T152"/>
  <c r="R181"/>
  <c r="R250"/>
  <c r="T311"/>
  <c r="R462"/>
  <c r="BK501"/>
  <c r="J501"/>
  <c r="J70"/>
  <c r="BK518"/>
  <c r="J518"/>
  <c r="J71"/>
  <c r="BK554"/>
  <c r="J554"/>
  <c r="J72"/>
  <c r="BK580"/>
  <c r="J580"/>
  <c r="J73"/>
  <c r="T600"/>
  <c r="R644"/>
  <c r="P662"/>
  <c r="R700"/>
  <c r="R754"/>
  <c i="8" r="P93"/>
  <c r="P92"/>
  <c r="P91"/>
  <c i="1" r="AU63"/>
  <c i="8" r="P121"/>
  <c r="R135"/>
  <c r="R134"/>
  <c i="9" r="BK99"/>
  <c r="J99"/>
  <c r="J67"/>
  <c r="P124"/>
  <c r="BK139"/>
  <c r="J139"/>
  <c r="J71"/>
  <c i="10" r="BK88"/>
  <c r="J88"/>
  <c r="J61"/>
  <c r="R122"/>
  <c r="P141"/>
  <c r="P152"/>
  <c i="2" r="BK95"/>
  <c r="BK128"/>
  <c r="J128"/>
  <c r="J64"/>
  <c r="BK163"/>
  <c r="J163"/>
  <c r="J65"/>
  <c r="BK176"/>
  <c r="J176"/>
  <c r="J66"/>
  <c r="T176"/>
  <c r="BK184"/>
  <c r="J184"/>
  <c r="J68"/>
  <c i="3" r="R112"/>
  <c r="R111"/>
  <c r="BK242"/>
  <c r="J242"/>
  <c r="J70"/>
  <c r="P242"/>
  <c r="T314"/>
  <c r="P438"/>
  <c r="P445"/>
  <c r="BK458"/>
  <c r="J458"/>
  <c r="J75"/>
  <c r="R845"/>
  <c r="P852"/>
  <c r="P863"/>
  <c r="P862"/>
  <c i="4" r="R98"/>
  <c r="P176"/>
  <c r="P192"/>
  <c r="T240"/>
  <c r="BK504"/>
  <c r="J504"/>
  <c r="J70"/>
  <c r="R504"/>
  <c i="5" r="P85"/>
  <c i="1" r="AU59"/>
  <c i="6" r="BK99"/>
  <c r="BK138"/>
  <c r="J138"/>
  <c r="J65"/>
  <c r="BK155"/>
  <c r="J155"/>
  <c r="J66"/>
  <c r="BK176"/>
  <c r="J176"/>
  <c r="J67"/>
  <c r="R197"/>
  <c r="T210"/>
  <c r="T229"/>
  <c r="T252"/>
  <c r="T269"/>
  <c r="T276"/>
  <c r="T283"/>
  <c r="BK291"/>
  <c r="J291"/>
  <c r="J76"/>
  <c i="7" r="P100"/>
  <c r="P122"/>
  <c r="R152"/>
  <c r="T181"/>
  <c r="T250"/>
  <c r="BK311"/>
  <c r="J311"/>
  <c r="J66"/>
  <c r="P462"/>
  <c r="R501"/>
  <c r="R518"/>
  <c r="P554"/>
  <c r="P580"/>
  <c r="BK600"/>
  <c r="J600"/>
  <c r="J74"/>
  <c r="P644"/>
  <c r="BK662"/>
  <c r="J662"/>
  <c r="J76"/>
  <c r="BK700"/>
  <c r="J700"/>
  <c r="J77"/>
  <c r="BK754"/>
  <c r="J754"/>
  <c r="J78"/>
  <c i="8" r="R93"/>
  <c r="T121"/>
  <c r="BK135"/>
  <c r="J135"/>
  <c r="J69"/>
  <c i="9" r="P99"/>
  <c r="P98"/>
  <c r="P93"/>
  <c i="1" r="AU64"/>
  <c i="9" r="BK124"/>
  <c r="J124"/>
  <c r="J68"/>
  <c r="P139"/>
  <c i="10" r="P88"/>
  <c r="P87"/>
  <c r="P86"/>
  <c i="1" r="AU65"/>
  <c i="10" r="BK122"/>
  <c r="J122"/>
  <c r="J63"/>
  <c r="T122"/>
  <c r="BK152"/>
  <c r="J152"/>
  <c r="J65"/>
  <c r="T152"/>
  <c i="2" r="R95"/>
  <c r="R94"/>
  <c r="P128"/>
  <c r="P163"/>
  <c r="R184"/>
  <c r="R183"/>
  <c i="3" r="P112"/>
  <c r="P111"/>
  <c r="P198"/>
  <c r="BK314"/>
  <c r="J314"/>
  <c r="J71"/>
  <c r="BK445"/>
  <c r="J445"/>
  <c r="J73"/>
  <c r="R458"/>
  <c r="R457"/>
  <c r="T845"/>
  <c r="T852"/>
  <c r="T863"/>
  <c r="T862"/>
  <c i="4" r="P98"/>
  <c r="P97"/>
  <c r="P96"/>
  <c i="1" r="AU58"/>
  <c i="4" r="T176"/>
  <c r="R192"/>
  <c r="R240"/>
  <c r="BK518"/>
  <c r="J518"/>
  <c r="J72"/>
  <c r="R518"/>
  <c r="R517"/>
  <c i="5" r="BK85"/>
  <c r="J85"/>
  <c r="J63"/>
  <c i="6" r="T99"/>
  <c r="R138"/>
  <c r="R155"/>
  <c r="T176"/>
  <c r="T197"/>
  <c r="R210"/>
  <c r="R229"/>
  <c r="R252"/>
  <c r="R269"/>
  <c r="P276"/>
  <c r="R283"/>
  <c r="R291"/>
  <c i="7" r="BK100"/>
  <c r="BK122"/>
  <c r="J122"/>
  <c r="J62"/>
  <c r="BK152"/>
  <c r="J152"/>
  <c r="J63"/>
  <c r="P181"/>
  <c r="P250"/>
  <c r="R311"/>
  <c r="T462"/>
  <c r="P501"/>
  <c r="T518"/>
  <c r="T554"/>
  <c r="T580"/>
  <c r="P600"/>
  <c r="T644"/>
  <c r="T662"/>
  <c r="P700"/>
  <c r="P754"/>
  <c i="8" r="T93"/>
  <c r="T92"/>
  <c r="R121"/>
  <c r="T135"/>
  <c r="T134"/>
  <c i="9" r="R99"/>
  <c r="R98"/>
  <c r="R93"/>
  <c r="T124"/>
  <c r="R139"/>
  <c i="10" r="T88"/>
  <c r="T87"/>
  <c r="T86"/>
  <c r="BK141"/>
  <c r="J141"/>
  <c r="J64"/>
  <c r="T141"/>
  <c r="R152"/>
  <c i="2" r="BK90"/>
  <c r="J90"/>
  <c r="J61"/>
  <c i="7" r="BK496"/>
  <c r="J496"/>
  <c r="J68"/>
  <c i="8" r="BK130"/>
  <c r="J130"/>
  <c r="J67"/>
  <c i="3" r="BK103"/>
  <c i="6" r="BK288"/>
  <c r="J288"/>
  <c r="J75"/>
  <c i="9" r="BK135"/>
  <c r="BK134"/>
  <c i="3" r="BK107"/>
  <c r="J107"/>
  <c r="J66"/>
  <c i="10" r="BK118"/>
  <c r="J118"/>
  <c r="J62"/>
  <c i="9" r="BK95"/>
  <c r="J95"/>
  <c r="J65"/>
  <c i="10" r="BK161"/>
  <c r="J161"/>
  <c r="J66"/>
  <c i="9" r="J134"/>
  <c r="J69"/>
  <c r="J135"/>
  <c r="J70"/>
  <c i="10" r="E76"/>
  <c r="BE114"/>
  <c r="BE135"/>
  <c r="BE138"/>
  <c r="BE148"/>
  <c r="J52"/>
  <c r="F55"/>
  <c r="BE89"/>
  <c r="BE106"/>
  <c r="BE110"/>
  <c r="BE123"/>
  <c r="BE126"/>
  <c r="BE93"/>
  <c r="BE100"/>
  <c r="BE103"/>
  <c r="BE119"/>
  <c r="BE142"/>
  <c r="BE157"/>
  <c r="BE162"/>
  <c r="BE96"/>
  <c r="BE129"/>
  <c r="BE132"/>
  <c r="BE145"/>
  <c r="BE153"/>
  <c i="9" r="J56"/>
  <c r="BE110"/>
  <c r="BE125"/>
  <c r="BE128"/>
  <c r="BE136"/>
  <c r="BE146"/>
  <c r="F90"/>
  <c r="BE100"/>
  <c r="BE140"/>
  <c r="BE149"/>
  <c r="E50"/>
  <c r="BE105"/>
  <c r="BE118"/>
  <c r="BE121"/>
  <c r="BE131"/>
  <c r="BE143"/>
  <c r="BE96"/>
  <c r="BE107"/>
  <c r="BE112"/>
  <c r="BE115"/>
  <c i="7" r="BK500"/>
  <c r="J500"/>
  <c r="J69"/>
  <c i="8" r="E50"/>
  <c r="BE112"/>
  <c r="BE122"/>
  <c r="BE126"/>
  <c r="BE136"/>
  <c r="BE139"/>
  <c r="BE143"/>
  <c i="7" r="J100"/>
  <c r="J61"/>
  <c i="8" r="J56"/>
  <c r="BE94"/>
  <c r="BE116"/>
  <c r="BE141"/>
  <c r="BE101"/>
  <c r="BE124"/>
  <c r="BE145"/>
  <c r="F59"/>
  <c r="BE105"/>
  <c r="BE128"/>
  <c r="BE131"/>
  <c i="6" r="J99"/>
  <c r="J64"/>
  <c i="7" r="BE148"/>
  <c r="BE209"/>
  <c r="BE220"/>
  <c r="BE251"/>
  <c r="BE295"/>
  <c r="BE300"/>
  <c r="BE308"/>
  <c r="BE312"/>
  <c r="BE364"/>
  <c r="BE367"/>
  <c r="BE371"/>
  <c r="BE374"/>
  <c r="BE387"/>
  <c r="BE449"/>
  <c r="BE452"/>
  <c r="BE457"/>
  <c r="BE475"/>
  <c r="BE478"/>
  <c r="BE481"/>
  <c r="BE491"/>
  <c r="BE494"/>
  <c r="BE533"/>
  <c r="BE541"/>
  <c r="BE551"/>
  <c r="BE577"/>
  <c r="BE594"/>
  <c r="BE601"/>
  <c r="BE625"/>
  <c r="BE657"/>
  <c r="BE663"/>
  <c r="BE673"/>
  <c r="BE681"/>
  <c r="BE736"/>
  <c r="BE742"/>
  <c r="E88"/>
  <c r="F95"/>
  <c r="BE104"/>
  <c r="BE131"/>
  <c r="BE145"/>
  <c r="BE163"/>
  <c r="BE179"/>
  <c r="BE213"/>
  <c r="BE235"/>
  <c r="BE247"/>
  <c r="BE285"/>
  <c r="BE290"/>
  <c r="BE304"/>
  <c r="BE316"/>
  <c r="BE324"/>
  <c r="BE332"/>
  <c r="BE360"/>
  <c r="BE369"/>
  <c r="BE391"/>
  <c r="BE442"/>
  <c r="BE463"/>
  <c r="BE466"/>
  <c r="BE502"/>
  <c r="BE505"/>
  <c r="BE519"/>
  <c r="BE524"/>
  <c r="BE536"/>
  <c r="BE538"/>
  <c r="BE567"/>
  <c r="BE581"/>
  <c r="BE629"/>
  <c r="BE641"/>
  <c r="BE668"/>
  <c r="BE697"/>
  <c r="BE709"/>
  <c r="BE712"/>
  <c r="BE751"/>
  <c r="BE755"/>
  <c r="BE759"/>
  <c r="BE763"/>
  <c r="J92"/>
  <c r="BE107"/>
  <c r="BE135"/>
  <c r="BE174"/>
  <c r="BE176"/>
  <c r="BE182"/>
  <c r="BE239"/>
  <c r="BE260"/>
  <c r="BE269"/>
  <c r="BE278"/>
  <c r="BE328"/>
  <c r="BE344"/>
  <c r="BE356"/>
  <c r="BE395"/>
  <c r="BE438"/>
  <c r="BE472"/>
  <c r="BE508"/>
  <c r="BE527"/>
  <c r="BE530"/>
  <c r="BE544"/>
  <c r="BE555"/>
  <c r="BE574"/>
  <c r="BE590"/>
  <c r="BE614"/>
  <c r="BE631"/>
  <c r="BE634"/>
  <c r="BE638"/>
  <c r="BE649"/>
  <c r="BE652"/>
  <c r="BE701"/>
  <c r="BE706"/>
  <c r="BE715"/>
  <c r="BE733"/>
  <c r="BE101"/>
  <c r="BE110"/>
  <c r="BE113"/>
  <c r="BE116"/>
  <c r="BE119"/>
  <c r="BE123"/>
  <c r="BE127"/>
  <c r="BE140"/>
  <c r="BE153"/>
  <c r="BE159"/>
  <c r="BE167"/>
  <c r="BE170"/>
  <c r="BE186"/>
  <c r="BE189"/>
  <c r="BE199"/>
  <c r="BE217"/>
  <c r="BE223"/>
  <c r="BE230"/>
  <c r="BE243"/>
  <c r="BE282"/>
  <c r="BE320"/>
  <c r="BE336"/>
  <c r="BE340"/>
  <c r="BE348"/>
  <c r="BE352"/>
  <c r="BE377"/>
  <c r="BE380"/>
  <c r="BE406"/>
  <c r="BE426"/>
  <c r="BE430"/>
  <c r="BE434"/>
  <c r="BE469"/>
  <c r="BE486"/>
  <c r="BE497"/>
  <c r="BE512"/>
  <c r="BE515"/>
  <c r="BE548"/>
  <c r="BE560"/>
  <c r="BE563"/>
  <c r="BE570"/>
  <c r="BE586"/>
  <c r="BE597"/>
  <c r="BE606"/>
  <c r="BE610"/>
  <c r="BE619"/>
  <c r="BE622"/>
  <c r="BE645"/>
  <c r="BE689"/>
  <c r="BE718"/>
  <c r="BE721"/>
  <c r="BE724"/>
  <c r="BE727"/>
  <c r="BE745"/>
  <c i="6" r="J92"/>
  <c r="BE102"/>
  <c r="BE104"/>
  <c r="BE106"/>
  <c r="BE108"/>
  <c r="BE118"/>
  <c r="BE120"/>
  <c r="BE128"/>
  <c r="BE132"/>
  <c r="BE149"/>
  <c r="BE162"/>
  <c r="BE164"/>
  <c r="BE179"/>
  <c r="BE195"/>
  <c r="BE198"/>
  <c r="BE208"/>
  <c r="BE213"/>
  <c r="BE217"/>
  <c r="BE221"/>
  <c r="BE225"/>
  <c r="BE236"/>
  <c r="BE248"/>
  <c r="BE255"/>
  <c r="BE257"/>
  <c r="BE267"/>
  <c r="BE279"/>
  <c r="BE284"/>
  <c r="BE289"/>
  <c r="BE296"/>
  <c r="BE298"/>
  <c r="F59"/>
  <c r="BE112"/>
  <c r="BE114"/>
  <c r="BE122"/>
  <c r="BE124"/>
  <c r="BE134"/>
  <c r="BE136"/>
  <c r="BE139"/>
  <c r="BE141"/>
  <c r="BE143"/>
  <c r="BE147"/>
  <c r="BE156"/>
  <c r="BE160"/>
  <c r="BE174"/>
  <c r="BE177"/>
  <c r="BE189"/>
  <c r="BE193"/>
  <c r="BE200"/>
  <c r="BE202"/>
  <c r="BE204"/>
  <c r="BE211"/>
  <c r="BE250"/>
  <c r="BE253"/>
  <c r="BE259"/>
  <c r="BE265"/>
  <c r="BE270"/>
  <c r="BE272"/>
  <c r="E86"/>
  <c r="BE110"/>
  <c r="BE126"/>
  <c r="BE151"/>
  <c r="BE153"/>
  <c r="BE166"/>
  <c r="BE168"/>
  <c r="BE170"/>
  <c r="BE181"/>
  <c r="BE187"/>
  <c r="BE191"/>
  <c r="BE230"/>
  <c r="BE234"/>
  <c r="BE244"/>
  <c r="BE246"/>
  <c r="BE286"/>
  <c r="BE100"/>
  <c r="BE116"/>
  <c r="BE130"/>
  <c r="BE145"/>
  <c r="BE158"/>
  <c r="BE172"/>
  <c r="BE183"/>
  <c r="BE185"/>
  <c r="BE206"/>
  <c r="BE215"/>
  <c r="BE219"/>
  <c r="BE223"/>
  <c r="BE227"/>
  <c r="BE232"/>
  <c r="BE238"/>
  <c r="BE240"/>
  <c r="BE242"/>
  <c r="BE261"/>
  <c r="BE263"/>
  <c r="BE274"/>
  <c r="BE277"/>
  <c r="BE281"/>
  <c r="BE292"/>
  <c r="BE294"/>
  <c i="5" r="J56"/>
  <c r="F82"/>
  <c r="BE116"/>
  <c r="BE122"/>
  <c r="BE128"/>
  <c r="BE138"/>
  <c r="BE154"/>
  <c r="BE162"/>
  <c r="BE168"/>
  <c r="BE170"/>
  <c r="BE180"/>
  <c r="BE192"/>
  <c r="BE194"/>
  <c r="BE202"/>
  <c r="BE205"/>
  <c r="BE207"/>
  <c r="BE213"/>
  <c r="BE219"/>
  <c r="BE227"/>
  <c r="BE231"/>
  <c r="BE237"/>
  <c r="BE247"/>
  <c r="BE249"/>
  <c r="BE255"/>
  <c r="BE273"/>
  <c r="BE283"/>
  <c r="BE285"/>
  <c r="BE297"/>
  <c r="BE305"/>
  <c r="BE307"/>
  <c r="BE309"/>
  <c r="BE322"/>
  <c r="BE324"/>
  <c r="BE326"/>
  <c r="BE328"/>
  <c r="BE346"/>
  <c r="F58"/>
  <c r="J59"/>
  <c r="BE94"/>
  <c r="BE110"/>
  <c r="BE124"/>
  <c r="BE156"/>
  <c r="BE158"/>
  <c r="BE174"/>
  <c r="BE196"/>
  <c r="BE198"/>
  <c r="BE217"/>
  <c r="BE223"/>
  <c r="BE225"/>
  <c r="BE229"/>
  <c r="BE267"/>
  <c r="BE271"/>
  <c r="BE277"/>
  <c r="BE279"/>
  <c r="BE287"/>
  <c r="BE303"/>
  <c r="BE311"/>
  <c r="BE318"/>
  <c r="BE342"/>
  <c r="E50"/>
  <c r="J81"/>
  <c r="BE88"/>
  <c r="BE90"/>
  <c r="BE92"/>
  <c r="BE100"/>
  <c r="BE108"/>
  <c r="BE114"/>
  <c r="BE118"/>
  <c r="BE130"/>
  <c r="BE134"/>
  <c r="BE136"/>
  <c r="BE144"/>
  <c r="BE146"/>
  <c r="BE160"/>
  <c r="BE176"/>
  <c r="BE178"/>
  <c r="BE184"/>
  <c r="BE186"/>
  <c r="BE190"/>
  <c r="BE200"/>
  <c r="BE209"/>
  <c r="BE211"/>
  <c r="BE215"/>
  <c r="BE233"/>
  <c r="BE239"/>
  <c r="BE245"/>
  <c r="BE265"/>
  <c r="BE269"/>
  <c r="BE281"/>
  <c r="BE295"/>
  <c r="BE316"/>
  <c r="BE330"/>
  <c r="BE332"/>
  <c r="BE338"/>
  <c r="BE340"/>
  <c r="BE344"/>
  <c r="BE348"/>
  <c r="BE86"/>
  <c r="BE96"/>
  <c r="BE98"/>
  <c r="BE102"/>
  <c r="BE104"/>
  <c r="BE106"/>
  <c r="BE112"/>
  <c r="BE120"/>
  <c r="BE126"/>
  <c r="BE132"/>
  <c r="BE140"/>
  <c r="BE142"/>
  <c r="BE148"/>
  <c r="BE150"/>
  <c r="BE152"/>
  <c r="BE164"/>
  <c r="BE166"/>
  <c r="BE172"/>
  <c r="BE182"/>
  <c r="BE188"/>
  <c r="BE221"/>
  <c r="BE235"/>
  <c r="BE241"/>
  <c r="BE243"/>
  <c r="BE251"/>
  <c r="BE253"/>
  <c r="BE257"/>
  <c r="BE259"/>
  <c r="BE261"/>
  <c r="BE263"/>
  <c r="BE275"/>
  <c r="BE289"/>
  <c r="BE291"/>
  <c r="BE293"/>
  <c r="BE299"/>
  <c r="BE301"/>
  <c r="BE313"/>
  <c r="BE320"/>
  <c r="BE334"/>
  <c r="BE336"/>
  <c i="3" r="J103"/>
  <c r="J65"/>
  <c r="BK111"/>
  <c r="J111"/>
  <c r="J67"/>
  <c i="4" r="J90"/>
  <c r="BE99"/>
  <c r="BE105"/>
  <c r="BE109"/>
  <c r="BE160"/>
  <c r="BE162"/>
  <c r="BE179"/>
  <c r="BE182"/>
  <c r="BE189"/>
  <c r="BE233"/>
  <c r="BE251"/>
  <c r="BE254"/>
  <c r="BE274"/>
  <c r="BE276"/>
  <c r="BE288"/>
  <c r="BE296"/>
  <c r="BE305"/>
  <c r="BE310"/>
  <c r="BE321"/>
  <c r="BE327"/>
  <c r="BE339"/>
  <c r="BE343"/>
  <c r="BE345"/>
  <c r="BE363"/>
  <c r="BE369"/>
  <c r="BE375"/>
  <c r="BE399"/>
  <c r="BE442"/>
  <c r="BE456"/>
  <c r="BE462"/>
  <c r="BE464"/>
  <c r="BE476"/>
  <c r="BE483"/>
  <c r="BE490"/>
  <c r="BE492"/>
  <c r="BE522"/>
  <c r="BE556"/>
  <c r="BE572"/>
  <c r="BE586"/>
  <c r="BE592"/>
  <c r="BE601"/>
  <c r="BE607"/>
  <c r="BE124"/>
  <c r="BE130"/>
  <c r="BE133"/>
  <c r="BE145"/>
  <c r="BE154"/>
  <c r="BE164"/>
  <c r="BE185"/>
  <c r="BE187"/>
  <c r="BE202"/>
  <c r="BE217"/>
  <c r="BE237"/>
  <c r="BE241"/>
  <c r="BE246"/>
  <c r="BE249"/>
  <c r="BE266"/>
  <c r="BE283"/>
  <c r="BE291"/>
  <c r="BE293"/>
  <c r="BE298"/>
  <c r="BE312"/>
  <c r="BE317"/>
  <c r="BE334"/>
  <c r="BE336"/>
  <c r="BE347"/>
  <c r="BE351"/>
  <c r="BE355"/>
  <c r="BE357"/>
  <c r="BE365"/>
  <c r="BE367"/>
  <c r="BE371"/>
  <c r="BE377"/>
  <c r="BE381"/>
  <c r="BE383"/>
  <c r="BE393"/>
  <c r="BE411"/>
  <c r="BE413"/>
  <c r="BE419"/>
  <c r="BE421"/>
  <c r="BE425"/>
  <c r="BE427"/>
  <c r="BE432"/>
  <c r="BE440"/>
  <c r="BE460"/>
  <c r="BE485"/>
  <c r="BE487"/>
  <c r="BE499"/>
  <c r="BE527"/>
  <c r="BE529"/>
  <c r="BE538"/>
  <c r="BE541"/>
  <c r="BE545"/>
  <c r="BE549"/>
  <c r="BE554"/>
  <c r="BE558"/>
  <c r="BE565"/>
  <c r="BE576"/>
  <c r="BE578"/>
  <c r="BE590"/>
  <c i="3" r="BK457"/>
  <c r="J457"/>
  <c r="J74"/>
  <c i="4" r="E84"/>
  <c r="F93"/>
  <c r="BE102"/>
  <c r="BE112"/>
  <c r="BE115"/>
  <c r="BE118"/>
  <c r="BE127"/>
  <c r="BE148"/>
  <c r="BE151"/>
  <c r="BE167"/>
  <c r="BE169"/>
  <c r="BE177"/>
  <c r="BE206"/>
  <c r="BE209"/>
  <c r="BE213"/>
  <c r="BE229"/>
  <c r="BE256"/>
  <c r="BE259"/>
  <c r="BE261"/>
  <c r="BE281"/>
  <c r="BE286"/>
  <c r="BE303"/>
  <c r="BE308"/>
  <c r="BE319"/>
  <c r="BE323"/>
  <c r="BE331"/>
  <c r="BE349"/>
  <c r="BE359"/>
  <c r="BE373"/>
  <c r="BE385"/>
  <c r="BE395"/>
  <c r="BE403"/>
  <c r="BE405"/>
  <c r="BE415"/>
  <c r="BE417"/>
  <c r="BE423"/>
  <c r="BE435"/>
  <c r="BE444"/>
  <c r="BE449"/>
  <c r="BE454"/>
  <c r="BE468"/>
  <c r="BE470"/>
  <c r="BE479"/>
  <c r="BE496"/>
  <c r="BE501"/>
  <c r="BE505"/>
  <c r="BE508"/>
  <c r="BE511"/>
  <c r="BE532"/>
  <c r="BE543"/>
  <c r="BE547"/>
  <c r="BE563"/>
  <c r="BE567"/>
  <c r="BE570"/>
  <c r="BE574"/>
  <c r="BE588"/>
  <c r="BE596"/>
  <c r="BE599"/>
  <c r="BE609"/>
  <c r="BE612"/>
  <c r="BE121"/>
  <c r="BE136"/>
  <c r="BE139"/>
  <c r="BE142"/>
  <c r="BE158"/>
  <c r="BE171"/>
  <c r="BE173"/>
  <c r="BE193"/>
  <c r="BE196"/>
  <c r="BE199"/>
  <c r="BE221"/>
  <c r="BE225"/>
  <c r="BE244"/>
  <c r="BE264"/>
  <c r="BE269"/>
  <c r="BE271"/>
  <c r="BE278"/>
  <c r="BE301"/>
  <c r="BE314"/>
  <c r="BE341"/>
  <c r="BE353"/>
  <c r="BE361"/>
  <c r="BE379"/>
  <c r="BE387"/>
  <c r="BE389"/>
  <c r="BE391"/>
  <c r="BE397"/>
  <c r="BE401"/>
  <c r="BE407"/>
  <c r="BE409"/>
  <c r="BE429"/>
  <c r="BE438"/>
  <c r="BE447"/>
  <c r="BE451"/>
  <c r="BE458"/>
  <c r="BE466"/>
  <c r="BE472"/>
  <c r="BE474"/>
  <c r="BE481"/>
  <c r="BE514"/>
  <c r="BE519"/>
  <c r="BE524"/>
  <c r="BE534"/>
  <c r="BE536"/>
  <c r="BE551"/>
  <c r="BE560"/>
  <c r="BE580"/>
  <c r="BE582"/>
  <c r="BE584"/>
  <c r="BE594"/>
  <c r="BE603"/>
  <c r="BE605"/>
  <c r="BE616"/>
  <c r="BE619"/>
  <c i="2" r="J95"/>
  <c r="J63"/>
  <c i="3" r="J56"/>
  <c r="E89"/>
  <c r="F98"/>
  <c r="BE120"/>
  <c r="BE123"/>
  <c r="BE142"/>
  <c r="BE169"/>
  <c r="BE195"/>
  <c r="BE259"/>
  <c r="BE261"/>
  <c r="BE264"/>
  <c r="BE270"/>
  <c r="BE273"/>
  <c r="BE292"/>
  <c r="BE301"/>
  <c r="BE315"/>
  <c r="BE323"/>
  <c r="BE332"/>
  <c r="BE340"/>
  <c r="BE342"/>
  <c r="BE347"/>
  <c r="BE356"/>
  <c r="BE360"/>
  <c r="BE367"/>
  <c r="BE377"/>
  <c r="BE394"/>
  <c r="BE400"/>
  <c r="BE413"/>
  <c r="BE435"/>
  <c r="BE454"/>
  <c r="BE476"/>
  <c r="BE479"/>
  <c r="BE494"/>
  <c r="BE497"/>
  <c r="BE520"/>
  <c r="BE527"/>
  <c r="BE534"/>
  <c r="BE536"/>
  <c r="BE539"/>
  <c r="BE556"/>
  <c r="BE583"/>
  <c r="BE600"/>
  <c r="BE603"/>
  <c r="BE605"/>
  <c r="BE611"/>
  <c r="BE616"/>
  <c r="BE629"/>
  <c r="BE635"/>
  <c r="BE640"/>
  <c r="BE656"/>
  <c r="BE702"/>
  <c r="BE707"/>
  <c r="BE709"/>
  <c r="BE728"/>
  <c r="BE740"/>
  <c r="BE767"/>
  <c r="BE804"/>
  <c r="BE810"/>
  <c r="BE825"/>
  <c r="BE831"/>
  <c r="BE841"/>
  <c r="BE846"/>
  <c r="BE853"/>
  <c r="BE858"/>
  <c r="BE864"/>
  <c r="BE126"/>
  <c r="BE130"/>
  <c r="BE135"/>
  <c r="BE152"/>
  <c r="BE156"/>
  <c r="BE163"/>
  <c r="BE166"/>
  <c r="BE175"/>
  <c r="BE178"/>
  <c r="BE189"/>
  <c r="BE199"/>
  <c r="BE211"/>
  <c r="BE220"/>
  <c r="BE225"/>
  <c r="BE231"/>
  <c r="BE233"/>
  <c r="BE235"/>
  <c r="BE247"/>
  <c r="BE250"/>
  <c r="BE257"/>
  <c r="BE279"/>
  <c r="BE283"/>
  <c r="BE286"/>
  <c r="BE320"/>
  <c r="BE328"/>
  <c r="BE330"/>
  <c r="BE363"/>
  <c r="BE365"/>
  <c r="BE374"/>
  <c r="BE379"/>
  <c r="BE382"/>
  <c r="BE386"/>
  <c r="BE388"/>
  <c r="BE392"/>
  <c r="BE403"/>
  <c r="BE408"/>
  <c r="BE432"/>
  <c r="BE446"/>
  <c r="BE450"/>
  <c r="BE470"/>
  <c r="BE473"/>
  <c r="BE482"/>
  <c r="BE485"/>
  <c r="BE500"/>
  <c r="BE513"/>
  <c r="BE522"/>
  <c r="BE544"/>
  <c r="BE553"/>
  <c r="BE561"/>
  <c r="BE570"/>
  <c r="BE581"/>
  <c r="BE588"/>
  <c r="BE595"/>
  <c r="BE618"/>
  <c r="BE627"/>
  <c r="BE633"/>
  <c r="BE647"/>
  <c r="BE665"/>
  <c r="BE674"/>
  <c r="BE682"/>
  <c r="BE684"/>
  <c r="BE688"/>
  <c r="BE691"/>
  <c r="BE695"/>
  <c r="BE698"/>
  <c r="BE704"/>
  <c r="BE716"/>
  <c r="BE719"/>
  <c r="BE723"/>
  <c r="BE733"/>
  <c r="BE735"/>
  <c r="BE743"/>
  <c r="BE746"/>
  <c r="BE749"/>
  <c r="BE761"/>
  <c r="BE776"/>
  <c r="BE782"/>
  <c r="BE788"/>
  <c r="BE795"/>
  <c r="BE801"/>
  <c r="BE813"/>
  <c r="BE821"/>
  <c r="BE834"/>
  <c r="BE856"/>
  <c r="BE139"/>
  <c r="BE150"/>
  <c r="BE160"/>
  <c r="BE181"/>
  <c r="BE185"/>
  <c r="BE187"/>
  <c r="BE191"/>
  <c r="BE193"/>
  <c r="BE204"/>
  <c r="BE206"/>
  <c r="BE223"/>
  <c r="BE237"/>
  <c r="BE243"/>
  <c r="BE253"/>
  <c r="BE276"/>
  <c r="BE289"/>
  <c r="BE295"/>
  <c r="BE298"/>
  <c r="BE304"/>
  <c r="BE309"/>
  <c r="BE311"/>
  <c r="BE318"/>
  <c r="BE325"/>
  <c r="BE335"/>
  <c r="BE349"/>
  <c r="BE351"/>
  <c r="BE354"/>
  <c r="BE358"/>
  <c r="BE370"/>
  <c r="BE405"/>
  <c r="BE429"/>
  <c r="BE439"/>
  <c r="BE442"/>
  <c r="BE459"/>
  <c r="BE461"/>
  <c r="BE464"/>
  <c r="BE491"/>
  <c r="BE503"/>
  <c r="BE509"/>
  <c r="BE515"/>
  <c r="BE518"/>
  <c r="BE525"/>
  <c r="BE532"/>
  <c r="BE548"/>
  <c r="BE559"/>
  <c r="BE566"/>
  <c r="BE568"/>
  <c r="BE577"/>
  <c r="BE579"/>
  <c r="BE593"/>
  <c r="BE598"/>
  <c r="BE614"/>
  <c r="BE620"/>
  <c r="BE622"/>
  <c r="BE625"/>
  <c r="BE631"/>
  <c r="BE638"/>
  <c r="BE643"/>
  <c r="BE645"/>
  <c r="BE649"/>
  <c r="BE652"/>
  <c r="BE654"/>
  <c r="BE660"/>
  <c r="BE662"/>
  <c r="BE667"/>
  <c r="BE671"/>
  <c r="BE676"/>
  <c r="BE678"/>
  <c r="BE680"/>
  <c r="BE711"/>
  <c r="BE714"/>
  <c r="BE721"/>
  <c r="BE726"/>
  <c r="BE731"/>
  <c r="BE758"/>
  <c r="BE764"/>
  <c r="BE770"/>
  <c r="BE773"/>
  <c r="BE785"/>
  <c r="BE791"/>
  <c r="BE807"/>
  <c r="BE816"/>
  <c r="BE823"/>
  <c r="BE104"/>
  <c r="BE108"/>
  <c r="BE113"/>
  <c r="BE116"/>
  <c r="BE132"/>
  <c r="BE146"/>
  <c r="BE172"/>
  <c r="BE183"/>
  <c r="BE201"/>
  <c r="BE209"/>
  <c r="BE214"/>
  <c r="BE217"/>
  <c r="BE228"/>
  <c r="BE239"/>
  <c r="BE267"/>
  <c r="BE307"/>
  <c r="BE337"/>
  <c r="BE345"/>
  <c r="BE372"/>
  <c r="BE384"/>
  <c r="BE390"/>
  <c r="BE397"/>
  <c r="BE410"/>
  <c r="BE416"/>
  <c r="BE419"/>
  <c r="BE422"/>
  <c r="BE426"/>
  <c r="BE467"/>
  <c r="BE488"/>
  <c r="BE506"/>
  <c r="BE511"/>
  <c r="BE530"/>
  <c r="BE541"/>
  <c r="BE546"/>
  <c r="BE550"/>
  <c r="BE564"/>
  <c r="BE573"/>
  <c r="BE575"/>
  <c r="BE586"/>
  <c r="BE591"/>
  <c r="BE607"/>
  <c r="BE609"/>
  <c r="BE658"/>
  <c r="BE669"/>
  <c r="BE686"/>
  <c r="BE693"/>
  <c r="BE700"/>
  <c r="BE738"/>
  <c r="BE752"/>
  <c r="BE755"/>
  <c r="BE779"/>
  <c r="BE798"/>
  <c r="BE827"/>
  <c r="BE829"/>
  <c r="BE838"/>
  <c r="BE849"/>
  <c r="BE867"/>
  <c i="2" r="J52"/>
  <c r="BE96"/>
  <c r="BE106"/>
  <c r="BE113"/>
  <c r="BE117"/>
  <c r="BE134"/>
  <c r="BE141"/>
  <c r="BE144"/>
  <c r="BE148"/>
  <c r="BE190"/>
  <c r="BE208"/>
  <c r="BE211"/>
  <c r="BE231"/>
  <c r="BE100"/>
  <c r="BE129"/>
  <c r="BE132"/>
  <c r="BE138"/>
  <c r="BE151"/>
  <c r="BE153"/>
  <c r="BE156"/>
  <c r="BE158"/>
  <c r="BE188"/>
  <c r="BE195"/>
  <c r="BE201"/>
  <c r="BE233"/>
  <c r="E48"/>
  <c r="BE91"/>
  <c r="BE110"/>
  <c r="BE120"/>
  <c r="BE125"/>
  <c r="BE160"/>
  <c r="BE167"/>
  <c r="BE177"/>
  <c r="BE180"/>
  <c r="BE193"/>
  <c r="BE204"/>
  <c r="BE206"/>
  <c r="BE223"/>
  <c r="BE226"/>
  <c r="BE228"/>
  <c r="F55"/>
  <c r="BE103"/>
  <c r="BE146"/>
  <c r="BE164"/>
  <c r="BE170"/>
  <c r="BE173"/>
  <c r="BE185"/>
  <c r="BE198"/>
  <c r="BE213"/>
  <c r="BE216"/>
  <c r="BE218"/>
  <c r="BE221"/>
  <c i="3" r="F36"/>
  <c i="1" r="BA57"/>
  <c i="2" r="F35"/>
  <c i="1" r="BB55"/>
  <c i="4" r="F37"/>
  <c i="1" r="BB58"/>
  <c i="3" r="F37"/>
  <c i="1" r="BB57"/>
  <c i="8" r="F39"/>
  <c i="1" r="BD63"/>
  <c i="9" r="F38"/>
  <c i="1" r="BC64"/>
  <c i="2" r="F36"/>
  <c i="1" r="BC55"/>
  <c i="6" r="F37"/>
  <c i="1" r="BB60"/>
  <c i="8" r="F36"/>
  <c i="1" r="BA63"/>
  <c i="8" r="F37"/>
  <c i="1" r="BB63"/>
  <c i="4" r="F36"/>
  <c i="1" r="BA58"/>
  <c i="8" r="J36"/>
  <c i="1" r="AW63"/>
  <c i="9" r="F39"/>
  <c i="1" r="BD64"/>
  <c i="10" r="F36"/>
  <c i="1" r="BC65"/>
  <c i="3" r="J36"/>
  <c i="1" r="AW57"/>
  <c i="5" r="F36"/>
  <c i="1" r="BA59"/>
  <c i="5" r="J32"/>
  <c i="6" r="F38"/>
  <c i="1" r="BC60"/>
  <c i="7" r="F37"/>
  <c i="1" r="BD61"/>
  <c i="6" r="J36"/>
  <c i="1" r="AW60"/>
  <c i="7" r="F34"/>
  <c i="1" r="BA61"/>
  <c i="9" r="F37"/>
  <c i="1" r="BB64"/>
  <c i="3" r="F38"/>
  <c i="1" r="BC57"/>
  <c i="5" r="J36"/>
  <c i="1" r="AW59"/>
  <c i="6" r="F36"/>
  <c i="1" r="BA60"/>
  <c i="7" r="F36"/>
  <c i="1" r="BC61"/>
  <c i="7" r="F35"/>
  <c i="1" r="BB61"/>
  <c i="4" r="F38"/>
  <c i="1" r="BC58"/>
  <c i="10" r="F35"/>
  <c i="1" r="BB65"/>
  <c i="4" r="J36"/>
  <c i="1" r="AW58"/>
  <c i="5" r="F38"/>
  <c i="1" r="BC59"/>
  <c i="9" r="J36"/>
  <c i="1" r="AW64"/>
  <c i="2" r="F34"/>
  <c i="1" r="BA55"/>
  <c i="5" r="F39"/>
  <c i="1" r="BD59"/>
  <c i="6" r="F39"/>
  <c i="1" r="BD60"/>
  <c i="9" r="F36"/>
  <c i="1" r="BA64"/>
  <c i="10" r="F34"/>
  <c i="1" r="BA65"/>
  <c r="AS54"/>
  <c i="2" r="F37"/>
  <c i="1" r="BD55"/>
  <c i="4" r="F39"/>
  <c i="1" r="BD58"/>
  <c i="2" r="J34"/>
  <c i="1" r="AW55"/>
  <c i="3" r="F39"/>
  <c i="1" r="BD57"/>
  <c i="8" r="F38"/>
  <c i="1" r="BC63"/>
  <c i="10" r="F37"/>
  <c i="1" r="BD65"/>
  <c i="5" r="F37"/>
  <c i="1" r="BB59"/>
  <c i="7" r="J34"/>
  <c i="1" r="AW61"/>
  <c i="10" r="J34"/>
  <c i="1" r="AW65"/>
  <c i="7" l="1" r="P500"/>
  <c r="BK99"/>
  <c r="J99"/>
  <c r="J60"/>
  <c r="R500"/>
  <c i="6" r="P98"/>
  <c i="1" r="AU60"/>
  <c i="3" r="P457"/>
  <c r="P101"/>
  <c i="1" r="AU57"/>
  <c i="8" r="R92"/>
  <c r="R91"/>
  <c i="3" r="R101"/>
  <c i="2" r="BK94"/>
  <c i="3" r="T457"/>
  <c i="10" r="R87"/>
  <c r="R86"/>
  <c i="6" r="R98"/>
  <c i="4" r="T97"/>
  <c r="T96"/>
  <c i="6" r="T98"/>
  <c i="7" r="P99"/>
  <c r="P98"/>
  <c i="1" r="AU61"/>
  <c i="6" r="BK98"/>
  <c r="J98"/>
  <c r="J63"/>
  <c i="4" r="R97"/>
  <c r="R96"/>
  <c i="7" r="R99"/>
  <c r="R98"/>
  <c i="3" r="T111"/>
  <c r="T101"/>
  <c i="7" r="T500"/>
  <c r="T99"/>
  <c r="T98"/>
  <c i="3" r="BK102"/>
  <c r="J102"/>
  <c r="J64"/>
  <c i="8" r="T91"/>
  <c i="2" r="R88"/>
  <c r="P94"/>
  <c r="P88"/>
  <c i="1" r="AU55"/>
  <c i="9" r="T98"/>
  <c r="T93"/>
  <c i="2" r="T94"/>
  <c r="T88"/>
  <c r="BK89"/>
  <c r="J89"/>
  <c r="J60"/>
  <c r="BK183"/>
  <c r="J183"/>
  <c r="J67"/>
  <c i="4" r="BK614"/>
  <c r="J614"/>
  <c r="J73"/>
  <c i="8" r="BK92"/>
  <c r="J92"/>
  <c r="J64"/>
  <c i="9" r="BK94"/>
  <c r="J94"/>
  <c r="J64"/>
  <c i="10" r="BK87"/>
  <c r="BK86"/>
  <c r="J86"/>
  <c i="4" r="BK517"/>
  <c r="J517"/>
  <c r="J71"/>
  <c i="9" r="BK98"/>
  <c r="J98"/>
  <c r="J66"/>
  <c i="3" r="BK862"/>
  <c r="J862"/>
  <c r="J78"/>
  <c i="4" r="BK97"/>
  <c r="J97"/>
  <c r="J64"/>
  <c i="8" r="BK134"/>
  <c r="J134"/>
  <c r="J68"/>
  <c i="1" r="AG59"/>
  <c i="3" r="BK101"/>
  <c r="J101"/>
  <c r="J63"/>
  <c i="1" r="BA62"/>
  <c r="AW62"/>
  <c i="10" r="J33"/>
  <c i="1" r="AV65"/>
  <c r="AT65"/>
  <c i="5" r="F35"/>
  <c i="1" r="AZ59"/>
  <c i="7" r="F33"/>
  <c i="1" r="AZ61"/>
  <c i="8" r="J35"/>
  <c i="1" r="AV63"/>
  <c r="AT63"/>
  <c i="2" r="F33"/>
  <c i="1" r="AZ55"/>
  <c i="6" r="F35"/>
  <c i="1" r="AZ60"/>
  <c i="2" r="J33"/>
  <c i="1" r="AV55"/>
  <c r="AT55"/>
  <c i="4" r="J35"/>
  <c i="1" r="AV58"/>
  <c r="AT58"/>
  <c i="6" r="J35"/>
  <c i="1" r="AV60"/>
  <c r="AT60"/>
  <c r="BB62"/>
  <c r="AX62"/>
  <c r="BD62"/>
  <c i="9" r="F35"/>
  <c i="1" r="AZ64"/>
  <c i="10" r="J30"/>
  <c i="1" r="AG65"/>
  <c r="BC56"/>
  <c r="AY56"/>
  <c r="BA56"/>
  <c r="AW56"/>
  <c r="BB56"/>
  <c r="AX56"/>
  <c r="AU62"/>
  <c i="9" r="J35"/>
  <c i="1" r="AV64"/>
  <c r="AT64"/>
  <c i="4" r="F35"/>
  <c i="1" r="AZ58"/>
  <c i="5" r="J35"/>
  <c i="1" r="AV59"/>
  <c r="AT59"/>
  <c r="AN59"/>
  <c i="8" r="F35"/>
  <c i="1" r="AZ63"/>
  <c r="BC62"/>
  <c r="AY62"/>
  <c i="10" r="F33"/>
  <c i="1" r="AZ65"/>
  <c i="3" r="J35"/>
  <c i="1" r="AV57"/>
  <c r="AT57"/>
  <c r="BD56"/>
  <c i="3" r="F35"/>
  <c i="1" r="AZ57"/>
  <c i="7" r="J33"/>
  <c i="1" r="AV61"/>
  <c r="AT61"/>
  <c i="2" l="1" r="BK88"/>
  <c r="J88"/>
  <c i="4" r="BK96"/>
  <c r="J96"/>
  <c r="J63"/>
  <c i="9" r="BK93"/>
  <c r="J93"/>
  <c i="7" r="BK98"/>
  <c r="J98"/>
  <c r="J59"/>
  <c i="10" r="J59"/>
  <c i="2" r="J94"/>
  <c r="J62"/>
  <c i="10" r="J87"/>
  <c r="J60"/>
  <c i="8" r="BK91"/>
  <c r="J91"/>
  <c r="J63"/>
  <c i="10" r="J39"/>
  <c i="5" r="J41"/>
  <c i="1" r="AN65"/>
  <c i="3" r="J32"/>
  <c i="1" r="AG57"/>
  <c r="BD54"/>
  <c r="W33"/>
  <c r="BC54"/>
  <c r="AY54"/>
  <c r="AU56"/>
  <c i="9" r="J32"/>
  <c i="1" r="AG64"/>
  <c r="BA54"/>
  <c r="AW54"/>
  <c r="AK30"/>
  <c r="BB54"/>
  <c r="W31"/>
  <c i="2" r="J30"/>
  <c i="1" r="AG55"/>
  <c r="AZ62"/>
  <c r="AV62"/>
  <c r="AT62"/>
  <c r="AZ56"/>
  <c r="AV56"/>
  <c r="AT56"/>
  <c i="6" r="J32"/>
  <c i="1" r="AG60"/>
  <c i="2" l="1" r="J39"/>
  <c i="9" r="J41"/>
  <c i="6" r="J41"/>
  <c i="2" r="J59"/>
  <c i="9" r="J63"/>
  <c i="3" r="J41"/>
  <c i="1" r="AN57"/>
  <c r="AN64"/>
  <c r="AN55"/>
  <c r="AN60"/>
  <c i="8" r="J32"/>
  <c i="1" r="AG63"/>
  <c r="AG62"/>
  <c r="AZ54"/>
  <c r="W29"/>
  <c i="7" r="J30"/>
  <c i="1" r="AG61"/>
  <c r="AN61"/>
  <c r="AX54"/>
  <c r="W32"/>
  <c r="AU54"/>
  <c r="W30"/>
  <c i="4" r="J32"/>
  <c i="1" r="AG58"/>
  <c r="AG56"/>
  <c r="AN56"/>
  <c i="7" l="1" r="J39"/>
  <c i="4" r="J41"/>
  <c i="8" r="J41"/>
  <c i="1" r="AN63"/>
  <c r="AN58"/>
  <c r="AN62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<sst xmlns="http://schemas.openxmlformats.org/spreadsheetml/2006/main">
  <si>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</si>
  <si>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</si>
  <si>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</si>
  <si>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</si>
  <si>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</si>
  <si>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{592fa712-caa3-4dd5-bbf3-8a4939722017}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</si>
  <si>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</si>
  <si>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</si>
  <si>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</si>
  <si>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</si>
  <si>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</si>
  <si>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</si>
  <si>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</si>
  <si>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</si>
  <si>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</si>
  <si>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</si>
  <si>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</si>
  <si>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III- D10 Úprava zdroje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</si>
  <si>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</si>
  <si>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</si>
  <si>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</si>
  <si>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</si>
  <si>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</si>
  <si>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</si>
  <si>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</si>
  <si>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</si>
  <si>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</si>
  <si>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</si>
  <si>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</si>
  <si>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</si>
  <si>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</si>
  <si>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</si>
  <si>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</si>
  <si>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</si>
  <si>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</si>
  <si>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</si>
  <si>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</si>
  <si>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</si>
  <si>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</si>
  <si>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</si>
  <si>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</si>
  <si>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</si>
  <si>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</si>
  <si>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</si>
  <si>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</si>
  <si>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</si>
  <si>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</si>
  <si>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</si>
  <si>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</si>
  <si>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</si>
  <si>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</si>
  <si>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</si>
  <si>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</si>
  <si>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</si>
  <si>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</si>
  <si>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</si>
  <si>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</si>
  <si>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</si>
  <si>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</si>
  <si>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</si>
  <si>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</si>
  <si>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</si>
  <si>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</si>
  <si>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</si>
  <si>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</si>
  <si>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</si>
  <si>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</si>
  <si>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</si>
  <si>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</si>
  <si>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</si>
  <si>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</si>
  <si>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</si>
  <si>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</si>
  <si>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</si>
  <si>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</si>
  <si>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</si>
  <si>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</si>
  <si>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</si>
  <si>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D10.1</t>
  </si>
  <si>
    <t>PS370 - Úprava parních rozvodů</t>
  </si>
  <si>
    <t>PRO</t>
  </si>
  <si>
    <t>1</t>
  </si>
  <si>
    <t>{72da30f5-1e11-44f7-8ae9-84433bcd4a91}</t>
  </si>
  <si>
    <t>2</t>
  </si>
  <si>
    <t>D10.2</t>
  </si>
  <si>
    <t>PS371 - Úprava vnitřní technologie</t>
  </si>
  <si>
    <t>{77bbb142-3e41-4ba9-ade2-10cb3c95351b}</t>
  </si>
  <si>
    <t>D10.2.1</t>
  </si>
  <si>
    <t>PS371 - Úprava vnitřní technologie - Technologie</t>
  </si>
  <si>
    <t>Soupis</t>
  </si>
  <si>
    <t>{06e6760d-d39a-42ff-a8a0-353c4dbb21b6}</t>
  </si>
  <si>
    <t>D10.2.1 - PS371</t>
  </si>
  <si>
    <t>PVS v OKP</t>
  </si>
  <si>
    <t>{48754339-8387-437e-a9c8-fda53a4fa949}</t>
  </si>
  <si>
    <t>D10.2.1 - PS 731</t>
  </si>
  <si>
    <t>PVS v OKP - MaR</t>
  </si>
  <si>
    <t>{dfafe644-9a5c-48c0-8c46-29f6b3617a4e}</t>
  </si>
  <si>
    <t>D10.2.2</t>
  </si>
  <si>
    <t>PS371 - Úprava vnitřní technologie - MaR a elektro</t>
  </si>
  <si>
    <t>{fea543d4-d988-429f-86e6-42c8e6955236}</t>
  </si>
  <si>
    <t>D10.3.</t>
  </si>
  <si>
    <t>SO01 - Stavební úpravy</t>
  </si>
  <si>
    <t>STA</t>
  </si>
  <si>
    <t>{0bbc1b78-d4c0-40de-9c0c-52d0a174d5d7}</t>
  </si>
  <si>
    <t>D10.4</t>
  </si>
  <si>
    <t>SO02 - Potrubní mosty</t>
  </si>
  <si>
    <t>{9692c580-7fd8-42be-b3f8-d271d6f62ddc}</t>
  </si>
  <si>
    <t>D10.4.1</t>
  </si>
  <si>
    <t>SO02 - Potrubní mosty - Základy</t>
  </si>
  <si>
    <t>{973ace84-c4b0-40d8-a715-b0777858aba6}</t>
  </si>
  <si>
    <t>D10.4.2</t>
  </si>
  <si>
    <t>SO02 - Potrubní mosty - Ocelové konstrukce</t>
  </si>
  <si>
    <t>{760f5aee-76a0-4ede-a474-483d5eb3a7a2}</t>
  </si>
  <si>
    <t>VRN</t>
  </si>
  <si>
    <t>Vedlejší rozpočtové náklady</t>
  </si>
  <si>
    <t>VON</t>
  </si>
  <si>
    <t>{600b85e7-398f-4311-be1b-0b435483de7b}</t>
  </si>
  <si>
    <t>KRYCÍ LIST SOUPISU PRACÍ</t>
  </si>
  <si>
    <t>Objekt:</t>
  </si>
  <si>
    <t>D10.1 - PS370 - Úprava parních rozvodů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</si>
  <si>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</si>
  <si>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</si>
  <si>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</si>
  <si>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</si>
  <si>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</si>
  <si>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</si>
  <si>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</si>
  <si>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713 - Izolace tepelné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</si>
  <si>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</si>
  <si>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</si>
  <si>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</si>
  <si>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</si>
  <si>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</si>
  <si>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</si>
  <si>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</si>
  <si>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</si>
  <si>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</si>
  <si>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</si>
  <si>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</si>
  <si>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</si>
  <si>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</si>
  <si>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</si>
  <si>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</si>
  <si>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</si>
  <si>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</si>
  <si>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</si>
  <si>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</si>
  <si>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</si>
  <si>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</si>
  <si>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</si>
  <si>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</si>
  <si>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</si>
  <si>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997013111</t>
  </si>
  <si>
    <t>Vnitrostaveništní doprava suti a vybouraných hmot pro budovy v do 6 m</t>
  </si>
  <si>
    <t>t</t>
  </si>
  <si>
    <t>CS ÚRS 2024 01</t>
  </si>
  <si>
    <t>4</t>
  </si>
  <si>
    <t>530278326</t>
  </si>
  <si>
    <t>PP</t>
  </si>
  <si>
    <t>Vnitrostaveništní doprava suti a vybouraných hmot vodorovně do 50 m s naložením základní pro budovy a haly výšky do 6 m</t>
  </si>
  <si>
    <t>Online PSC</t>
  </si>
  <si>
    <t>https://podminky.urs.cz/item/CS_URS_2024_01/997013111</t>
  </si>
  <si>
    <t>PSV</t>
  </si>
  <si>
    <t>Práce a dodávky PSV</t>
  </si>
  <si>
    <t>713</t>
  </si>
  <si>
    <t>Izolace tepelné</t>
  </si>
  <si>
    <t>713420813</t>
  </si>
  <si>
    <t>Odstranění izolace tepelné potrubí rohožemi bez úpravy v pletivu spojenými drátem tl přes 50 mm</t>
  </si>
  <si>
    <t>m</t>
  </si>
  <si>
    <t>16</t>
  </si>
  <si>
    <t>-1681061250</t>
  </si>
  <si>
    <t>Odstranění tepelné izolace potrubí, ohybů, armatur a přírub rohožemi v pletivu bez povrchové úpravy spojených ocelovým drátem potrubí, tloušťka izolace přes 50 mm</t>
  </si>
  <si>
    <t>https://podminky.urs.cz/item/CS_URS_2024_01/713420813</t>
  </si>
  <si>
    <t>VV</t>
  </si>
  <si>
    <t>8+4+50</t>
  </si>
  <si>
    <t>3</t>
  </si>
  <si>
    <t>713421112</t>
  </si>
  <si>
    <t>Montáž izolace tepelné potrubí pásy bez úpravy v Fe pletivu spojenými drátem 2x</t>
  </si>
  <si>
    <t>m2</t>
  </si>
  <si>
    <t>716188672</t>
  </si>
  <si>
    <t>Montáž izolace tepelné potrubí, ohybů, armatur a přírub rohožemi v pletivu bez povrchové úpravy (izolační materiál ve specifikaci) v černém šestihranném pletivu spojených ocelovým drátem potrubí dvouvrstvá</t>
  </si>
  <si>
    <t>https://podminky.urs.cz/item/CS_URS_2024_01/713421112</t>
  </si>
  <si>
    <t>M</t>
  </si>
  <si>
    <t>63142681</t>
  </si>
  <si>
    <t>rohož izolační z minerální vlny prošívaná na pletivu 100kg/m3 tl 80mm</t>
  </si>
  <si>
    <t>32</t>
  </si>
  <si>
    <t>-202416049</t>
  </si>
  <si>
    <t>30*1,15 'Přepočtené koeficientem množství</t>
  </si>
  <si>
    <t>5</t>
  </si>
  <si>
    <t>713421116</t>
  </si>
  <si>
    <t>Montáž izolace tepelné ohybů pásy bez úpravy v Fe pletivu spojenými drátem 2x</t>
  </si>
  <si>
    <t>-148293629</t>
  </si>
  <si>
    <t>Montáž izolace tepelné potrubí, ohybů, armatur a přírub rohožemi v pletivu bez povrchové úpravy (izolační materiál ve specifikaci) v černém šestihranném pletivu spojených ocelovým drátem ohybů dvouvrstvá</t>
  </si>
  <si>
    <t>https://podminky.urs.cz/item/CS_URS_2024_01/713421116</t>
  </si>
  <si>
    <t>30*0,15</t>
  </si>
  <si>
    <t>6</t>
  </si>
  <si>
    <t>1456228301</t>
  </si>
  <si>
    <t>4,5*1,15 'Přepočtené koeficientem množství</t>
  </si>
  <si>
    <t>7</t>
  </si>
  <si>
    <t>713490821</t>
  </si>
  <si>
    <t>Demontáž izolace tepelné oplechování pevné potrubí vnějšího obvodu přes 500 mm</t>
  </si>
  <si>
    <t>40030108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</si>
  <si>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</si>
  <si>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</si>
  <si>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25+11+126</t>
  </si>
  <si>
    <t>8</t>
  </si>
  <si>
    <t>713491211</t>
  </si>
  <si>
    <t>Montáž tepelné izolace oplechování pevné potrubí vnějšího obvodu přes 500 mm</t>
  </si>
  <si>
    <t>1129807545</t>
  </si>
  <si>
    <t>Montáž izolace tepelné potrubí a ohybů - doplňky a konstrukční součástí oplechování pevného vnějšího obvodu přes 500 mm potrubí</t>
  </si>
  <si>
    <t>https://podminky.urs.cz/item/CS_URS_2024_01/713491211</t>
  </si>
  <si>
    <t>9</t>
  </si>
  <si>
    <t>13756520</t>
  </si>
  <si>
    <t>plech ocelový hladký válcovaný za studena tl 0,6mm tabule</t>
  </si>
  <si>
    <t>-993629344</t>
  </si>
  <si>
    <t>P</t>
  </si>
  <si>
    <t>Poznámka k položce:_x000d_
6xtabule 1,25*3m, 18kg</t>
  </si>
  <si>
    <t>18*6*0,001</t>
  </si>
  <si>
    <t>0,108*1,1 'Přepočtené koeficientem množství</t>
  </si>
  <si>
    <t>10</t>
  </si>
  <si>
    <t>998713101</t>
  </si>
  <si>
    <t>Přesun hmot tonážní pro izolace tepelné v objektech v do 6 m</t>
  </si>
  <si>
    <t>-856257905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</si>
  <si>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</si>
  <si>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</si>
  <si>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734</t>
  </si>
  <si>
    <t>Ústřední vytápění - armatury</t>
  </si>
  <si>
    <t>11</t>
  </si>
  <si>
    <t>734100814</t>
  </si>
  <si>
    <t>Demontáž armatury přírubové se dvěma přírubami DN přes 150 do 200</t>
  </si>
  <si>
    <t>kus</t>
  </si>
  <si>
    <t>-1342847782</t>
  </si>
  <si>
    <t>Demontáž armatur přírubových se dvěma přírubami přes 150 do DN 200</t>
  </si>
  <si>
    <t>https://podminky.urs.cz/item/CS_URS_2024_01/734100814</t>
  </si>
  <si>
    <t>73410081R</t>
  </si>
  <si>
    <t xml:space="preserve">Demontáž armatury přírubové se dvěma přírubami DN přes  300</t>
  </si>
  <si>
    <t>-170729072</t>
  </si>
  <si>
    <t>Demontáž armatur přírubových se dvěma přírubami přes DN 300</t>
  </si>
  <si>
    <t>13</t>
  </si>
  <si>
    <t>734109320</t>
  </si>
  <si>
    <t>Montáž armatury přírubové se dvěma přírubami PN 25-40 DN 200</t>
  </si>
  <si>
    <t>soubor</t>
  </si>
  <si>
    <t>794324177</t>
  </si>
  <si>
    <t>Montáž armatur přírubových se dvěma přírubami PN 25, 40 DN 200</t>
  </si>
  <si>
    <t>https://podminky.urs.cz/item/CS_URS_2024_01/734109320</t>
  </si>
  <si>
    <t xml:space="preserve">Poznámka k položce:_x000d_
Přesun potrubí DN200 a DN150 do nové pozice včetně uzavírací armatury a pojistného ventilu_x000d_
</t>
  </si>
  <si>
    <t>14</t>
  </si>
  <si>
    <t>73410932R</t>
  </si>
  <si>
    <t>Montáž armatury přírubové se dvěma přírubami PN 25-40 DN 350</t>
  </si>
  <si>
    <t>1509682047</t>
  </si>
  <si>
    <t>Montáž armatur přírubových se dvěma přírubami PN 25, 40 DN 300</t>
  </si>
  <si>
    <t xml:space="preserve">Poznámka k položce:_x000d_
Přesun měřící clony DN350 do nové pozice včetně příslušenství_x000d_
</t>
  </si>
  <si>
    <t>15</t>
  </si>
  <si>
    <t>734109312</t>
  </si>
  <si>
    <t>Montáž armatury přírubové se dvěma přírubami PN 25-40 DN 25</t>
  </si>
  <si>
    <t>-812869003</t>
  </si>
  <si>
    <t>Montáž armatur přírubových se dvěma přírubami PN 25, 40 DN 25</t>
  </si>
  <si>
    <t>https://podminky.urs.cz/item/CS_URS_2024_01/734109312</t>
  </si>
  <si>
    <t>42211316</t>
  </si>
  <si>
    <t>ventil uzavírací přímý z ocelolitiny V30 111 540.53 DN 25x160mm</t>
  </si>
  <si>
    <t>-1737772046</t>
  </si>
  <si>
    <t>17</t>
  </si>
  <si>
    <t>73412161R</t>
  </si>
  <si>
    <t xml:space="preserve">Ventil mezipřírubový zpětný samočinný přímý DN 25 PN 40 do 400°C </t>
  </si>
  <si>
    <t>1411935876</t>
  </si>
  <si>
    <t>Ventily zpětné přírubové samočinné přímé do svislého potrubí PN 40 do 400°C (Z 15 117 540) DN 25</t>
  </si>
  <si>
    <t>18</t>
  </si>
  <si>
    <t>734169412</t>
  </si>
  <si>
    <t>Montáž odvaděče kondenzátu přírubového DN 25</t>
  </si>
  <si>
    <t>2041189736</t>
  </si>
  <si>
    <t>Filtry montáž odvaděčů kondenzátu přírubových DN 25</t>
  </si>
  <si>
    <t>https://podminky.urs.cz/item/CS_URS_2024_01/734169412</t>
  </si>
  <si>
    <t>19</t>
  </si>
  <si>
    <t>RMAT0007</t>
  </si>
  <si>
    <t xml:space="preserve">odvaděč kondenzátu, Plovákový,  PN40,DN25</t>
  </si>
  <si>
    <t>-267906386</t>
  </si>
  <si>
    <t>20</t>
  </si>
  <si>
    <t>734173612</t>
  </si>
  <si>
    <t>Spoj přírubový PN 40/I do 200°C DN 25</t>
  </si>
  <si>
    <t>-1898237659</t>
  </si>
  <si>
    <t>Mezikusy, přírubové spoje přírubové spoje PN 40/I, 200°C DN 25</t>
  </si>
  <si>
    <t>https://podminky.urs.cz/item/CS_URS_2024_01/734173612</t>
  </si>
  <si>
    <t>7341736R</t>
  </si>
  <si>
    <t>Spoj přírubový PN 40/I do 200°C DN 500</t>
  </si>
  <si>
    <t>-156844298</t>
  </si>
  <si>
    <t>22</t>
  </si>
  <si>
    <t>7341R</t>
  </si>
  <si>
    <t>Přesun kompletního závěsu potrubí DN350 do nové pozice</t>
  </si>
  <si>
    <t>-1728851521</t>
  </si>
  <si>
    <t>23</t>
  </si>
  <si>
    <t>998734101</t>
  </si>
  <si>
    <t>Přesun hmot tonážní pro armatury v objektech v do 6 m</t>
  </si>
  <si>
    <t>-1136121713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</si>
  <si>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</si>
  <si>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</si>
  <si>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767</t>
  </si>
  <si>
    <t>Konstrukce zámečnické</t>
  </si>
  <si>
    <t>24</t>
  </si>
  <si>
    <t>767996701</t>
  </si>
  <si>
    <t>Demontáž atypických zámečnických konstrukcí řezáním hm jednotlivých dílů do 50 kg</t>
  </si>
  <si>
    <t>kg</t>
  </si>
  <si>
    <t>-401436875</t>
  </si>
  <si>
    <t>Demontáž ostatních zámečnických konstrukcí řezáním o hmotnosti jednotlivých dílů do 50 kg</t>
  </si>
  <si>
    <t>https://podminky.urs.cz/item/CS_URS_2024_01/767996701</t>
  </si>
  <si>
    <t>25</t>
  </si>
  <si>
    <t>998767101</t>
  </si>
  <si>
    <t>Přesun hmot tonážní pro zámečnické konstrukce v objektech v do 6 m</t>
  </si>
  <si>
    <t>-652551915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</si>
  <si>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</si>
  <si>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</si>
  <si>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26</t>
  </si>
  <si>
    <t>998767199</t>
  </si>
  <si>
    <t>Příplatek k přesunu hmot tonážnímu pro zámečnické konstrukce za zvětšený přesun ZKD 1000 m</t>
  </si>
  <si>
    <t>12709479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</si>
  <si>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</si>
  <si>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https://podminky.urs.cz/item/CS_URS_2024_01/998767199</t>
  </si>
  <si>
    <t>27</t>
  </si>
  <si>
    <t>998767194</t>
  </si>
  <si>
    <t>Příplatek k přesunu hmot tonážnímu pro zámečnické konstrukce za zvětšený přesun do 1000 m</t>
  </si>
  <si>
    <t>1972958462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</si>
  <si>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</si>
  <si>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https://podminky.urs.cz/item/CS_URS_2024_01/998767194</t>
  </si>
  <si>
    <t>783</t>
  </si>
  <si>
    <t>Dokončovací práce - nátěry</t>
  </si>
  <si>
    <t>28</t>
  </si>
  <si>
    <t>783604590</t>
  </si>
  <si>
    <t>Provedení základního jednonásobného nátěru potrubí DN přes 200 mm</t>
  </si>
  <si>
    <t>501375291</t>
  </si>
  <si>
    <t>Provedení nátěru armatur a kovových potrubí základního nebo základního antikorozního jednonásobného potrubí přes DN 200 mm</t>
  </si>
  <si>
    <t>https://podminky.urs.cz/item/CS_URS_2024_01/783604590</t>
  </si>
  <si>
    <t>29</t>
  </si>
  <si>
    <t>24621610</t>
  </si>
  <si>
    <t>hmota nátěrová silikonová základní na tepelně namáhané kovy</t>
  </si>
  <si>
    <t>921584816</t>
  </si>
  <si>
    <t>13*0,1 'Přepočtené koeficientem množství</t>
  </si>
  <si>
    <t>Práce a dodávky M</t>
  </si>
  <si>
    <t>23-M</t>
  </si>
  <si>
    <t>Montáže potrubí</t>
  </si>
  <si>
    <t>30</t>
  </si>
  <si>
    <t>230011024</t>
  </si>
  <si>
    <t>Montáž potrubí trouby ocelové hladké tř.11-13 D 31,8 mm, tl 5,0 mm</t>
  </si>
  <si>
    <t>64</t>
  </si>
  <si>
    <t>-437188696</t>
  </si>
  <si>
    <t>Montáž potrubí z trub ocelových hladkých tř. 11 až 13 Ø 31,8 mm, tl. 5,0 mm</t>
  </si>
  <si>
    <t>https://podminky.urs.cz/item/CS_URS_2024_01/230011024</t>
  </si>
  <si>
    <t>31</t>
  </si>
  <si>
    <t>140110R</t>
  </si>
  <si>
    <t>trubka ocelová bezešvá hladká jakost EN 10216-2, mat. P235GH 33,7x4mm</t>
  </si>
  <si>
    <t>128</t>
  </si>
  <si>
    <t>-192544927</t>
  </si>
  <si>
    <t>230011091</t>
  </si>
  <si>
    <t>Montáž potrubí trouby ocelové hladké tř.11-13 D 159 mm, tl 8,0 mm</t>
  </si>
  <si>
    <t>670353166</t>
  </si>
  <si>
    <t>Montáž potrubí z trub ocelových hladkých tř. 11 až 13 Ø 159 mm, tl. 8,0 mm</t>
  </si>
  <si>
    <t>https://podminky.urs.cz/item/CS_URS_2024_01/230011091</t>
  </si>
  <si>
    <t>33</t>
  </si>
  <si>
    <t>552839R</t>
  </si>
  <si>
    <t>trubka ocelová bezešvá hladká jakost EN 10216-2, mat. P265GH 168x8mm</t>
  </si>
  <si>
    <t>-913450295</t>
  </si>
  <si>
    <t>34</t>
  </si>
  <si>
    <t>230011135</t>
  </si>
  <si>
    <t>Montáž potrubí trouby ocelové hladké tř.11-13 D 377 mm, tl 9,0 mm</t>
  </si>
  <si>
    <t>1818056815</t>
  </si>
  <si>
    <t>Montáž potrubí z trub ocelových hladkých tř. 11 až 13 Ø 377 mm, tl. 9,0 mm</t>
  </si>
  <si>
    <t>https://podminky.urs.cz/item/CS_URS_2024_01/230011135</t>
  </si>
  <si>
    <t>35</t>
  </si>
  <si>
    <t>140332R</t>
  </si>
  <si>
    <t>trubka ocelová bezešvá hladká tl 9mm EN 10216-2, mat. P265GH Ø355,6x9</t>
  </si>
  <si>
    <t>1944954961</t>
  </si>
  <si>
    <t>8*1,1 'Přepočtené koeficientem množství</t>
  </si>
  <si>
    <t>36</t>
  </si>
  <si>
    <t>230021024</t>
  </si>
  <si>
    <t>Montáž trubní díly přivařovací tř.11-13 do 1 kg D 31,8 mm tl 5,0 mm</t>
  </si>
  <si>
    <t>628013584</t>
  </si>
  <si>
    <t>Montáž trubních dílů přivařovacích hmotnosti do 1 kg tř. 11 až 13 Ø 31,8 mm, tl. 5,0 mm</t>
  </si>
  <si>
    <t>https://podminky.urs.cz/item/CS_URS_2024_01/230021024</t>
  </si>
  <si>
    <t>37</t>
  </si>
  <si>
    <t>RMAT0002</t>
  </si>
  <si>
    <t>trubní díl přivařovací-Oblouk 3D, zesílený,EN 10216-2, mat. P235GH,	Ø33,7x4,0</t>
  </si>
  <si>
    <t>-1617558837</t>
  </si>
  <si>
    <t>38</t>
  </si>
  <si>
    <t>RMAT0003</t>
  </si>
  <si>
    <t>trubní díl přivařovací-T-kus, zesílený	EN 10253-2, mat. P235GH,"Ø33,7x4,0 /
Ø33,7x4,0"</t>
  </si>
  <si>
    <t>1385046423</t>
  </si>
  <si>
    <t>39</t>
  </si>
  <si>
    <t>230022020</t>
  </si>
  <si>
    <t>Montáž trubní díly přivařovací tř.11-13 do 3 kg D 31,8 mm tl 2,6 mm</t>
  </si>
  <si>
    <t>1909057900</t>
  </si>
  <si>
    <t>Montáž trubních dílů přivařovacích hmotnosti přes 1 do 3 kg tř. 11 až 13 Ø 31,8 mm, tl. 2,6 mm</t>
  </si>
  <si>
    <t>https://podminky.urs.cz/item/CS_URS_2024_01/230022020</t>
  </si>
  <si>
    <t>40</t>
  </si>
  <si>
    <t>RMAT0005</t>
  </si>
  <si>
    <t>trubní díl přivařovací-Příruba přivařovací s krkem	EN 1092-1, mat. P245GH, vč. těsnění a spojovacího materiálu,DN25, PN40</t>
  </si>
  <si>
    <t>1533436556</t>
  </si>
  <si>
    <t>trubní díl přivařovací-Příruba přivařovací s krkem	EN 1092-1, mat. P245GH, vč. těsnění a spojovacího materiálu,PN40</t>
  </si>
  <si>
    <t>41</t>
  </si>
  <si>
    <t>230024167</t>
  </si>
  <si>
    <t>Montáž trubní díly přivařovací tř.11-13 do 50 kg D 530 mm tl 10 mm</t>
  </si>
  <si>
    <t>-1955751478</t>
  </si>
  <si>
    <t>Montáž trubních dílů přivařovacích hmotnosti přes 10 do 50 kg tř. 11 až 13 Ø 530 mm, tl. 10,0 mm</t>
  </si>
  <si>
    <t>https://podminky.urs.cz/item/CS_URS_2024_01/230024167</t>
  </si>
  <si>
    <t>42</t>
  </si>
  <si>
    <t>RMAT0006</t>
  </si>
  <si>
    <t>trubní díl přivařovací Příruba zaslepovací,EN 1092-1, mat. P245GH, vč. těsnění a spojovacího materiálu, DN500, PN40</t>
  </si>
  <si>
    <t>-1580302209</t>
  </si>
  <si>
    <t>43</t>
  </si>
  <si>
    <t>230025167</t>
  </si>
  <si>
    <t>Montáž trubní díly přivařovací tř.11-13 do 250 kg D 530 mm tl 10,0 mm</t>
  </si>
  <si>
    <t>1987538736</t>
  </si>
  <si>
    <t>Montáž trubních dílů přivařovacích hmotnosti přes 50 do 250 kg tř. 11 až 13 Ø 530 mm, tl. 10,0 mm</t>
  </si>
  <si>
    <t>https://podminky.urs.cz/item/CS_URS_2024_01/230025167</t>
  </si>
  <si>
    <t>44</t>
  </si>
  <si>
    <t>RMAT0004</t>
  </si>
  <si>
    <t>trubní díl přivařovací-Redukce	EN 10253-2, mat. P265GH,"∅355.6x9/
∅530x10"</t>
  </si>
  <si>
    <t>1531621660</t>
  </si>
  <si>
    <t>45</t>
  </si>
  <si>
    <t>230025135</t>
  </si>
  <si>
    <t>Montáž trubní díly přivařovací tř.11-13 do 250 kg D 377 mm tl 9,0 mm</t>
  </si>
  <si>
    <t>-358774291</t>
  </si>
  <si>
    <t>Montáž trubních dílů přivařovacích hmotnosti přes 50 do 250 kg tř. 11 až 13 Ø 377 mm, tl. 9 mm</t>
  </si>
  <si>
    <t>https://podminky.urs.cz/item/CS_URS_2024_01/230025135</t>
  </si>
  <si>
    <t>46</t>
  </si>
  <si>
    <t>RMAT0001</t>
  </si>
  <si>
    <t>Oblouk 3D,EN 10253-2, mat. P265GH,Ø355,6x9</t>
  </si>
  <si>
    <t>-2029114427</t>
  </si>
  <si>
    <t>47</t>
  </si>
  <si>
    <t>230024135</t>
  </si>
  <si>
    <t>Montáž trubní díly přivařovací tř.11-13 do 50 kg D 377 mm tl 9,0 mm</t>
  </si>
  <si>
    <t>-1090476111</t>
  </si>
  <si>
    <t>Montáž trubních dílů přivařovacích hmotnosti přes 10 do 50 kg tř. 11 až 13 Ø 377 mm, tl. 9 mm</t>
  </si>
  <si>
    <t>https://podminky.urs.cz/item/CS_URS_2024_01/230024135</t>
  </si>
  <si>
    <t>48</t>
  </si>
  <si>
    <t>552838R</t>
  </si>
  <si>
    <t>dno klenuté EN 10253-2, mat. P265GH, DN350</t>
  </si>
  <si>
    <t>903997029</t>
  </si>
  <si>
    <t>dno klenuté S235JR PN16 324x7mm DN 300</t>
  </si>
  <si>
    <t>49</t>
  </si>
  <si>
    <t>552838R1</t>
  </si>
  <si>
    <t>Redukce	EN 10253-2, mat. P265GH,"∅355.6x9/
∅377x9"</t>
  </si>
  <si>
    <t>584320834</t>
  </si>
  <si>
    <t>D10.2 - PS371 - Úprava vnitřní technologie</t>
  </si>
  <si>
    <t>Soupis:</t>
  </si>
  <si>
    <t>D10.2.1 - PS371 - Úprava vnitřní technologie - Technologie</t>
  </si>
  <si>
    <t xml:space="preserve">    9 - Ostatní konstrukce a práce, bourání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</si>
  <si>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</si>
  <si>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</si>
  <si>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armatury-DPS01.02</t>
  </si>
  <si>
    <t xml:space="preserve">    23-M - Montáže potrubí-DPS01.02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</si>
  <si>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</si>
  <si>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</si>
  <si>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</si>
  <si>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</si>
  <si>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Ostatní konstrukce a práce, bourání</t>
  </si>
  <si>
    <t>945412112</t>
  </si>
  <si>
    <t>Teleskopická hydraulická montážní plošina výška zdvihu do 21 m</t>
  </si>
  <si>
    <t>den</t>
  </si>
  <si>
    <t>-175188361</t>
  </si>
  <si>
    <t>Teleskopická hydraulická montážní plošina na samohybném podvozku, s otočným košem výšky zdvihu do 21 m</t>
  </si>
  <si>
    <t>https://podminky.urs.cz/item/CS_URS_2024_01/945412112</t>
  </si>
  <si>
    <t>997013814</t>
  </si>
  <si>
    <t>Poplatek za uložení na skládce (skládkovné) stavebního odpadu izolací kód odpadu 17 06 04</t>
  </si>
  <si>
    <t>1389954121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</si>
  <si>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</si>
  <si>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</si>
  <si>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713351312</t>
  </si>
  <si>
    <t>Montáž izolace tepelné těles 2x izolací s konstrukcí z Pz lišt izolacemi v Fe pletivu plocha rovná</t>
  </si>
  <si>
    <t>1726297705</t>
  </si>
  <si>
    <t>Montáž izolace tepelné těles izolací do konstrukce z lišt z pozinkovaného plechu (bez přivaření konstrukce) izolacemi v pletivu z desek z vláknitých materiálů bez povrchové úpravy (izolační materiál ve specifikaci) v černém šestihranném pletivu ploch rovných dvouvrstvá</t>
  </si>
  <si>
    <t>https://podminky.urs.cz/item/CS_URS_2024_01/713351312</t>
  </si>
  <si>
    <t>63142674</t>
  </si>
  <si>
    <t>rohož izolační z minerální vlny prošívaná na pletivu 80kg/m3 tl 80mm</t>
  </si>
  <si>
    <t>-337270735</t>
  </si>
  <si>
    <t>Poznámka k položce:_x000d_
Plocha izolace pro 1 nádrž:_x000d_
2x80mm - celková plocha 2 vrstvé izolace cca 687 m2_x000d_
Oplechování ca 316 m2</t>
  </si>
  <si>
    <t>2060*1,15 'Přepočtené koeficientem množství</t>
  </si>
  <si>
    <t>713391112</t>
  </si>
  <si>
    <t>Montáž izolace tepelné těles oplechování pevné plochy tvarové</t>
  </si>
  <si>
    <t>-1166196520</t>
  </si>
  <si>
    <t>Montáž izolace tepelné těles - doplňky a konstrukční součásti oplechování pevného ploch tvarových</t>
  </si>
  <si>
    <t>https://podminky.urs.cz/item/CS_URS_2024_01/713391112</t>
  </si>
  <si>
    <t>286</t>
  </si>
  <si>
    <t>19420822R</t>
  </si>
  <si>
    <t>plech Al lakovaný tl 1,5mm</t>
  </si>
  <si>
    <t>-1598878089</t>
  </si>
  <si>
    <t>Poznámka k položce:_x000d_
Barva RAL plechu po dohodě se stavebníkem</t>
  </si>
  <si>
    <t>713491111</t>
  </si>
  <si>
    <t>Montáž tepelné izolace oplechování pevné potrubí vnějšího obvodu do 500 mm</t>
  </si>
  <si>
    <t>587465847</t>
  </si>
  <si>
    <t>Montáž izolace tepelné potrubí a ohybů - doplňky a konstrukční součástí oplechování pevného vnějšího obvodu do 500 mm potrubí</t>
  </si>
  <si>
    <t>https://podminky.urs.cz/item/CS_URS_2024_01/713491111</t>
  </si>
  <si>
    <t>420*3</t>
  </si>
  <si>
    <t>13814185</t>
  </si>
  <si>
    <t>plech hladký Pz jakost EN 10143 tl 0,6mm tabule</t>
  </si>
  <si>
    <t>-631508273</t>
  </si>
  <si>
    <t>713411112</t>
  </si>
  <si>
    <t>Montáž izolace tepelné potrubí pásy nebo rohožemi bez úpravy staženými drátem 2x</t>
  </si>
  <si>
    <t>-2073648079</t>
  </si>
  <si>
    <t>Montáž izolace tepelné potrubí a ohybů pásy nebo rohožemi bez povrchové úpravy (izolační materiál ve specifikaci) ovinutými kolem potrubí a staženými ocelovým drátem potrubí dvouvrstvá</t>
  </si>
  <si>
    <t>https://podminky.urs.cz/item/CS_URS_2024_01/713411112</t>
  </si>
  <si>
    <t>ISV.8592248041546</t>
  </si>
  <si>
    <t>TECH Wired Mat MT 4.1 - Orstech DP 80 - 70mm, MST: 640°C, 2x500x3000x70mm, rohož na pletivu Orstech DP 80 je vhodná jako tepelná a/nebo akustická izolace potrubí, technologických zařízení, kotlů, pecí a kouřovodů s vysokým teplotním zatížením.</t>
  </si>
  <si>
    <t>-1399219084</t>
  </si>
  <si>
    <t>100+165+32+109+99</t>
  </si>
  <si>
    <t>505*1,1 'Přepočtené koeficientem množství</t>
  </si>
  <si>
    <t>ISV.8592248032063</t>
  </si>
  <si>
    <t>TECH Wired Mat MT 4.1 - Orstech DP 80 - 90mm, MST: 640°C, 2x500x2000x90mm, rohož na pletivu Orstech DP 80 je vhodná jako tepelná a/nebo akustická izolace potrubí, technologických zařízení, kotlů, pecí a kouřovodů s vysokým teplotním zatížením.</t>
  </si>
  <si>
    <t>1636499261</t>
  </si>
  <si>
    <t>51,946*1,1 'Přepočtené koeficientem množství</t>
  </si>
  <si>
    <t>ISV.8592248034647</t>
  </si>
  <si>
    <t>TECH Wired Mat MT 4.1 - Orstech DP 80 - 80mm, MST: 640°C, 2x500x2500x80mm, rohož na pletivu Orstech DP 80 je vhodná jako tepelná a/nebo akustická izolace potrubí, technologických zařízení, kotlů, pecí a kouřovodů s vysokým teplotním zatížením.</t>
  </si>
  <si>
    <t>-11242502</t>
  </si>
  <si>
    <t>15+10</t>
  </si>
  <si>
    <t>25*1,1 'Přepočtené koeficientem množství</t>
  </si>
  <si>
    <t>ISV.8592248032087</t>
  </si>
  <si>
    <t>TECH Wired Mat MT 4.1 - Orstech DP 80 - 60mm, MST: 640°C, 2x500x3000x60mm, rohož na pletivu Orstech DP 80 je vhodná jako tepelná a/nebo akustická izolace potrubí, technologických zařízení, kotlů, pecí a kouřovodů s vysokým teplotním zatížením.</t>
  </si>
  <si>
    <t>697045348</t>
  </si>
  <si>
    <t>181+63+13</t>
  </si>
  <si>
    <t>257*1,1 'Přepočtené koeficientem množství</t>
  </si>
  <si>
    <t>ISV.8592248032872</t>
  </si>
  <si>
    <t>TECH Wired Mat MT 4.1 - Orstech DP 80 - 120mm, MST: 640°C, 2x500x2000x120mm, rohož na pletivu Orstech DP 80 je vhodná jako tepelná a/nebo akustická izolace potrubí, technologických zařízení, otlů, pecí a kouřovodů s vysokým teplotním zatížením.</t>
  </si>
  <si>
    <t>168692042</t>
  </si>
  <si>
    <t>ISV.8592248034326</t>
  </si>
  <si>
    <t>TECH Wired Mat MT 4.1 - Orstech DP 80 - 100mm, MST: 640°C, 2x500x2000 x100mm, rohož na pletivu Orstech DP 80 je vhodná jako tepelná a/nebo akustická izolace potrubí, technologických zařízení, otlů, pecí a kouřovodů s vysokým teplotním zatížením.</t>
  </si>
  <si>
    <t>1525696423</t>
  </si>
  <si>
    <t>171+100+98+127</t>
  </si>
  <si>
    <t>496*1,1 'Přepočtené koeficientem množství</t>
  </si>
  <si>
    <t>ISV.85922480328R</t>
  </si>
  <si>
    <t>TECH Wired Mat MT 4.1 - Orstech DP 80 - 110mm, MST: 640°C, 2x500x2000x120mm, rohož na pletivu Orstech DP 80 je vhodná jako tepelná a/nebo akustická izolace potrubí, technologických zařízení, otlů, pecí a kouřovodů s vysokým teplotním zatížením.</t>
  </si>
  <si>
    <t>-1300088451</t>
  </si>
  <si>
    <t>82+12</t>
  </si>
  <si>
    <t>94*1,1 'Přepočtené koeficientem množství</t>
  </si>
  <si>
    <t>556215329</t>
  </si>
  <si>
    <t>713460813</t>
  </si>
  <si>
    <t>Odstranění izolace tepelné potrubí a ohybů skružemi na tmel tl přes 50 mm</t>
  </si>
  <si>
    <t>200353367</t>
  </si>
  <si>
    <t>Odstranění tepelné izolace potrubí, ohybů a armatur tvarovkami nebo deskami skružemi z lehčených hmot připevněnými na tmel potrubí a ohybů, tloušťka izolace přes 50 mm</t>
  </si>
  <si>
    <t>https://podminky.urs.cz/item/CS_URS_2024_01/713460813</t>
  </si>
  <si>
    <t>713463111</t>
  </si>
  <si>
    <t>Montáž izolace tepelné potrubí potrubními pouzdry bez úpravy staženými drátem 1x D přes 50 do 100 mm</t>
  </si>
  <si>
    <t>-397828571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</si>
  <si>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</si>
  <si>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https://podminky.urs.cz/item/CS_URS_2024_01/713463111</t>
  </si>
  <si>
    <t>63154468</t>
  </si>
  <si>
    <t>pouzdro izolační potrubní z minerální vlny max. 400°C 89/50mm</t>
  </si>
  <si>
    <t>272704413</t>
  </si>
  <si>
    <t>4*1,02 'Přepočtené koeficientem množství</t>
  </si>
  <si>
    <t>63154445</t>
  </si>
  <si>
    <t>pouzdro izolační potrubní z minerální vlny max. 400°C 60/40mm</t>
  </si>
  <si>
    <t>-1352064354</t>
  </si>
  <si>
    <t>49*1,02 'Přepočtené koeficientem množství</t>
  </si>
  <si>
    <t>713490811</t>
  </si>
  <si>
    <t>Demontáž izolace tepelné oplechování pevné potrubí vnějšího obvodu do 500 mm</t>
  </si>
  <si>
    <t>105513163</t>
  </si>
  <si>
    <t>Odstranění tepelné izolace potrubí a ohybů - doplňky a součásti demontáž oplechování pevného vnějšího obvodu do 500 mm potrubí</t>
  </si>
  <si>
    <t>https://podminky.urs.cz/item/CS_URS_2024_01/713490811</t>
  </si>
  <si>
    <t>713471212</t>
  </si>
  <si>
    <t>Montáž tepelné izolace armatur snímatelnými pouzdry na suchý zip</t>
  </si>
  <si>
    <t>-260423167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</si>
  <si>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</si>
  <si>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</si>
  <si>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TEM.AUV40</t>
  </si>
  <si>
    <t>Snímatelné izolační pouzdro na armaturu - uzavírací ventil, DN40, do 150 stupňů</t>
  </si>
  <si>
    <t>-571035628</t>
  </si>
  <si>
    <t>TEM.AUK250</t>
  </si>
  <si>
    <t>Snímatelné izolační pouzdro na armaturu - Uzavírací klapka, DN250, do 150 stupňů</t>
  </si>
  <si>
    <t>1108552308</t>
  </si>
  <si>
    <t>TEM.AUK300</t>
  </si>
  <si>
    <t>Snímatelné izolační pouzdro na armaturu - Uzavírací klapka, DN300, do 150 stupňů</t>
  </si>
  <si>
    <t>-194425748</t>
  </si>
  <si>
    <t>TEM.AUK400</t>
  </si>
  <si>
    <t>Snímatelné izolační pouzdro na armaturu - Uzavírací klapka, DN400, do 150 stupňů</t>
  </si>
  <si>
    <t>-1072720259</t>
  </si>
  <si>
    <t>TEM.AUK200</t>
  </si>
  <si>
    <t>Snímatelné izolační pouzdro na armaturu - Uzavírací klapka, DN200, do 150 stupňů</t>
  </si>
  <si>
    <t>-713742272</t>
  </si>
  <si>
    <t>TEM.AUK150</t>
  </si>
  <si>
    <t>Snímatelné izolační pouzdro na armaturu - Uzavírací klapka, DN150, do 150 stupňů</t>
  </si>
  <si>
    <t>-851313351</t>
  </si>
  <si>
    <t>TEM.AUK100</t>
  </si>
  <si>
    <t>Snímatelné izolační pouzdro na armaturu - Uzavírací klapka, DN100, do 150 stupňů</t>
  </si>
  <si>
    <t>1319171996</t>
  </si>
  <si>
    <t>998713123</t>
  </si>
  <si>
    <t>Přesun hmot tonážní pro izolace tepelné ruční v objektech v přes 12 do 24 m</t>
  </si>
  <si>
    <t>2036461804</t>
  </si>
  <si>
    <t>Přesun hmot pro izolace tepelné stanovený z hmotnosti přesunovaného materiálu vodorovná dopravní vzdálenost do 50 m ruční (bez užití mechanizace) v objektech výšky přes 12 m do 24 m</t>
  </si>
  <si>
    <t>https://podminky.urs.cz/item/CS_URS_2024_01/998713123</t>
  </si>
  <si>
    <t>732</t>
  </si>
  <si>
    <t>Ústřední vytápění - strojovny</t>
  </si>
  <si>
    <t>7321108R</t>
  </si>
  <si>
    <t>Demontáž rozdělovače nebo sběrače DN nad 400 do 500</t>
  </si>
  <si>
    <t>241646317</t>
  </si>
  <si>
    <t>732420816</t>
  </si>
  <si>
    <t>Demontáž čerpadla oběhového spirálního DN 100</t>
  </si>
  <si>
    <t>-453508234</t>
  </si>
  <si>
    <t>Demontáž čerpadel oběhových spirálních (do potrubí) DN 100</t>
  </si>
  <si>
    <t>https://podminky.urs.cz/item/CS_URS_2024_01/732420816</t>
  </si>
  <si>
    <t>7322291R</t>
  </si>
  <si>
    <t>Montáž výměníku tepla stojatého DN 250</t>
  </si>
  <si>
    <t>796871436</t>
  </si>
  <si>
    <t>7322291R1</t>
  </si>
  <si>
    <t>Výměník tepla stojatý pára-horká voda DN 250</t>
  </si>
  <si>
    <t>556836120</t>
  </si>
  <si>
    <t xml:space="preserve">Poznámka k položce:_x000d_
Pára/voda, 10MW, včetně izolace, pozice 2.4 ÷ 2.6_x000d_
Parametry páry:		_x000d_
	Teplota TS	°C	250_x000d_
	Přetlak PS	MPa	1,15_x000d_
	Tlaková úroveň	PN	PN25_x000d_
Provozní parametry zima:		_x000d_
	Maximální příkon	kW	3x10MW_x000d_
	Suchost	%	100_x000d_
	Entalpie	kJ/kg	2 878_x000d_
	Teplota kondenzátu	°C	65_x000d_
			_x000d_
Parametry HV:		_x000d_
	Teplota TS	°C	130_x000d_
	Přetlak PS	MPa	1,30_x000d_
	Tlaková úroveň	PN	PN25_x000d_
Provozní parametry zima:		_x000d_
	Maximální teplota výstup	°C	125_x000d_
	Maximální teplota vstup	°C	70_x000d_
</t>
  </si>
  <si>
    <t>7324292R</t>
  </si>
  <si>
    <t>Montáž čerpadla oběhového mokroběžného přírubového DN 125 jednodílné</t>
  </si>
  <si>
    <t>1056305033</t>
  </si>
  <si>
    <t>7324225R</t>
  </si>
  <si>
    <t>Čerpadlo teplovodní mokroběžné přírubové DN 125, 140m3/hod, 60kPa, PN16</t>
  </si>
  <si>
    <t>-287103762</t>
  </si>
  <si>
    <t xml:space="preserve">Poznámka k položce:_x000d_
Zkratové čerpadlo_x000d_
</t>
  </si>
  <si>
    <t>7324225R1</t>
  </si>
  <si>
    <t>Čerpadlo teplovodní mokroběžné přírubové DN 125, 350m3/hod, 290kPa, PN16</t>
  </si>
  <si>
    <t>-156187547</t>
  </si>
  <si>
    <t xml:space="preserve">Poznámka k položce:_x000d_
Hlavní oběhové čerpadlo letní _x000d_
1x provoz_x000d_
1x záloha_x000d_
</t>
  </si>
  <si>
    <t>732429229</t>
  </si>
  <si>
    <t>Montáž čerpadla oběhového mokroběžného přírubového DN 100 jednodílné</t>
  </si>
  <si>
    <t>137133195</t>
  </si>
  <si>
    <t>Čerpadla teplovodní mokroběžná přírubová montáž čerpadel (do potrubí) ostatních typů jednodílných DN 100</t>
  </si>
  <si>
    <t>https://podminky.urs.cz/item/CS_URS_2024_01/732429229</t>
  </si>
  <si>
    <t>7324225R2</t>
  </si>
  <si>
    <t>Čerpadlo teplovodní mokroběžné přírubové DN 100, 1040m3/hod, 670kPa, PN16</t>
  </si>
  <si>
    <t>-1377321616</t>
  </si>
  <si>
    <t>Čerpadlo teplovodní mokroběžné přírubové DN 100, cca 350 m3/hod, 670kPa, PN16</t>
  </si>
  <si>
    <t xml:space="preserve">Poznámka k položce:_x000d_
Hlavní oběhové čerpadlo zimní _x000d_
Chod 3 čerpadla v chodu - celkový společný průtok 1040 m3/hod_x000d_
         1 čerpadlo  - záloha (cca 350 m3/hod) </t>
  </si>
  <si>
    <t>7324292R1</t>
  </si>
  <si>
    <t>Montáž čerpadla oběhového mokroběžného přírubového DN 200 jednodílné</t>
  </si>
  <si>
    <t>1351487101</t>
  </si>
  <si>
    <t>7324225R3</t>
  </si>
  <si>
    <t>Čerpadlo teplovodní mokroběžné přírubové DN 200, 800m3/hod, 60kPa, PN16</t>
  </si>
  <si>
    <t>-1877055450</t>
  </si>
  <si>
    <t>Čerpadlo teplovodní mokroběžné přírubové DN 200, cca 400m3/hod, 60kPa, PN16</t>
  </si>
  <si>
    <t xml:space="preserve">Poznámka k položce:_x000d_
Čerpadlo CVS_x000d_
Chod 2  čerpadel cca 400m3/hod - společně 800m3/hod, H=60kPa_x000d_
        +1 čerpadlo záloha</t>
  </si>
  <si>
    <t>7323325R</t>
  </si>
  <si>
    <t xml:space="preserve">Hydraulický modul a  řídící modul PN16, napětí 400V se dvěma čerpadly, DN80</t>
  </si>
  <si>
    <t>-1270650436</t>
  </si>
  <si>
    <t>Hydraulický modul a řídící modul PN16, napětí 400V se dvěma čerpadly, DN80</t>
  </si>
  <si>
    <t>Poznámka k položce:_x000d_
Sdroj - 90MW, 125/60°C, objem soustavy 1800m3, P0=6,7bar, Psv=13bar</t>
  </si>
  <si>
    <t>7323324R</t>
  </si>
  <si>
    <t>Základní nádoba PN6 o obj 10 000 l pro čerpadlové automaty</t>
  </si>
  <si>
    <t>-493988407</t>
  </si>
  <si>
    <t>7323324R1</t>
  </si>
  <si>
    <t>Přídavná nádoba PN6 o obj 10 000 l pro čerpadlové automaty</t>
  </si>
  <si>
    <t>660913510</t>
  </si>
  <si>
    <t>7323321R</t>
  </si>
  <si>
    <t xml:space="preserve">Tlaková expanzní nádoba PN 16 o obj 1500 l </t>
  </si>
  <si>
    <t>675874231</t>
  </si>
  <si>
    <t>7323443R</t>
  </si>
  <si>
    <t>Nádoba tlaková akumulační PN16, 250m3, prům.4000mm</t>
  </si>
  <si>
    <t>-774794078</t>
  </si>
  <si>
    <t>998732101</t>
  </si>
  <si>
    <t>Přesun hmot tonážní pro strojovny v objektech v do 6 m</t>
  </si>
  <si>
    <t>-1589195167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</si>
  <si>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</si>
  <si>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</si>
  <si>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733</t>
  </si>
  <si>
    <t>Ústřední vytápění - rozvodné potrubí</t>
  </si>
  <si>
    <t>733120832</t>
  </si>
  <si>
    <t>Demontáž potrubí ocelového hladkého D přes 89 do 133</t>
  </si>
  <si>
    <t>-663787406</t>
  </si>
  <si>
    <t>Demontáž potrubí z trubek ocelových hladkých Ø přes 89 do 133</t>
  </si>
  <si>
    <t>https://podminky.urs.cz/item/CS_URS_2024_01/733120832</t>
  </si>
  <si>
    <t>3+18</t>
  </si>
  <si>
    <t>50</t>
  </si>
  <si>
    <t>733120839</t>
  </si>
  <si>
    <t>Demontáž potrubí ocelového hladkého D 219</t>
  </si>
  <si>
    <t>261529069</t>
  </si>
  <si>
    <t>Demontáž potrubí z trubek ocelových hladkých Ø 219</t>
  </si>
  <si>
    <t>https://podminky.urs.cz/item/CS_URS_2024_01/733120839</t>
  </si>
  <si>
    <t>51</t>
  </si>
  <si>
    <t>733120842</t>
  </si>
  <si>
    <t>Demontáž potrubí ocelového hladkého D 273</t>
  </si>
  <si>
    <t>-141653474</t>
  </si>
  <si>
    <t>Demontáž potrubí z trubek ocelových hladkých Ø 273</t>
  </si>
  <si>
    <t>https://podminky.urs.cz/item/CS_URS_2024_01/733120842</t>
  </si>
  <si>
    <t>52</t>
  </si>
  <si>
    <t>733120843</t>
  </si>
  <si>
    <t>Demontáž potrubí ocelového hladkého D 324</t>
  </si>
  <si>
    <t>-1998802671</t>
  </si>
  <si>
    <t>Demontáž potrubí z trubek ocelových hladkých Ø 324</t>
  </si>
  <si>
    <t>https://podminky.urs.cz/item/CS_URS_2024_01/733120843</t>
  </si>
  <si>
    <t>6+126</t>
  </si>
  <si>
    <t>53</t>
  </si>
  <si>
    <t>7331208R</t>
  </si>
  <si>
    <t>Demontáž potrubí ocelového hladkého D 406,4</t>
  </si>
  <si>
    <t>2022323488</t>
  </si>
  <si>
    <t>54</t>
  </si>
  <si>
    <t>73312121R</t>
  </si>
  <si>
    <t>Potrubí ocelové hladké bezešvé v kotelnách nebo strojovnách spojované svařováním D 33,7x2,6 mm, EN 10216-2, mat. P235GH</t>
  </si>
  <si>
    <t>1072488145</t>
  </si>
  <si>
    <t>55</t>
  </si>
  <si>
    <t>73312121R1</t>
  </si>
  <si>
    <t>Potrubí ocelové hladké bezešvé v kotelnách nebo strojovnách spojované svařováním D 48,3x2,6 mm, EN 10216-2, mat. P235GH</t>
  </si>
  <si>
    <t>886432043</t>
  </si>
  <si>
    <t>49*1,1 'Přepočtené koeficientem množství</t>
  </si>
  <si>
    <t>56</t>
  </si>
  <si>
    <t>73312122R</t>
  </si>
  <si>
    <t>Potrubí ocelové hladké bezešvé v kotelnách nebo strojovnách spojované svařováním D 76x3,2 mm, EN 10216-2, mat. P235GH</t>
  </si>
  <si>
    <t>-2086896210</t>
  </si>
  <si>
    <t>6*1,1 'Přepočtené koeficientem množství</t>
  </si>
  <si>
    <t>57</t>
  </si>
  <si>
    <t>73312122R1</t>
  </si>
  <si>
    <t>Potrubí ocelové hladké bezešvé v kotelnách nebo strojovnách spojované svařováním D 89x3,6 mm, EN 10216-2, mat. P235GH</t>
  </si>
  <si>
    <t>1596922201</t>
  </si>
  <si>
    <t>200*1,1 'Přepočtené koeficientem množství</t>
  </si>
  <si>
    <t>58</t>
  </si>
  <si>
    <t>73312122R2</t>
  </si>
  <si>
    <t>Potrubí ocelové hladké bezešvé v kotelnách nebo strojovnách spojované svařováním D 114,3x4,0 mm, EN 10216-2, mat. P235GH</t>
  </si>
  <si>
    <t>1629545958</t>
  </si>
  <si>
    <t>59</t>
  </si>
  <si>
    <t>73312123R3</t>
  </si>
  <si>
    <t>Potrubí ocelové hladké bezešvé v kotelnách nebo strojovnách spojované svařováním D 168,3x4,5 mm, EN 10216-2, mat. P235GH</t>
  </si>
  <si>
    <t>-1045987615</t>
  </si>
  <si>
    <t>10*1,1 'Přepočtené koeficientem množství</t>
  </si>
  <si>
    <t>60</t>
  </si>
  <si>
    <t>73312123R4</t>
  </si>
  <si>
    <t>Potrubí ocelové hladké bezešvé v kotelnách nebo strojovnách spojované svařováním D 219x6,3 mm, EN 10216-2, mat. P235GH</t>
  </si>
  <si>
    <t>1450546700</t>
  </si>
  <si>
    <t>21*1,1 'Přepočtené koeficientem množství</t>
  </si>
  <si>
    <t>61</t>
  </si>
  <si>
    <t>733121244</t>
  </si>
  <si>
    <t>Potrubí ocelové hladké bezešvé v kotelnách nebo strojovnách spojované svařováním D 273x7,0 mm, EN 10216-2, mat. P235GH</t>
  </si>
  <si>
    <t>-897711477</t>
  </si>
  <si>
    <t>https://podminky.urs.cz/item/CS_URS_2024_01/733121244</t>
  </si>
  <si>
    <t>136*1,1 'Přepočtené koeficientem množství</t>
  </si>
  <si>
    <t>62</t>
  </si>
  <si>
    <t>73312124R5</t>
  </si>
  <si>
    <t>Potrubí ocelové hladké bezešvé v kotelnách nebo strojovnách spojované svařováním D 324x8,0 mm,EN 10216-2, mat. P235GH</t>
  </si>
  <si>
    <t>-1799271620</t>
  </si>
  <si>
    <t>204*1,1 'Přepočtené koeficientem množství</t>
  </si>
  <si>
    <t>63</t>
  </si>
  <si>
    <t>73312124R6</t>
  </si>
  <si>
    <t>Potrubí ocelové hladké bezešvé v kotelnách nebo strojovnách spojované svařováním D 406x10 mm,EN 10216-2, mat. P235GH</t>
  </si>
  <si>
    <t>-1150104973</t>
  </si>
  <si>
    <t>85*1,1 'Přepočtené koeficientem množství</t>
  </si>
  <si>
    <t>73312124R7</t>
  </si>
  <si>
    <t>Potrubí ocelové hladké bezešvé v kotelnách nebo strojovnách spojované svařováním D 508x10 mm,EN 10216-2, mat. P235GH</t>
  </si>
  <si>
    <t>-425045261</t>
  </si>
  <si>
    <t>11*1,1 'Přepočtené koeficientem množství</t>
  </si>
  <si>
    <t>65</t>
  </si>
  <si>
    <t>73312124R8</t>
  </si>
  <si>
    <t>Potrubí ocelové hladké bezešvé v kotelnách nebo strojovnách spojované svařováním D 610x11 mm,EN 10216-2, mat. P235GH</t>
  </si>
  <si>
    <t>-2115468161</t>
  </si>
  <si>
    <t>43*1,1 'Přepočtené koeficientem množství</t>
  </si>
  <si>
    <t>66</t>
  </si>
  <si>
    <t>73312124R</t>
  </si>
  <si>
    <t xml:space="preserve">Potrubí ocelové hladké bezešvé v kotelnách nebo strojovnách spojované svařováním  D 273x7,0 mm,  EN 10216-2, mat. P265GH, </t>
  </si>
  <si>
    <t>-213313962</t>
  </si>
  <si>
    <t xml:space="preserve">Potrubí ocelové hladké bezešvé v kotelnách nebo strojovnách spojované svařováním D 273x7,0 mm, EN 10216-2, mat. P265GH, </t>
  </si>
  <si>
    <t>22*1,1 'Přepočtené koeficientem množství</t>
  </si>
  <si>
    <t>67</t>
  </si>
  <si>
    <t>73312123R1</t>
  </si>
  <si>
    <t>Potrubí ocelové hladké bezešvé v kotelnách nebo strojovnách spojované svařováním EN 10216-2, mat. P265GH, D 219x6,3 mm</t>
  </si>
  <si>
    <t>-1282307347</t>
  </si>
  <si>
    <t>5*1,1 'Přepočtené koeficientem množství</t>
  </si>
  <si>
    <t>68</t>
  </si>
  <si>
    <t>73312123R</t>
  </si>
  <si>
    <t>Potrubí ocelové hladké bezešvé v kotelnách nebo strojovnách spojované svařováním D EN 10216-2, mat. P265GH, D168,3x4,5</t>
  </si>
  <si>
    <t>1620789467</t>
  </si>
  <si>
    <t>69</t>
  </si>
  <si>
    <t>73312124R1</t>
  </si>
  <si>
    <t>Potrubí ocelové hladké bezešvé v kotelnách nebo strojovnách spojované svařováním D Ø406 x 10,0 mm, EN 10216-2, mat. P265GH</t>
  </si>
  <si>
    <t>-164835089</t>
  </si>
  <si>
    <t>9*1,1 'Přepočtené koeficientem množství</t>
  </si>
  <si>
    <t>70</t>
  </si>
  <si>
    <t>7331212R</t>
  </si>
  <si>
    <t>Potrubí ocelové hladké bezešvé v kotelnách nebo strojovnách spojované svařováním D 89x5,0 mm</t>
  </si>
  <si>
    <t>1957154186</t>
  </si>
  <si>
    <t>71</t>
  </si>
  <si>
    <t>73312R</t>
  </si>
  <si>
    <t>Potrubí ocelové hladké bezešvé v kotelnách nebo strojovnách spojované svařováním D 22x3,2 mm</t>
  </si>
  <si>
    <t>-1218616189</t>
  </si>
  <si>
    <t>72</t>
  </si>
  <si>
    <t>998733102</t>
  </si>
  <si>
    <t>Přesun hmot tonážní pro rozvody potrubí v objektech v přes 6 do 12 m</t>
  </si>
  <si>
    <t>1184778534</t>
  </si>
  <si>
    <t>Přesun hmot pro rozvody potrubí stanovený z hmotnosti přesunovaného materiálu vodorovná dopravní vzdálenost do 50 m základní v objektech výšky přes 6 do 12 m</t>
  </si>
  <si>
    <t>https://podminky.urs.cz/item/CS_URS_2024_01/998733102</t>
  </si>
  <si>
    <t>Ústřední vytápění - armatury-DPS01.02</t>
  </si>
  <si>
    <t>73</t>
  </si>
  <si>
    <t>734109213</t>
  </si>
  <si>
    <t>Montáž armatury přírubové se dvěma přírubami PN 16 DN 40</t>
  </si>
  <si>
    <t>1195359508</t>
  </si>
  <si>
    <t>Montáž armatur přírubových se dvěma přírubami PN 16 DN 40</t>
  </si>
  <si>
    <t>https://podminky.urs.cz/item/CS_URS_2024_01/734109213</t>
  </si>
  <si>
    <t>74</t>
  </si>
  <si>
    <t>KK40-16</t>
  </si>
  <si>
    <t>Kulový kohout přírubový, mat. P235GH, ovládání pákou PN16,DN40</t>
  </si>
  <si>
    <t>607424197</t>
  </si>
  <si>
    <t>75</t>
  </si>
  <si>
    <t>734109311</t>
  </si>
  <si>
    <t>Montáž armatury přírubové se dvěma přírubami PN 25-40 DN 15</t>
  </si>
  <si>
    <t>-1193723316</t>
  </si>
  <si>
    <t>Montáž armatur přírubových se dvěma přírubami PN 25, 40 DN 15</t>
  </si>
  <si>
    <t>https://podminky.urs.cz/item/CS_URS_2024_01/734109311</t>
  </si>
  <si>
    <t>76</t>
  </si>
  <si>
    <t>KK15-40</t>
  </si>
  <si>
    <t>Kulový kohout přírubový, mat. P235GH, ovládání pákou PN40,DN15</t>
  </si>
  <si>
    <t>-1443505871</t>
  </si>
  <si>
    <t>77</t>
  </si>
  <si>
    <t>734109316</t>
  </si>
  <si>
    <t>Montáž armatury přírubové se dvěma přírubami PN 25-40 DN 80</t>
  </si>
  <si>
    <t>1962853703</t>
  </si>
  <si>
    <t>Montáž armatur přírubových se dvěma přírubami PN 25, 40 DN 80</t>
  </si>
  <si>
    <t>https://podminky.urs.cz/item/CS_URS_2024_01/734109316</t>
  </si>
  <si>
    <t>78</t>
  </si>
  <si>
    <t>KK80-40</t>
  </si>
  <si>
    <t>Kulový kohout přírubový, mat. P235GH, ovládání pákou PN40,DN80</t>
  </si>
  <si>
    <t>-152872654</t>
  </si>
  <si>
    <t>79</t>
  </si>
  <si>
    <t>OK80-40</t>
  </si>
  <si>
    <t>Odvaděč kondenzátu, plovákový PN40,DN80</t>
  </si>
  <si>
    <t>-1712532638</t>
  </si>
  <si>
    <t>80</t>
  </si>
  <si>
    <t>734109217</t>
  </si>
  <si>
    <t>Montáž armatury přírubové se dvěma přírubami PN 16 DN 100</t>
  </si>
  <si>
    <t>-408670006</t>
  </si>
  <si>
    <t>Montáž armatur přírubových se dvěma přírubami PN 16 DN 100</t>
  </si>
  <si>
    <t>https://podminky.urs.cz/item/CS_URS_2024_01/734109217</t>
  </si>
  <si>
    <t>81</t>
  </si>
  <si>
    <t>KL100-16</t>
  </si>
  <si>
    <t>Klapka uzavírací přírubová mat. EN-JS1030, disk 1.4301, těsnění kov/kov, 3excentricita, oboustr.těsností dle EN12266-I, tř.A, ovládání kolem s převodovkou PN16 DN100</t>
  </si>
  <si>
    <t>1542657713</t>
  </si>
  <si>
    <t>82</t>
  </si>
  <si>
    <t>734109219</t>
  </si>
  <si>
    <t>Montáž armatury přírubové se dvěma přírubami PN 16 DN 150</t>
  </si>
  <si>
    <t>74497954</t>
  </si>
  <si>
    <t>Montáž armatur přírubových se dvěma přírubami PN 16 DN 150</t>
  </si>
  <si>
    <t>https://podminky.urs.cz/item/CS_URS_2024_01/734109219</t>
  </si>
  <si>
    <t>83</t>
  </si>
  <si>
    <t>KL150-16</t>
  </si>
  <si>
    <t>Klapka uzavírací přírubová mat. EN-JS1030, disk 1.4301, těsnění kov/kov, 3excentricita, oboustr.těsností dle EN12266-I, tř.A, ovládání kolem s převodovkou PN16 DN150</t>
  </si>
  <si>
    <t>-140873794</t>
  </si>
  <si>
    <t>84</t>
  </si>
  <si>
    <t>734109220</t>
  </si>
  <si>
    <t>Montáž armatury přírubové se dvěma přírubami PN 16 DN 200</t>
  </si>
  <si>
    <t>962098190</t>
  </si>
  <si>
    <t>Montáž armatur přírubových se dvěma přírubami PN 16 DN 200</t>
  </si>
  <si>
    <t>https://podminky.urs.cz/item/CS_URS_2024_01/734109220</t>
  </si>
  <si>
    <t>85</t>
  </si>
  <si>
    <t>KL200-16</t>
  </si>
  <si>
    <t>Klapka uzavírací přírubová mat. EN-JS1030, disk 1.4301, těsnění kov/kov, 3excentricita, oboustr.těsností dle EN12266-I, tř.A, ovládání kolem s převodovkou PN16 DN200</t>
  </si>
  <si>
    <t>1154007900</t>
  </si>
  <si>
    <t>287</t>
  </si>
  <si>
    <t>KLE200-16</t>
  </si>
  <si>
    <t xml:space="preserve">Klapka uzavírací přírubová mat. EN-JS1030, disk 1.4301, těsnění kov/kov, 3excentricita, oboustr.těsností dle EN12266-I, tř.A, PN16 DN200, s elektropohonem 400V, snímání koncových poloh </t>
  </si>
  <si>
    <t>787941482</t>
  </si>
  <si>
    <t>86</t>
  </si>
  <si>
    <t>KLZ200-16</t>
  </si>
  <si>
    <t>Klapka zpětná mezipřírubová, mat. CS/SS, PN16 DN200</t>
  </si>
  <si>
    <t>-652536362</t>
  </si>
  <si>
    <t>87</t>
  </si>
  <si>
    <t>734109222</t>
  </si>
  <si>
    <t>Montáž armatury přírubové se dvěma přírubami PN 16 DN 300</t>
  </si>
  <si>
    <t>570272912</t>
  </si>
  <si>
    <t>Montáž armatur přírubových se dvěma přírubami PN 16 DN 300</t>
  </si>
  <si>
    <t>https://podminky.urs.cz/item/CS_URS_2024_01/734109222</t>
  </si>
  <si>
    <t>88</t>
  </si>
  <si>
    <t>7331415R</t>
  </si>
  <si>
    <t xml:space="preserve">Odkalovač DN 300 přírubový PN 16 </t>
  </si>
  <si>
    <t>1646875581</t>
  </si>
  <si>
    <t>89</t>
  </si>
  <si>
    <t>KL300-16</t>
  </si>
  <si>
    <t>Klapka uzavírací přírubová mat. EN-JS1030, disk 1.4301, těsnění kov/kov, 3excentricita, oboustr.těsností dle EN12266-I, tř.A, ovládání kolem s převodovkou PN16 DN300</t>
  </si>
  <si>
    <t>1818133424</t>
  </si>
  <si>
    <t>90</t>
  </si>
  <si>
    <t>KLZ300-16</t>
  </si>
  <si>
    <t>Klapka zpětná mezipřírubová mat. CS/SS PN16 DN300</t>
  </si>
  <si>
    <t>-1977038593</t>
  </si>
  <si>
    <t>91</t>
  </si>
  <si>
    <t>734109317</t>
  </si>
  <si>
    <t>Montáž armatury přírubové se dvěma přírubami PN 25-40 DN 100</t>
  </si>
  <si>
    <t>1265455322</t>
  </si>
  <si>
    <t>Montáž armatur přírubových se dvěma přírubami PN 25, 40 DN 100</t>
  </si>
  <si>
    <t>https://podminky.urs.cz/item/CS_URS_2024_01/734109317</t>
  </si>
  <si>
    <t>92</t>
  </si>
  <si>
    <t>MTU100-DN100-25</t>
  </si>
  <si>
    <t>Měřič tepla přírubový, ultrazvukový, PN25, DN100, Qp100</t>
  </si>
  <si>
    <t>-1481397151</t>
  </si>
  <si>
    <t>93</t>
  </si>
  <si>
    <t>PVDN100-40</t>
  </si>
  <si>
    <t xml:space="preserve">Pojistný ventil přírubový PN40, DN100,  o.p.1,3MPa</t>
  </si>
  <si>
    <t>-168347096</t>
  </si>
  <si>
    <t>94</t>
  </si>
  <si>
    <t>734109319</t>
  </si>
  <si>
    <t>Montáž armatury přírubové se dvěma přírubami PN 25-40 DN 150</t>
  </si>
  <si>
    <t>-1812141488</t>
  </si>
  <si>
    <t>Montáž armatur přírubových se dvěma přírubami PN 25, 40 DN 150</t>
  </si>
  <si>
    <t>https://podminky.urs.cz/item/CS_URS_2024_01/734109319</t>
  </si>
  <si>
    <t>95</t>
  </si>
  <si>
    <t>422153R</t>
  </si>
  <si>
    <t>ventil s děrovanou regulační kuželkou ovládaný elektrohydraulickým pohonem, uhlíková ocel 1.0619</t>
  </si>
  <si>
    <t>1717919132</t>
  </si>
  <si>
    <t>ventil s děrovanou regulační kuželkou ovládaný elektrohydraulickým pohonem, uhlíková ocel 1.0619,měkké těsnění, řízení 4-20mA</t>
  </si>
  <si>
    <t>96</t>
  </si>
  <si>
    <t>MTU150-DN150-25</t>
  </si>
  <si>
    <t>Měřič tepla přírubový, ultrazvukový, PN25, DN150, Qp150</t>
  </si>
  <si>
    <t>-1933252185</t>
  </si>
  <si>
    <t>97</t>
  </si>
  <si>
    <t>-12320297</t>
  </si>
  <si>
    <t>98</t>
  </si>
  <si>
    <t>MTU200-DN200-25</t>
  </si>
  <si>
    <t>Měřič tepla přírubový, ultrazvukový, PN25, DN200, Qp200</t>
  </si>
  <si>
    <t>-631772141</t>
  </si>
  <si>
    <t>99</t>
  </si>
  <si>
    <t>734109221</t>
  </si>
  <si>
    <t>Montáž armatury přírubové se dvěma přírubami PN 16 DN 250</t>
  </si>
  <si>
    <t>-393113198</t>
  </si>
  <si>
    <t>Montáž armatur přírubových se dvěma přírubami PN 16 DN 250</t>
  </si>
  <si>
    <t>https://podminky.urs.cz/item/CS_URS_2024_01/734109221</t>
  </si>
  <si>
    <t>100</t>
  </si>
  <si>
    <t>KL250-16</t>
  </si>
  <si>
    <t>Klapka uzavírací přírubová mat. EN-JS1030, disk 1.4301, těsnění kov/kov, 3excentricita, oboustr.těsností dle EN12266-I, tř.A, ovládání kolem s převodovkou PN16 DN250</t>
  </si>
  <si>
    <t>-807904012</t>
  </si>
  <si>
    <t>101</t>
  </si>
  <si>
    <t>KLZ250-16</t>
  </si>
  <si>
    <t>Klapka zpětná mezipřírubová, mat. CS/SS, PN16 DN250</t>
  </si>
  <si>
    <t>-389526629</t>
  </si>
  <si>
    <t>102</t>
  </si>
  <si>
    <t>7341093R1</t>
  </si>
  <si>
    <t>Montáž armatury přírubové se dvěma přírubami PN 16 DN 400</t>
  </si>
  <si>
    <t>2127811268</t>
  </si>
  <si>
    <t>103</t>
  </si>
  <si>
    <t>KL400-16</t>
  </si>
  <si>
    <t>Klapka uzavírací přírubová mat. EN-JS1030, disk 1.4301, těsnění kov/kov, 3excentricita, oboustr.těsností dle EN12266-I, tř.A, ovládání kolem s převodovkou PN16 DN400</t>
  </si>
  <si>
    <t>1132059774</t>
  </si>
  <si>
    <t>104</t>
  </si>
  <si>
    <t>7341093R</t>
  </si>
  <si>
    <t>Montáž armatury mezipřírubové N 25-40 DN 80</t>
  </si>
  <si>
    <t>-285502654</t>
  </si>
  <si>
    <t>105</t>
  </si>
  <si>
    <t>7341216R</t>
  </si>
  <si>
    <t xml:space="preserve">Ventil mezipřírubový zpětný  DN 80 PN 40 do 400°C </t>
  </si>
  <si>
    <t>626572716</t>
  </si>
  <si>
    <t>Ventily zpětné přírubové samočinné přímé do svislého potrubí PN 40 do 400°C (Z 15 117 540) DN 80</t>
  </si>
  <si>
    <t>106</t>
  </si>
  <si>
    <t>734190909</t>
  </si>
  <si>
    <t>Výměna ucpávky armatury přírubové DN přes 65 do 200</t>
  </si>
  <si>
    <t>-1897240183</t>
  </si>
  <si>
    <t>Opravy armatur přírubových výměna ucpávky přes 65 do DN 200</t>
  </si>
  <si>
    <t>https://podminky.urs.cz/item/CS_URS_2024_01/734190909</t>
  </si>
  <si>
    <t>107</t>
  </si>
  <si>
    <t>734190914</t>
  </si>
  <si>
    <t>Výměna těsnění pod hlavou armatury přírubové</t>
  </si>
  <si>
    <t>-1946817872</t>
  </si>
  <si>
    <t>Opravy armatur přírubových výměna těsnění pod hlavou</t>
  </si>
  <si>
    <t>https://podminky.urs.cz/item/CS_URS_2024_01/734190914</t>
  </si>
  <si>
    <t>108</t>
  </si>
  <si>
    <t>734190934</t>
  </si>
  <si>
    <t>Zabroušení sedla armatury s doplněním ucpávky a výměnou těsnění DN přes 150 do 200</t>
  </si>
  <si>
    <t>1152617200</t>
  </si>
  <si>
    <t>Opravy armatur přírubových zabroušení sedla armatury s doplněním ucpávky a výměnou těsnění přes 150 do DN 200</t>
  </si>
  <si>
    <t>https://podminky.urs.cz/item/CS_URS_2024_01/734190934</t>
  </si>
  <si>
    <t>109</t>
  </si>
  <si>
    <t>7341909R</t>
  </si>
  <si>
    <t>Výměna kuželky ventilu LDM řady 200 DN150</t>
  </si>
  <si>
    <t>-2035608845</t>
  </si>
  <si>
    <t>110</t>
  </si>
  <si>
    <t>734209111</t>
  </si>
  <si>
    <t>Montáž armatury závitové s jedním závitem M90x2</t>
  </si>
  <si>
    <t>-2068451466</t>
  </si>
  <si>
    <t>Montáž závitových armatur s 1 závitem G 4 (DN 100)</t>
  </si>
  <si>
    <t>https://podminky.urs.cz/item/CS_URS_2024_01/734209111</t>
  </si>
  <si>
    <t>111</t>
  </si>
  <si>
    <t>ARZR1</t>
  </si>
  <si>
    <t>Zavzdušňovací ventil, G2", PN16, DN 50</t>
  </si>
  <si>
    <t>170629132</t>
  </si>
  <si>
    <t>112</t>
  </si>
  <si>
    <t>734292718</t>
  </si>
  <si>
    <t>Kohout kulový přímý G 2 PN 42 do 185°C vnitřní závit</t>
  </si>
  <si>
    <t>1952209</t>
  </si>
  <si>
    <t>Ostatní armatury kulové kohouty PN 42 do 185°C přímé vnitřní závit G 2</t>
  </si>
  <si>
    <t>https://podminky.urs.cz/item/CS_URS_2024_01/734292718</t>
  </si>
  <si>
    <t>113</t>
  </si>
  <si>
    <t>734411127</t>
  </si>
  <si>
    <t>Teploměr technický s pevným stonkem a jímkou zadní připojení průměr 100 mm délky 100 mm</t>
  </si>
  <si>
    <t>1542972614</t>
  </si>
  <si>
    <t>Teploměry technické s pevným stonkem a jímkou zadní připojení (axiální) průměr 100 mm délka stonku 100 mm</t>
  </si>
  <si>
    <t>https://podminky.urs.cz/item/CS_URS_2024_01/734411127</t>
  </si>
  <si>
    <t>114</t>
  </si>
  <si>
    <t>734411601</t>
  </si>
  <si>
    <t>Ochranná jímka se závitem do G 1</t>
  </si>
  <si>
    <t>1243936788</t>
  </si>
  <si>
    <t>Teploměry technické ochranné jímky se závitem do G 1</t>
  </si>
  <si>
    <t>https://podminky.urs.cz/item/CS_URS_2024_01/734411601</t>
  </si>
  <si>
    <t>115</t>
  </si>
  <si>
    <t>734419111</t>
  </si>
  <si>
    <t>Montáž teploměrů s ochranným pouzdrem nebo pevným stonkem a jímkou</t>
  </si>
  <si>
    <t>-371761078</t>
  </si>
  <si>
    <t>Teploměry technické montáž teploměrů s ochranným pouzdrem nebo s pevným stonkem a jímkou</t>
  </si>
  <si>
    <t>https://podminky.urs.cz/item/CS_URS_2024_01/734419111</t>
  </si>
  <si>
    <t>116</t>
  </si>
  <si>
    <t>734494213</t>
  </si>
  <si>
    <t>Návarek s trubkovým závitem G 1/2</t>
  </si>
  <si>
    <t>1255766026</t>
  </si>
  <si>
    <t>Měřicí armatury návarky s trubkovým závitem G 1/2</t>
  </si>
  <si>
    <t>https://podminky.urs.cz/item/CS_URS_2024_01/734494213</t>
  </si>
  <si>
    <t>18+27</t>
  </si>
  <si>
    <t>117</t>
  </si>
  <si>
    <t>734499211</t>
  </si>
  <si>
    <t>Montáž návarku M 20x1,5</t>
  </si>
  <si>
    <t>-331999399</t>
  </si>
  <si>
    <t>Měřicí armatury montáž návarků M 20 x 1,5</t>
  </si>
  <si>
    <t>https://podminky.urs.cz/item/CS_URS_2024_01/734499211</t>
  </si>
  <si>
    <t>118</t>
  </si>
  <si>
    <t>751614110</t>
  </si>
  <si>
    <t>Montáž servopohonu</t>
  </si>
  <si>
    <t>440627964</t>
  </si>
  <si>
    <t>Montáž monitorovacího, řídícího a ovládacího zařízení servopohonu</t>
  </si>
  <si>
    <t>https://podminky.urs.cz/item/CS_URS_2024_01/751614110</t>
  </si>
  <si>
    <t>119</t>
  </si>
  <si>
    <t>HWL.992120000R</t>
  </si>
  <si>
    <t>SERVOPOHON 3x400V pro KL DN200, snímání koncových poloh</t>
  </si>
  <si>
    <t>693825009</t>
  </si>
  <si>
    <t>Poznámka k položce:_x000d_
Stávající klapky s ručním pohonem, typ Vanessa, Series 30.000, PN25, seriové číslo 6019/02079-008-002</t>
  </si>
  <si>
    <t>120</t>
  </si>
  <si>
    <t>998734102</t>
  </si>
  <si>
    <t>Přesun hmot tonážní pro armatury v objektech v přes 6 do 12 m</t>
  </si>
  <si>
    <t>2137690144</t>
  </si>
  <si>
    <t>Přesun hmot pro armatury stanovený z hmotnosti přesunovaného materiálu vodorovná dopravní vzdálenost do 50 m základní v objektech výšky přes 6 do 12 m</t>
  </si>
  <si>
    <t>https://podminky.urs.cz/item/CS_URS_2024_01/998734102</t>
  </si>
  <si>
    <t>121</t>
  </si>
  <si>
    <t>1595541574</t>
  </si>
  <si>
    <t>122</t>
  </si>
  <si>
    <t>1044758738</t>
  </si>
  <si>
    <t>123</t>
  </si>
  <si>
    <t>783314101</t>
  </si>
  <si>
    <t>Základní jednonásobný syntetický nátěr zámečnických konstrukcí</t>
  </si>
  <si>
    <t>-1016055896</t>
  </si>
  <si>
    <t>Základní nátěr zámečnických konstrukcí jednonásobný syntetický</t>
  </si>
  <si>
    <t>https://podminky.urs.cz/item/CS_URS_2024_01/783314101</t>
  </si>
  <si>
    <t>5+10+80+100+5</t>
  </si>
  <si>
    <t>124</t>
  </si>
  <si>
    <t>783317101</t>
  </si>
  <si>
    <t>Krycí jednonásobný syntetický standardní nátěr zámečnických konstrukcí</t>
  </si>
  <si>
    <t>478618778</t>
  </si>
  <si>
    <t>Krycí nátěr (email) zámečnických konstrukcí jednonásobný syntetický standardní</t>
  </si>
  <si>
    <t>https://podminky.urs.cz/item/CS_URS_2024_01/783317101</t>
  </si>
  <si>
    <t>(5+10+80+100+5)*2</t>
  </si>
  <si>
    <t>125</t>
  </si>
  <si>
    <t>783647691</t>
  </si>
  <si>
    <t>Krycí dvojnásobný polyuretanový nátěr potrubí DN přes 200 mm</t>
  </si>
  <si>
    <t>1947413857</t>
  </si>
  <si>
    <t>Krycí nátěr (email) armatur a kovových potrubí potrubí přes DN 200 mm dvojnásobný polyuretanový</t>
  </si>
  <si>
    <t>https://podminky.urs.cz/item/CS_URS_2024_01/783647691</t>
  </si>
  <si>
    <t>Montáže potrubí-DPS01.02</t>
  </si>
  <si>
    <t>126</t>
  </si>
  <si>
    <t>08211321</t>
  </si>
  <si>
    <t>voda pitná pro ostatní odběratele</t>
  </si>
  <si>
    <t>m3</t>
  </si>
  <si>
    <t>256</t>
  </si>
  <si>
    <t>-848784841</t>
  </si>
  <si>
    <t>127</t>
  </si>
  <si>
    <t>230011121</t>
  </si>
  <si>
    <t>Montáž potrubí trouby ocelové hladké tř.11-13 D 324 mm, tl 6,0 mm</t>
  </si>
  <si>
    <t>-1567938742</t>
  </si>
  <si>
    <t>Montáž potrubí z trub ocelových hladkých tř. 11 až 13 Ø 324 mm, tl. 6,0 mm</t>
  </si>
  <si>
    <t>https://podminky.urs.cz/item/CS_URS_2024_01/230011121</t>
  </si>
  <si>
    <t>14391086R</t>
  </si>
  <si>
    <t>potrubí horkovodní ocelové předizolované kompaktní systém DN 300/450</t>
  </si>
  <si>
    <t>127387412</t>
  </si>
  <si>
    <t>156*1,1 'Přepočtené koeficientem množství</t>
  </si>
  <si>
    <t>129</t>
  </si>
  <si>
    <t>14391087R</t>
  </si>
  <si>
    <t>potrubí horkovodní ocelové předizolované kompaktní systém DN 300/500</t>
  </si>
  <si>
    <t>-388860640</t>
  </si>
  <si>
    <t>144*1,1 'Přepočtené koeficientem množství</t>
  </si>
  <si>
    <t>130</t>
  </si>
  <si>
    <t>14391088R</t>
  </si>
  <si>
    <t>potrubí horkovodní ocelové předizolované kompaktní systém DN 300/560</t>
  </si>
  <si>
    <t>-63266938</t>
  </si>
  <si>
    <t>131</t>
  </si>
  <si>
    <t>230020627</t>
  </si>
  <si>
    <t>Zhotovení odbočky tř.11-13 D 22 mm, tl 2,6 mm</t>
  </si>
  <si>
    <t>391986905</t>
  </si>
  <si>
    <t>Zhotovení odbočky tř. 11 až 13 Ø 22 mm, tl. 2,6 mm</t>
  </si>
  <si>
    <t>https://podminky.urs.cz/item/CS_URS_2024_01/230020627</t>
  </si>
  <si>
    <t>132</t>
  </si>
  <si>
    <t>230020639</t>
  </si>
  <si>
    <t>Zhotovení odbočky tř.11-13 D 31,8 mm, tl 2,6 mm</t>
  </si>
  <si>
    <t>599372532</t>
  </si>
  <si>
    <t>Zhotovení odbočky tř. 11 až 13 Ø 31,8 mm, tl. 2,6 mm</t>
  </si>
  <si>
    <t>https://podminky.urs.cz/item/CS_URS_2024_01/230020639</t>
  </si>
  <si>
    <t>133</t>
  </si>
  <si>
    <t>230020649</t>
  </si>
  <si>
    <t>Zhotovení odbočky tř.11-13 D 44,5 mm, tl 3,2 mm</t>
  </si>
  <si>
    <t>-1223761071</t>
  </si>
  <si>
    <t>Zhotovení odbočky tř. 11 až 13 Ø 44,5 mm, tl. 3,2 mm</t>
  </si>
  <si>
    <t>https://podminky.urs.cz/item/CS_URS_2024_01/230020649</t>
  </si>
  <si>
    <t>134</t>
  </si>
  <si>
    <t>230020664</t>
  </si>
  <si>
    <t>Zhotovení odbočky tř.11-13 D 76 mm, tl 3,2 mm</t>
  </si>
  <si>
    <t>828347917</t>
  </si>
  <si>
    <t>Zhotovení odbočky tř. 11 až 13 Ø 76 mm, tl. 3,2 mm</t>
  </si>
  <si>
    <t>https://podminky.urs.cz/item/CS_URS_2024_01/230020664</t>
  </si>
  <si>
    <t>135</t>
  </si>
  <si>
    <t>230020674</t>
  </si>
  <si>
    <t>Zhotovení odbočky tř.11-13 D 89 mm, tl 3,6 mm</t>
  </si>
  <si>
    <t>-164276545</t>
  </si>
  <si>
    <t>Zhotovení odbočky tř. 11 až 13 Ø 89 mm, tl. 3,6 mm</t>
  </si>
  <si>
    <t>https://podminky.urs.cz/item/CS_URS_2024_01/230020674</t>
  </si>
  <si>
    <t>136</t>
  </si>
  <si>
    <t>230020684</t>
  </si>
  <si>
    <t>Zhotovení odbočky tř.11-13 D 108 mm, tl 4,0 mm</t>
  </si>
  <si>
    <t>1790820051</t>
  </si>
  <si>
    <t>Zhotovení odbočky tř. 11 až 13 Ø 108 mm, tl. 4,0 mm</t>
  </si>
  <si>
    <t>https://podminky.urs.cz/item/CS_URS_2024_01/230020684</t>
  </si>
  <si>
    <t>137</t>
  </si>
  <si>
    <t>230020718</t>
  </si>
  <si>
    <t>Zhotovení odbočky tř.11-13 D 219 mm, tl 6,3 mm</t>
  </si>
  <si>
    <t>-1195838888</t>
  </si>
  <si>
    <t>Zhotovení odbočky tř. 11 až 13 Ø 219 mm, tl. 6,3 mm</t>
  </si>
  <si>
    <t>https://podminky.urs.cz/item/CS_URS_2024_01/230020718</t>
  </si>
  <si>
    <t>138</t>
  </si>
  <si>
    <t>230020728</t>
  </si>
  <si>
    <t>Zhotovení odbočky tř.11-13 D 273 mm, tl 7,0 mm</t>
  </si>
  <si>
    <t>-1206491936</t>
  </si>
  <si>
    <t>Zhotovení odbočky tř. 11 až 13 Ø 273 mm, tl. 7 mm</t>
  </si>
  <si>
    <t>https://podminky.urs.cz/item/CS_URS_2024_01/230020728</t>
  </si>
  <si>
    <t>139</t>
  </si>
  <si>
    <t>230020738</t>
  </si>
  <si>
    <t>Zhotovení odbočky tř.11-13 D 324 mm, tl 8,0 mm</t>
  </si>
  <si>
    <t>1838110403</t>
  </si>
  <si>
    <t>Zhotovení odbočky tř. 11 až 13 Ø 324 mm, tl. 8,0 mm</t>
  </si>
  <si>
    <t>https://podminky.urs.cz/item/CS_URS_2024_01/230020738</t>
  </si>
  <si>
    <t>140</t>
  </si>
  <si>
    <t>230020757</t>
  </si>
  <si>
    <t>Zhotovení odbočky tř.11-13 D 426 mm, tl 10,0 mm</t>
  </si>
  <si>
    <t>-732413209</t>
  </si>
  <si>
    <t>Zhotovení odbočky tř. 11 až 13 Ø 426 mm, tl. 10 mm</t>
  </si>
  <si>
    <t>https://podminky.urs.cz/item/CS_URS_2024_01/230020757</t>
  </si>
  <si>
    <t>141</t>
  </si>
  <si>
    <t>230020765</t>
  </si>
  <si>
    <t>Zhotovení odbočky tř.11-13 D 530 mm, tl 10,0 mm</t>
  </si>
  <si>
    <t>1427196299</t>
  </si>
  <si>
    <t>Zhotovení odbočky tř. 11 až 13 Ø 530 mm, tl. 10,0 mm</t>
  </si>
  <si>
    <t>https://podminky.urs.cz/item/CS_URS_2024_01/230020765</t>
  </si>
  <si>
    <t>142</t>
  </si>
  <si>
    <t>230021008</t>
  </si>
  <si>
    <t>Montáž trubní díly přivařovací tř.11-13 do 1 kg D 22 mm tl 2,6 mm</t>
  </si>
  <si>
    <t>820492680</t>
  </si>
  <si>
    <t>Montáž trubních dílů přivařovacích hmotnosti do 1 kg tř. 11 až 13 Ø 22 mm, tl. 2,6 mm</t>
  </si>
  <si>
    <t>https://podminky.urs.cz/item/CS_URS_2024_01/230021008</t>
  </si>
  <si>
    <t>143</t>
  </si>
  <si>
    <t>Pol49</t>
  </si>
  <si>
    <t xml:space="preserve">T-kus EN 10253-2, mat. P235GH  Ø273x7,0 / 273x7,0</t>
  </si>
  <si>
    <t>-1154512738</t>
  </si>
  <si>
    <t>144</t>
  </si>
  <si>
    <t>PR15-40</t>
  </si>
  <si>
    <t xml:space="preserve">Příruba přivařovací s krkem  EN 1092-1, mat P245GH, DN15, PN40</t>
  </si>
  <si>
    <t>-841373764</t>
  </si>
  <si>
    <t>145</t>
  </si>
  <si>
    <t>OBL15-90Z</t>
  </si>
  <si>
    <t xml:space="preserve">Oblouk 3D EN 10253-2, mat. P235GH  Ø21,3 x 3,2 / 90°</t>
  </si>
  <si>
    <t>368066018</t>
  </si>
  <si>
    <t>146</t>
  </si>
  <si>
    <t>230021048</t>
  </si>
  <si>
    <t>Montáž trubní díly přivařovací tř.11-13 do 1 kg D 76 mm tl 3,6 mm</t>
  </si>
  <si>
    <t>1298313257</t>
  </si>
  <si>
    <t>Montáž trubních dílů přivařovacích hmotnosti do 1 kg tř. 11 až 13 Ø 76 mm, tl. 3,6 mm</t>
  </si>
  <si>
    <t>https://podminky.urs.cz/item/CS_URS_2024_01/230021048</t>
  </si>
  <si>
    <t>147</t>
  </si>
  <si>
    <t>55283832</t>
  </si>
  <si>
    <t>dno klenuté S235JR PN16 76,1x3mm DN 65</t>
  </si>
  <si>
    <t>-1034901615</t>
  </si>
  <si>
    <t>148</t>
  </si>
  <si>
    <t>OBL65-90</t>
  </si>
  <si>
    <t xml:space="preserve">Oblouk 3D EN 10253-2, mat. P235GH  Ø76,1 x 3,2 / 90°</t>
  </si>
  <si>
    <t>1139499823</t>
  </si>
  <si>
    <t>149</t>
  </si>
  <si>
    <t>230022088</t>
  </si>
  <si>
    <t>Montáž trubní díly přivařovací tř.11-13 do 3 kg D 159 mm tl 4,5 mm</t>
  </si>
  <si>
    <t>1070694366</t>
  </si>
  <si>
    <t>Montáž trubních dílů přivařovacích hmotnosti přes 1 do 3 kg tř. 11 až 13 Ø 159 mm, tl. 4,5 mm</t>
  </si>
  <si>
    <t>https://podminky.urs.cz/item/CS_URS_2024_01/230022088</t>
  </si>
  <si>
    <t>150</t>
  </si>
  <si>
    <t>RED150-100</t>
  </si>
  <si>
    <t xml:space="preserve">Redukce EN 10253-2, mat. P235GH  DN150/100</t>
  </si>
  <si>
    <t>-1660460297</t>
  </si>
  <si>
    <t>151</t>
  </si>
  <si>
    <t>230022031</t>
  </si>
  <si>
    <t>Montáž trubní díly přivařovací tř.11-13 do 3 kg D 44,5 mm tl 3,2 mm</t>
  </si>
  <si>
    <t>-1727316195</t>
  </si>
  <si>
    <t>Montáž trubních dílů přivařovacích hmotnosti přes 1 do 3 kg tř. 11 až 13 Ø 44,5 mm, tl. 3,2 mm</t>
  </si>
  <si>
    <t>https://podminky.urs.cz/item/CS_URS_2024_01/230022031</t>
  </si>
  <si>
    <t>152</t>
  </si>
  <si>
    <t>PR40-40</t>
  </si>
  <si>
    <t xml:space="preserve">Příruba přivařovací s krkem  EN 1092-1, mat P245GH, DN40, PN40</t>
  </si>
  <si>
    <t>-930895065</t>
  </si>
  <si>
    <t>153</t>
  </si>
  <si>
    <t>PR40-16</t>
  </si>
  <si>
    <t xml:space="preserve">Příruba přivařovací s krkem  EN 1092-1, mat P245GH, DN40, PN16</t>
  </si>
  <si>
    <t>1498119209</t>
  </si>
  <si>
    <t>154</t>
  </si>
  <si>
    <t>OBL40-90</t>
  </si>
  <si>
    <t xml:space="preserve">Oblouk 3D EN 10253-2, mat. P235GH  Ø48,3 x 2,6 / 90°</t>
  </si>
  <si>
    <t>-279891888</t>
  </si>
  <si>
    <t>155</t>
  </si>
  <si>
    <t>230022067</t>
  </si>
  <si>
    <t>Montáž trubní díly přivařovací tř.11-13 do 3 kg D 108 mm tl 4,0 mm</t>
  </si>
  <si>
    <t>810656022</t>
  </si>
  <si>
    <t>Montáž trubních dílů přivařovacích hmotnosti přes 1 do 3 kg tř. 11 až 13 Ø 108 mm, tl. 4,0 mm</t>
  </si>
  <si>
    <t>https://podminky.urs.cz/item/CS_URS_2024_01/230022067</t>
  </si>
  <si>
    <t>156</t>
  </si>
  <si>
    <t>RED100-65</t>
  </si>
  <si>
    <t xml:space="preserve">Redukce EN 10253-2, mat. P235GH  DN100/65</t>
  </si>
  <si>
    <t>-632800972</t>
  </si>
  <si>
    <t>157</t>
  </si>
  <si>
    <t>230023008</t>
  </si>
  <si>
    <t>Montáž trubní díly přivařovací tř.11-13 do 10 kg D 22 mm tl 2,6 mm</t>
  </si>
  <si>
    <t>-1743691461</t>
  </si>
  <si>
    <t>Montáž trubních dílů přivařovacích hmotnosti přes 3 do 10 kg tř. 11 až 13 Ø 22 mm, tl. 2,6 mm</t>
  </si>
  <si>
    <t>https://podminky.urs.cz/item/CS_URS_2024_01/230023008</t>
  </si>
  <si>
    <t>158</t>
  </si>
  <si>
    <t>Pol16</t>
  </si>
  <si>
    <t xml:space="preserve">Kulový kohout přivařovací mat.  P235GH, ovládání pákou PN25 DN15</t>
  </si>
  <si>
    <t>1457554248</t>
  </si>
  <si>
    <t>159</t>
  </si>
  <si>
    <t>Pol32</t>
  </si>
  <si>
    <t xml:space="preserve">Ventil tlakoměrový zkušební  AN 137517B.1, M20x1,5mm, PN 400, OCEL</t>
  </si>
  <si>
    <t>-110746235</t>
  </si>
  <si>
    <t>160</t>
  </si>
  <si>
    <t>Pol33</t>
  </si>
  <si>
    <t xml:space="preserve">Kondenzační smyčka kondenzační smyčka AN 137530B.1, zahnutá přivařovací, M20x1,5mm, OCEL 11523  M20x1,5</t>
  </si>
  <si>
    <t>-43814143</t>
  </si>
  <si>
    <t>161</t>
  </si>
  <si>
    <t>230023021</t>
  </si>
  <si>
    <t>Montáž trubní díly přivařovací tř.11-13 do 10 kg D 31,8 mm tl 2,9 mm</t>
  </si>
  <si>
    <t>518316328</t>
  </si>
  <si>
    <t>Montáž trubních dílů přivařovacích hmotnosti přes 3 do 10 kg tř. 11 až 13 Ø 31,8 mm, tl. 2,9 mm</t>
  </si>
  <si>
    <t>https://podminky.urs.cz/item/CS_URS_2024_01/230023021</t>
  </si>
  <si>
    <t>162</t>
  </si>
  <si>
    <t>KKP25-40</t>
  </si>
  <si>
    <t>Kulový kohout přivařovací, mat. P235GH, ovládání pákou PN40,DN25</t>
  </si>
  <si>
    <t>-818538888</t>
  </si>
  <si>
    <t>6+38</t>
  </si>
  <si>
    <t>163</t>
  </si>
  <si>
    <t>230023037</t>
  </si>
  <si>
    <t>Montáž trubní díly přivařovací tř.11-13 do 10 kg D 51 mm tl 2,6 mm</t>
  </si>
  <si>
    <t>-1059441052</t>
  </si>
  <si>
    <t>Montáž trubních dílů přivařovacích hmotnosti přes 3 do 10 kg tř. 11 až 13 Ø 51 mm, tl. 2,6 mm</t>
  </si>
  <si>
    <t>https://podminky.urs.cz/item/CS_URS_2024_01/230023037</t>
  </si>
  <si>
    <t>164</t>
  </si>
  <si>
    <t>KKP40-40</t>
  </si>
  <si>
    <t>Kulový kohout přivařovací, mat. P235GH, ovládání pákou PN40,DN40</t>
  </si>
  <si>
    <t>1358424171</t>
  </si>
  <si>
    <t>165</t>
  </si>
  <si>
    <t>230023048</t>
  </si>
  <si>
    <t>Montáž trubní díly přivařovací tř.11-13 do 10 kg D 76 mm tl 3,6 mm</t>
  </si>
  <si>
    <t>645128894</t>
  </si>
  <si>
    <t>Montáž trubních dílů přivařovacích hmotnosti přes 3 do 10 kg tř. 11 až 13 Ø 76 mm, tl. 3,6 mm</t>
  </si>
  <si>
    <t>https://podminky.urs.cz/item/CS_URS_2024_01/230023048</t>
  </si>
  <si>
    <t>166</t>
  </si>
  <si>
    <t>KKP65-25</t>
  </si>
  <si>
    <t>Kulový kohout přivařovací, mat. P235GH, ovládání pákou PN25,DN65</t>
  </si>
  <si>
    <t>1789050329</t>
  </si>
  <si>
    <t>167</t>
  </si>
  <si>
    <t>PR65-16</t>
  </si>
  <si>
    <t xml:space="preserve">Příruba přivařovací s krkem  EN 1092-1, mat P245GH, DN65, PN16</t>
  </si>
  <si>
    <t>1499575898</t>
  </si>
  <si>
    <t>168</t>
  </si>
  <si>
    <t>PR65-6</t>
  </si>
  <si>
    <t xml:space="preserve">Příruba přivařovací s krkem  EN 1092-1, mat P245GH, DN65, PN6</t>
  </si>
  <si>
    <t>1459711053</t>
  </si>
  <si>
    <t>169</t>
  </si>
  <si>
    <t>230023057</t>
  </si>
  <si>
    <t>Montáž trubní díly přivařovací tř.11-13 do 10 kg D 89 mm tl 3,6 mm</t>
  </si>
  <si>
    <t>-752216466</t>
  </si>
  <si>
    <t>Montáž trubních dílů přivařovacích hmotnosti přes 3 do 10 kg tř. 11 až 13 Ø 89 mm, tl. 3,6 mm</t>
  </si>
  <si>
    <t>https://podminky.urs.cz/item/CS_URS_2024_01/230023057</t>
  </si>
  <si>
    <t>170</t>
  </si>
  <si>
    <t>PR80-40</t>
  </si>
  <si>
    <t xml:space="preserve">Příruba přivařovací s krkem  EN 1092-1, mat P245GH, DN80, PN40</t>
  </si>
  <si>
    <t>-1538525308</t>
  </si>
  <si>
    <t>171</t>
  </si>
  <si>
    <t>PR80-16</t>
  </si>
  <si>
    <t xml:space="preserve">Příruba přivařovací s krkem  EN 1092-1, mat P245GH, DN80, PN16</t>
  </si>
  <si>
    <t>929795782</t>
  </si>
  <si>
    <t>172</t>
  </si>
  <si>
    <t>PR80-6</t>
  </si>
  <si>
    <t xml:space="preserve">Příruba přivařovací s krkem  EN 1092-1, mat P245GH, DN80, PN6</t>
  </si>
  <si>
    <t>221306290</t>
  </si>
  <si>
    <t>173</t>
  </si>
  <si>
    <t>OBL80-90</t>
  </si>
  <si>
    <t xml:space="preserve">Oblouk 3D EN 10253-2, mat. P235GH  Ø88,9 x 3,6 / 90°</t>
  </si>
  <si>
    <t>-473970067</t>
  </si>
  <si>
    <t>174</t>
  </si>
  <si>
    <t>OBL80-90Z</t>
  </si>
  <si>
    <t xml:space="preserve">Oblouk 3D EN 10253-2, mat. P235GH  Ø88,9 x 7,0 / 90°</t>
  </si>
  <si>
    <t>863694699</t>
  </si>
  <si>
    <t>175</t>
  </si>
  <si>
    <t>230023077</t>
  </si>
  <si>
    <t>Montáž trubní díly přivařovací tř.11-13 do 10 kg D 133 mm tl 4,5 mm</t>
  </si>
  <si>
    <t>-255693457</t>
  </si>
  <si>
    <t>Montáž trubních dílů přivařovacích hmotnosti přes 3 do 10 kg tř. 11 až 13 Ø 133 mm, tl. 4,5 mm</t>
  </si>
  <si>
    <t>https://podminky.urs.cz/item/CS_URS_2024_01/230023077</t>
  </si>
  <si>
    <t>176</t>
  </si>
  <si>
    <t>PR125-16</t>
  </si>
  <si>
    <t xml:space="preserve">Příruba přivařovací s krkem  EN 1092-1, mat P245GH, DN125, PN16</t>
  </si>
  <si>
    <t>-595764623</t>
  </si>
  <si>
    <t>177</t>
  </si>
  <si>
    <t>230023101</t>
  </si>
  <si>
    <t>Montáž trubní díly přivařovací tř.11-13 do 10 kg D 219 mm tl 6,3 mm</t>
  </si>
  <si>
    <t>255804149</t>
  </si>
  <si>
    <t>Montáž trubních dílů přivařovacích hmotnosti přes 3 do 10 kg tř. 11 až 13 Ø 219 mm, tl. 6,3 mm</t>
  </si>
  <si>
    <t>https://podminky.urs.cz/item/CS_URS_2024_01/230023101</t>
  </si>
  <si>
    <t>178</t>
  </si>
  <si>
    <t>RED200-150</t>
  </si>
  <si>
    <t xml:space="preserve">Redukce EN 10253-2, mat. P235GH  DN200/150</t>
  </si>
  <si>
    <t>1611337484</t>
  </si>
  <si>
    <t>179</t>
  </si>
  <si>
    <t>RED200-125</t>
  </si>
  <si>
    <t xml:space="preserve">Redukce EN 10253-2, mat. P235GH  DN200/125</t>
  </si>
  <si>
    <t>-1868547791</t>
  </si>
  <si>
    <t>180</t>
  </si>
  <si>
    <t>230024058</t>
  </si>
  <si>
    <t>Montáž trubní díly přivařovací tř.11-13 do 50 kg D 89 mm tl 4,0 mm</t>
  </si>
  <si>
    <t>-1700345232</t>
  </si>
  <si>
    <t>Montáž trubních dílů přivařovacích hmotnosti přes 10 do 50 kg tř. 11 až 13 Ø 89 mm, tl. 4,0 mm</t>
  </si>
  <si>
    <t>https://podminky.urs.cz/item/CS_URS_2024_01/230024058</t>
  </si>
  <si>
    <t>181</t>
  </si>
  <si>
    <t>KKP80-40</t>
  </si>
  <si>
    <t>Kulový kohout přivařovací, mat. P235GH, ovládání pákou PN25,DN80</t>
  </si>
  <si>
    <t>404861731</t>
  </si>
  <si>
    <t>182</t>
  </si>
  <si>
    <t>230023067</t>
  </si>
  <si>
    <t>Montáž trubní díly přivařovací tř.11-13 do 10 kg D 108 mm tl 4,0 mm</t>
  </si>
  <si>
    <t>131113152</t>
  </si>
  <si>
    <t>Montáž trubních dílů přivařovacích hmotnosti přes 3 do 10 kg tř. 11 až 13 Ø 108 mm, tl. 4,0 mm</t>
  </si>
  <si>
    <t>https://podminky.urs.cz/item/CS_URS_2024_01/230023067</t>
  </si>
  <si>
    <t>183</t>
  </si>
  <si>
    <t>PRZ100-40</t>
  </si>
  <si>
    <t xml:space="preserve">Příruba zaslepovací  EN 1092-1, mat P245GH, DN100, PN40</t>
  </si>
  <si>
    <t>778169314</t>
  </si>
  <si>
    <t>184</t>
  </si>
  <si>
    <t>PR100-40</t>
  </si>
  <si>
    <t xml:space="preserve">Příruba přivařovací s krkem  EN 1092-1, mat P245GH, DN100, PN40</t>
  </si>
  <si>
    <t>81253936</t>
  </si>
  <si>
    <t>185</t>
  </si>
  <si>
    <t>PR100-16</t>
  </si>
  <si>
    <t xml:space="preserve">Příruba přivařovací s krkem  EN 1092-1, mat P245GH, DN100, PN16</t>
  </si>
  <si>
    <t>-1669191470</t>
  </si>
  <si>
    <t>186</t>
  </si>
  <si>
    <t>OBL100-90</t>
  </si>
  <si>
    <t xml:space="preserve">Oblouk 3D EN 10253-2, mat. P235GH  Ø114,3 x 4,0 / 90°</t>
  </si>
  <si>
    <t>-1871774565</t>
  </si>
  <si>
    <t>187</t>
  </si>
  <si>
    <t>230024088</t>
  </si>
  <si>
    <t>Montáž trubní díly přivařovací tř.11-13 do 50 kg D 159 mm tl 4,5 mm</t>
  </si>
  <si>
    <t>-770724065</t>
  </si>
  <si>
    <t>Montáž trubních dílů přivařovacích hmotnosti přes 10 do 50 kg tř. 11 až 13 Ø 159 mm, tl. 4,5 mm</t>
  </si>
  <si>
    <t>https://podminky.urs.cz/item/CS_URS_2024_01/230024088</t>
  </si>
  <si>
    <t>188</t>
  </si>
  <si>
    <t>PRZ150-40</t>
  </si>
  <si>
    <t xml:space="preserve">Příruba zaslepovací  EN 1092-1, mat P245GH, DN150, PN40</t>
  </si>
  <si>
    <t>-1649967995</t>
  </si>
  <si>
    <t>189</t>
  </si>
  <si>
    <t>PR150-40</t>
  </si>
  <si>
    <t xml:space="preserve">Příruba přivařovací s krkem  EN 1092-1, mat P245GH, DN150, PN40</t>
  </si>
  <si>
    <t>-210461093</t>
  </si>
  <si>
    <t>190</t>
  </si>
  <si>
    <t>PR150-16</t>
  </si>
  <si>
    <t xml:space="preserve">Příruba přivařovací s krkem  EN 1092-1, mat P245GH, DN150, PN16</t>
  </si>
  <si>
    <t>1717407541</t>
  </si>
  <si>
    <t>191</t>
  </si>
  <si>
    <t>OBL150-90</t>
  </si>
  <si>
    <t xml:space="preserve">Oblouk 3D EN 10253-2, mat. P235GH  ØØ168,3 x 4,5 / 90°</t>
  </si>
  <si>
    <t>-1564308995</t>
  </si>
  <si>
    <t>192</t>
  </si>
  <si>
    <t>230024101</t>
  </si>
  <si>
    <t>Montáž trubní díly přivařovací tř.11-13 do 50 kg D 219 mm tl 6,3 mm</t>
  </si>
  <si>
    <t>-788911333</t>
  </si>
  <si>
    <t>Montáž trubních dílů přivařovacích hmotnosti přes 10 do 50 kg tř. 11 až 13 Ø 219 mm, tl. 6,3 mm</t>
  </si>
  <si>
    <t>https://podminky.urs.cz/item/CS_URS_2024_01/230024101</t>
  </si>
  <si>
    <t>193</t>
  </si>
  <si>
    <t>PRZ200-25</t>
  </si>
  <si>
    <t xml:space="preserve">Příruba zaslepovací  EN 1092-1, mat P245GH, DN200, PN25</t>
  </si>
  <si>
    <t>-295414407</t>
  </si>
  <si>
    <t>194</t>
  </si>
  <si>
    <t>PR200-40</t>
  </si>
  <si>
    <t>Příruba přivařovací s krkem EN 1092-1, mat P245GH, DN200, PN40</t>
  </si>
  <si>
    <t>-978956588</t>
  </si>
  <si>
    <t>195</t>
  </si>
  <si>
    <t>PR200-25</t>
  </si>
  <si>
    <t>Příruba přivařovací s krkem EN 1092-1, mat P245GH, DN200, PN25</t>
  </si>
  <si>
    <t>1007679648</t>
  </si>
  <si>
    <t>196</t>
  </si>
  <si>
    <t>PR200-16</t>
  </si>
  <si>
    <t>Příruba přivařovací s krkem EN 1092-1, mat P245GH, DN200, PN16</t>
  </si>
  <si>
    <t>621065672</t>
  </si>
  <si>
    <t>197</t>
  </si>
  <si>
    <t>OBL200-90</t>
  </si>
  <si>
    <t xml:space="preserve">Oblouk 3D EN 10253-2, mat. P235GH  Ø219,1 x 6,3 / 90°</t>
  </si>
  <si>
    <t>59487430</t>
  </si>
  <si>
    <t>198</t>
  </si>
  <si>
    <t>230023058</t>
  </si>
  <si>
    <t>Montáž trubní díly přivařovací tř.11-13 do 10 kg D 89 mm tl 4,0 mm</t>
  </si>
  <si>
    <t>1621747140</t>
  </si>
  <si>
    <t>Montáž trubních dílů přivařovacích hmotnosti přes 3 do 10 kg tř. 11 až 13 Ø 89 mm, tl. 4,0 mm</t>
  </si>
  <si>
    <t>https://podminky.urs.cz/item/CS_URS_2024_01/230023058</t>
  </si>
  <si>
    <t>199</t>
  </si>
  <si>
    <t>55283836</t>
  </si>
  <si>
    <t>dno klenuté S235JR PN16 88,9x4mm DN 80</t>
  </si>
  <si>
    <t>56109832</t>
  </si>
  <si>
    <t>200</t>
  </si>
  <si>
    <t>230023113</t>
  </si>
  <si>
    <t>Montáž trubní díly přivařovací tř.11-13 do 10 kg D 273 mm tl 7,0 mm</t>
  </si>
  <si>
    <t>-92028975</t>
  </si>
  <si>
    <t>Montáž trubních dílů přivařovacích hmotnosti přes 3 do 10 kg tř. 11 až 13 Ø 273 mm, tl. 7 mm</t>
  </si>
  <si>
    <t>https://podminky.urs.cz/item/CS_URS_2024_01/230023113</t>
  </si>
  <si>
    <t>201</t>
  </si>
  <si>
    <t>RED250-150</t>
  </si>
  <si>
    <t xml:space="preserve">Redukce EN 10253-2, mat. P235GH  DN250/150</t>
  </si>
  <si>
    <t>-1373444708</t>
  </si>
  <si>
    <t>202</t>
  </si>
  <si>
    <t>RED250-200</t>
  </si>
  <si>
    <t xml:space="preserve">Redukce EN 10253-2, mat. P235GH  DN250/200</t>
  </si>
  <si>
    <t>1894012780</t>
  </si>
  <si>
    <t>203</t>
  </si>
  <si>
    <t>RED250-125</t>
  </si>
  <si>
    <t xml:space="preserve">Redukce EN 10253-2, mat. P235GH  DN250/125</t>
  </si>
  <si>
    <t>1629306333</t>
  </si>
  <si>
    <t>204</t>
  </si>
  <si>
    <t>230024113</t>
  </si>
  <si>
    <t>Montáž trubní díly přivařovací tř.11-13 do 50 kg D 273 mm tl 7,0 mm</t>
  </si>
  <si>
    <t>679085457</t>
  </si>
  <si>
    <t>Montáž trubních dílů přivařovacích hmotnosti přes 10 do 50 kg tř. 11 až 13 Ø 273 mm, tl. 7 mm</t>
  </si>
  <si>
    <t>https://podminky.urs.cz/item/CS_URS_2024_01/230024113</t>
  </si>
  <si>
    <t>205</t>
  </si>
  <si>
    <t>55283868</t>
  </si>
  <si>
    <t>dno klenuté S235JR PN16 273x6mm DN 250</t>
  </si>
  <si>
    <t>-577228900</t>
  </si>
  <si>
    <t>206</t>
  </si>
  <si>
    <t>T250-250</t>
  </si>
  <si>
    <t>T-kus EN 10253-2, mat. P235GH Ø273x7,0 / 273x7,0</t>
  </si>
  <si>
    <t>2087834603</t>
  </si>
  <si>
    <t>207</t>
  </si>
  <si>
    <t>TR250-150</t>
  </si>
  <si>
    <t>T-kus, redukovaný EN 10253-2, mat. P235GH Ø273x7,0 / 168,3 x 4,5</t>
  </si>
  <si>
    <t>-1409885168</t>
  </si>
  <si>
    <t>208</t>
  </si>
  <si>
    <t>PRZ250-16</t>
  </si>
  <si>
    <t xml:space="preserve">Příruba zaslepovací  EN 1092-1, mat P245GH, DN250, PN16</t>
  </si>
  <si>
    <t>-223406514</t>
  </si>
  <si>
    <t>209</t>
  </si>
  <si>
    <t>PR250-16</t>
  </si>
  <si>
    <t>Příruba přivařovací s krkem EN 1092-1, mat P245GH, DN250, PN16</t>
  </si>
  <si>
    <t>1624099170</t>
  </si>
  <si>
    <t>210</t>
  </si>
  <si>
    <t>230025113</t>
  </si>
  <si>
    <t>Montáž trubní díly přivařovací tř.11-13 do 250 kg D 273 mm tl 7,0 mm</t>
  </si>
  <si>
    <t>-1182828472</t>
  </si>
  <si>
    <t>Montáž trubních dílů přivařovacích hmotnosti přes 50 do 250 kg tř. 11 až 13 Ø 273 mm, tl. 7 mm</t>
  </si>
  <si>
    <t>https://podminky.urs.cz/item/CS_URS_2024_01/230025113</t>
  </si>
  <si>
    <t>211</t>
  </si>
  <si>
    <t>OBL250-90</t>
  </si>
  <si>
    <t xml:space="preserve">Oblouk 3D EN 10253-2, mat. P235GH  ø273x7.0 / 90°</t>
  </si>
  <si>
    <t>498817024</t>
  </si>
  <si>
    <t>212</t>
  </si>
  <si>
    <t>OBL250-45</t>
  </si>
  <si>
    <t xml:space="preserve">Oblouk 3D EN 10253-2, mat. P235GH  ø273x7.0 / 45°</t>
  </si>
  <si>
    <t>-547763187</t>
  </si>
  <si>
    <t>213</t>
  </si>
  <si>
    <t>OBL250-15</t>
  </si>
  <si>
    <t xml:space="preserve">Oblouk 3D EN 10253-2, mat. P235GH  ø273x7.0 / 15°</t>
  </si>
  <si>
    <t>-1307243011</t>
  </si>
  <si>
    <t>214</t>
  </si>
  <si>
    <t>230025121</t>
  </si>
  <si>
    <t>Montáž trubní díly přivařovací tř.11-13 do 250 kg D 324 mm tl 6,0 mm</t>
  </si>
  <si>
    <t>1791206107</t>
  </si>
  <si>
    <t>Montáž trubních dílů přivařovacích hmotnosti přes 50 do 250 kg tř. 11 až 13 Ø 324 mm, tl. 6 mm</t>
  </si>
  <si>
    <t>https://podminky.urs.cz/item/CS_URS_2024_01/230025121</t>
  </si>
  <si>
    <t>215</t>
  </si>
  <si>
    <t>R.1E30090N</t>
  </si>
  <si>
    <t>Ohyb předizolovaný DN300/450 90° R=1,5D al. N L=1x1m</t>
  </si>
  <si>
    <t>-1124653006</t>
  </si>
  <si>
    <t>216</t>
  </si>
  <si>
    <t>14392290R</t>
  </si>
  <si>
    <t>koleno ocelové předizolované série2 90° kompaktní ocelový systém 1,0x1,5m DN 300/500</t>
  </si>
  <si>
    <t>1292886034</t>
  </si>
  <si>
    <t>217</t>
  </si>
  <si>
    <t>14392355R</t>
  </si>
  <si>
    <t>koleno ocelové předizolované série2 15° kompaktní ocelový systém 1,0x1,5m DN 300/500</t>
  </si>
  <si>
    <t>-281552765</t>
  </si>
  <si>
    <t>218</t>
  </si>
  <si>
    <t>14392368R</t>
  </si>
  <si>
    <t>koleno ocelové předizolované série3 90° kompaktní ocelový systém 1,0x1,5m DN 300/560</t>
  </si>
  <si>
    <t>261879193</t>
  </si>
  <si>
    <t>219</t>
  </si>
  <si>
    <t>OBL300-90</t>
  </si>
  <si>
    <t xml:space="preserve">Oblouk 3D EN 10253-2, mat. P235GH  Ø323,9 x 8,0/ 90°</t>
  </si>
  <si>
    <t>928853419</t>
  </si>
  <si>
    <t>220</t>
  </si>
  <si>
    <t>OBL300-45</t>
  </si>
  <si>
    <t xml:space="preserve">Oblouk 3D EN 10253-2, mat. P235GH  Ø323,9 x 8,0/45°</t>
  </si>
  <si>
    <t>676794996</t>
  </si>
  <si>
    <t>221</t>
  </si>
  <si>
    <t>OBL300-30</t>
  </si>
  <si>
    <t xml:space="preserve">Oblouk 3D EN 10253-2, mat. P235GH  Ø323,9 x 8,0/30°</t>
  </si>
  <si>
    <t>1391654754</t>
  </si>
  <si>
    <t>222</t>
  </si>
  <si>
    <t>230024123</t>
  </si>
  <si>
    <t>Montáž trubní díly přivařovací tř.11-13 do 50 kg D 324 mm tl 8,0 mm</t>
  </si>
  <si>
    <t>259529109</t>
  </si>
  <si>
    <t>Montáž trubních dílů přivařovacích hmotnosti přes 10 do 50 kg tř. 11 až 13 Ø 324 mm, tl. 8 mm</t>
  </si>
  <si>
    <t>https://podminky.urs.cz/item/CS_URS_2024_01/230024123</t>
  </si>
  <si>
    <t>223</t>
  </si>
  <si>
    <t>PRZ300-16</t>
  </si>
  <si>
    <t xml:space="preserve">Příruba zaslepovací  EN 1092-1, mat P245GH, DN300, PN16</t>
  </si>
  <si>
    <t>1619241251</t>
  </si>
  <si>
    <t>224</t>
  </si>
  <si>
    <t>PR300-16</t>
  </si>
  <si>
    <t>Příruba přivařovací s krkem EN 1092-1, mat P245GH, DN300, PN16</t>
  </si>
  <si>
    <t>-2075980653</t>
  </si>
  <si>
    <t>225</t>
  </si>
  <si>
    <t>230024144</t>
  </si>
  <si>
    <t>Montáž trubní díly přivařovací tř.11-13 do 50 kg D 426 mm tl 10 mm</t>
  </si>
  <si>
    <t>-2145850269</t>
  </si>
  <si>
    <t>Montáž trubních dílů přivařovacích hmotnosti přes 10 do 50 kg tř. 11 až 13 Ø 426 mm, tl. 10 mm</t>
  </si>
  <si>
    <t>https://podminky.urs.cz/item/CS_URS_2024_01/230024144</t>
  </si>
  <si>
    <t>226</t>
  </si>
  <si>
    <t>RED400-200</t>
  </si>
  <si>
    <t xml:space="preserve">Redukce EN 10253-2, mat. P235GH  DN400/200</t>
  </si>
  <si>
    <t>-1763085060</t>
  </si>
  <si>
    <t>227</t>
  </si>
  <si>
    <t>PRZ400-16</t>
  </si>
  <si>
    <t xml:space="preserve">Příruba zaslepovací  EN 1092-1, mat P245GH, DN400, PN16</t>
  </si>
  <si>
    <t>1746842980</t>
  </si>
  <si>
    <t>228</t>
  </si>
  <si>
    <t>PR400-16</t>
  </si>
  <si>
    <t>Příruba přivařovací s krkem EN 1092-1, mat P245GH, DN400, PN16</t>
  </si>
  <si>
    <t>-1582840256</t>
  </si>
  <si>
    <t>229</t>
  </si>
  <si>
    <t>230023122</t>
  </si>
  <si>
    <t>Montáž trubní díly přivařovací tř.11-13 do 10 kg D 324 mm tl 7,0 mm</t>
  </si>
  <si>
    <t>-1690213491</t>
  </si>
  <si>
    <t>Montáž trubních dílů přivařovacích hmotnosti přes 3 do 10 kg tř. 11 až 13 Ø 324 mm, tl. 7 mm</t>
  </si>
  <si>
    <t>https://podminky.urs.cz/item/CS_URS_2024_01/230023122</t>
  </si>
  <si>
    <t>230</t>
  </si>
  <si>
    <t>55283870</t>
  </si>
  <si>
    <t>825270211</t>
  </si>
  <si>
    <t>231</t>
  </si>
  <si>
    <t>RED300-200</t>
  </si>
  <si>
    <t xml:space="preserve">Redukce EN 10253-2, mat. P235GH  DN300/200</t>
  </si>
  <si>
    <t>-1175543507</t>
  </si>
  <si>
    <t>232</t>
  </si>
  <si>
    <t>230024142</t>
  </si>
  <si>
    <t>Montáž trubní díly přivařovací tř.11-13 do 50 kg D 426 mm tl 7,0 mm</t>
  </si>
  <si>
    <t>439931941</t>
  </si>
  <si>
    <t>Montáž trubních dílů přivařovacích hmotnosti přes 10 do 50 kg tř. 11 až 13 Ø 426 mm, tl. 7 mm</t>
  </si>
  <si>
    <t>https://podminky.urs.cz/item/CS_URS_2024_01/230024142</t>
  </si>
  <si>
    <t>233</t>
  </si>
  <si>
    <t>dno klenuté S235JR PN16 DN400</t>
  </si>
  <si>
    <t>1218019263</t>
  </si>
  <si>
    <t>234</t>
  </si>
  <si>
    <t>230024165</t>
  </si>
  <si>
    <t>Montáž trubní díly přivařovací tř.11-13 do 50 kg D 530 mm tl 8,0 mm</t>
  </si>
  <si>
    <t>-1822552722</t>
  </si>
  <si>
    <t>Montáž trubních dílů přivařovacích hmotnosti přes 10 do 50 kg tř. 11 až 13 Ø 530 mm, tl. 8,0 mm</t>
  </si>
  <si>
    <t>https://podminky.urs.cz/item/CS_URS_2024_01/230024165</t>
  </si>
  <si>
    <t>235</t>
  </si>
  <si>
    <t>dno klenuté S235JR PN16 DN500</t>
  </si>
  <si>
    <t>-1656782124</t>
  </si>
  <si>
    <t>236</t>
  </si>
  <si>
    <t>RED500-400</t>
  </si>
  <si>
    <t xml:space="preserve">Redukce EN 10253-2, mat. P235GH  DN500/400</t>
  </si>
  <si>
    <t>-1072331420</t>
  </si>
  <si>
    <t>237</t>
  </si>
  <si>
    <t>230024175</t>
  </si>
  <si>
    <t>Montáž trubní díly přivařovací tř.11-13 do 50 kg D 630 mm tl 10 mm</t>
  </si>
  <si>
    <t>-489832788</t>
  </si>
  <si>
    <t>Montáž trubních dílů přivařovacích hmotnosti přes 10 do 50 kg tř. 11 až 13 Ø 630 mm, tl. 10 mm</t>
  </si>
  <si>
    <t>https://podminky.urs.cz/item/CS_URS_2024_01/230024175</t>
  </si>
  <si>
    <t>238</t>
  </si>
  <si>
    <t>552838R2</t>
  </si>
  <si>
    <t>dno klenuté S235JR PN16 DN600</t>
  </si>
  <si>
    <t>-605697990</t>
  </si>
  <si>
    <t>239</t>
  </si>
  <si>
    <t>230025144</t>
  </si>
  <si>
    <t>Montáž trubní díly přivařovací tř.11-13 do 250 kg D 426 mm tl 10,0 mm</t>
  </si>
  <si>
    <t>807200512</t>
  </si>
  <si>
    <t>Montáž trubních dílů přivařovacích hmotnosti přes 50 do 250 kg tř. 11 až 13 Ø 426 mm, tl. 10 mm</t>
  </si>
  <si>
    <t>https://podminky.urs.cz/item/CS_URS_2024_01/230025144</t>
  </si>
  <si>
    <t>240</t>
  </si>
  <si>
    <t>Pol21</t>
  </si>
  <si>
    <t xml:space="preserve">Oblouk 3D EN 10253-2, mat. P235GH  ø406.4x10.0 / 90°</t>
  </si>
  <si>
    <t>1279996311</t>
  </si>
  <si>
    <t>241</t>
  </si>
  <si>
    <t>Pol23</t>
  </si>
  <si>
    <t xml:space="preserve">Oblouk 3D EN 10253-2, mat. P235GH  ø406.4x10.0 / 45°</t>
  </si>
  <si>
    <t>-1799619829</t>
  </si>
  <si>
    <t>242</t>
  </si>
  <si>
    <t>230026167</t>
  </si>
  <si>
    <t>Montáž trubní díly přivařovací tř.11-13 do 1000 kg D 530 mm tl 10 mm</t>
  </si>
  <si>
    <t>1419717260</t>
  </si>
  <si>
    <t>Montáž trubních dílů přivařovacích hmotnosti přes 250 do 1000 kg tř. 11 až 13 Ø 530 mm, tl. 10,0 mm</t>
  </si>
  <si>
    <t>https://podminky.urs.cz/item/CS_URS_2024_01/230026167</t>
  </si>
  <si>
    <t>243</t>
  </si>
  <si>
    <t>OBL90</t>
  </si>
  <si>
    <t xml:space="preserve">Oblouk 3D EN 10253-2, mat. P235GH  Ø508 x 10,0 / 90°</t>
  </si>
  <si>
    <t>-1756429578</t>
  </si>
  <si>
    <t>244</t>
  </si>
  <si>
    <t>230031028</t>
  </si>
  <si>
    <t>Montáž přírubových spojů do PN 6 DN 65</t>
  </si>
  <si>
    <t>632405948</t>
  </si>
  <si>
    <t>https://podminky.urs.cz/item/CS_URS_2024_01/230031028</t>
  </si>
  <si>
    <t>245</t>
  </si>
  <si>
    <t>230031029</t>
  </si>
  <si>
    <t>Montáž přírubových spojů do PN 6 DN 80</t>
  </si>
  <si>
    <t>764354251</t>
  </si>
  <si>
    <t>https://podminky.urs.cz/item/CS_URS_2024_01/230031029</t>
  </si>
  <si>
    <t>246</t>
  </si>
  <si>
    <t>230032026</t>
  </si>
  <si>
    <t>Montáž přírubových spojů do PN 16 DN 40</t>
  </si>
  <si>
    <t>-1859747460</t>
  </si>
  <si>
    <t>https://podminky.urs.cz/item/CS_URS_2024_01/230032026</t>
  </si>
  <si>
    <t>247</t>
  </si>
  <si>
    <t>230032028</t>
  </si>
  <si>
    <t>Montáž přírubových spojů do PN 16 DN 65</t>
  </si>
  <si>
    <t>1487247424</t>
  </si>
  <si>
    <t>https://podminky.urs.cz/item/CS_URS_2024_01/230032028</t>
  </si>
  <si>
    <t>248</t>
  </si>
  <si>
    <t>230032029</t>
  </si>
  <si>
    <t>Montáž přírubových spojů do PN 16 DN 80</t>
  </si>
  <si>
    <t>-1976251846</t>
  </si>
  <si>
    <t>https://podminky.urs.cz/item/CS_URS_2024_01/230032029</t>
  </si>
  <si>
    <t>249</t>
  </si>
  <si>
    <t>230032030</t>
  </si>
  <si>
    <t>Montáž přírubových spojů do PN 16 DN 100</t>
  </si>
  <si>
    <t>-1171308406</t>
  </si>
  <si>
    <t>https://podminky.urs.cz/item/CS_URS_2024_01/230032030</t>
  </si>
  <si>
    <t>250</t>
  </si>
  <si>
    <t>230032031</t>
  </si>
  <si>
    <t>Montáž přírubových spojů do PN 16 DN 125</t>
  </si>
  <si>
    <t>154153705</t>
  </si>
  <si>
    <t>https://podminky.urs.cz/item/CS_URS_2024_01/230032031</t>
  </si>
  <si>
    <t>251</t>
  </si>
  <si>
    <t>230032032</t>
  </si>
  <si>
    <t>Montáž přírubových spojů do PN 16 DN 150</t>
  </si>
  <si>
    <t>1359807369</t>
  </si>
  <si>
    <t>https://podminky.urs.cz/item/CS_URS_2024_01/230032032</t>
  </si>
  <si>
    <t>252</t>
  </si>
  <si>
    <t>230032033</t>
  </si>
  <si>
    <t>Montáž přírubových spojů do PN 16 DN 200</t>
  </si>
  <si>
    <t>2116483025</t>
  </si>
  <si>
    <t>https://podminky.urs.cz/item/CS_URS_2024_01/230032033</t>
  </si>
  <si>
    <t>253</t>
  </si>
  <si>
    <t>230032034</t>
  </si>
  <si>
    <t>Montáž přírubových spojů do PN 16 DN 250</t>
  </si>
  <si>
    <t>1035958333</t>
  </si>
  <si>
    <t>https://podminky.urs.cz/item/CS_URS_2024_01/230032034</t>
  </si>
  <si>
    <t>254</t>
  </si>
  <si>
    <t>230032035</t>
  </si>
  <si>
    <t>Montáž přírubových spojů do PN 16 DN 300</t>
  </si>
  <si>
    <t>-617942380</t>
  </si>
  <si>
    <t>https://podminky.urs.cz/item/CS_URS_2024_01/230032035</t>
  </si>
  <si>
    <t>255</t>
  </si>
  <si>
    <t>230032037</t>
  </si>
  <si>
    <t>Montáž přírubových spojů do PN 16 DN 400</t>
  </si>
  <si>
    <t>-1975277743</t>
  </si>
  <si>
    <t>https://podminky.urs.cz/item/CS_URS_2024_01/230032037</t>
  </si>
  <si>
    <t>230033022</t>
  </si>
  <si>
    <t>Montáž přírubových spojů do PN 40 DN 15</t>
  </si>
  <si>
    <t>-1157633826</t>
  </si>
  <si>
    <t>https://podminky.urs.cz/item/CS_URS_2024_01/230033022</t>
  </si>
  <si>
    <t>257</t>
  </si>
  <si>
    <t>230033026</t>
  </si>
  <si>
    <t>Montáž přírubových spojů do PN 40 DN 40</t>
  </si>
  <si>
    <t>1810395240</t>
  </si>
  <si>
    <t>https://podminky.urs.cz/item/CS_URS_2024_01/230033026</t>
  </si>
  <si>
    <t>258</t>
  </si>
  <si>
    <t>230033029</t>
  </si>
  <si>
    <t>Montáž přírubových spojů do PN 40 DN 80</t>
  </si>
  <si>
    <t>-855621069</t>
  </si>
  <si>
    <t>https://podminky.urs.cz/item/CS_URS_2024_01/230033029</t>
  </si>
  <si>
    <t>259</t>
  </si>
  <si>
    <t>230033030</t>
  </si>
  <si>
    <t>Montáž přírubových spojů do PN 40 DN 100</t>
  </si>
  <si>
    <t>84633945</t>
  </si>
  <si>
    <t>https://podminky.urs.cz/item/CS_URS_2024_01/230033030</t>
  </si>
  <si>
    <t>260</t>
  </si>
  <si>
    <t>230033032</t>
  </si>
  <si>
    <t>Montáž přírubových spojů do PN 40 DN 150</t>
  </si>
  <si>
    <t>-1604686179</t>
  </si>
  <si>
    <t>https://podminky.urs.cz/item/CS_URS_2024_01/230033032</t>
  </si>
  <si>
    <t>261</t>
  </si>
  <si>
    <t>230033033</t>
  </si>
  <si>
    <t>Montáž přírubových spojů do PN 40 DN 200</t>
  </si>
  <si>
    <t>-977497680</t>
  </si>
  <si>
    <t>https://podminky.urs.cz/item/CS_URS_2024_01/230033033</t>
  </si>
  <si>
    <t>8+22</t>
  </si>
  <si>
    <t>262</t>
  </si>
  <si>
    <t>230033034</t>
  </si>
  <si>
    <t>Montáž přírubových spojů do PN 40 DN 250</t>
  </si>
  <si>
    <t>-584663011</t>
  </si>
  <si>
    <t>https://podminky.urs.cz/item/CS_URS_2024_01/230033034</t>
  </si>
  <si>
    <t>263</t>
  </si>
  <si>
    <t>230170006</t>
  </si>
  <si>
    <t>Tlakové zkoušky těsnosti potrubí - příprava DN přes 350 do 500</t>
  </si>
  <si>
    <t>sada</t>
  </si>
  <si>
    <t>-664180156</t>
  </si>
  <si>
    <t>Příprava pro zkoušku těsnosti potrubí DN přes 350 do 500</t>
  </si>
  <si>
    <t>https://podminky.urs.cz/item/CS_URS_2024_01/230170006</t>
  </si>
  <si>
    <t>264</t>
  </si>
  <si>
    <t>230170012</t>
  </si>
  <si>
    <t>Tlakové zkoušky těsnosti potrubí - zkouška DN přes 40 do 80</t>
  </si>
  <si>
    <t>-746384923</t>
  </si>
  <si>
    <t>Zkouška těsnosti potrubí DN přes 40 do 80</t>
  </si>
  <si>
    <t>https://podminky.urs.cz/item/CS_URS_2024_01/230170012</t>
  </si>
  <si>
    <t>265</t>
  </si>
  <si>
    <t>230170013</t>
  </si>
  <si>
    <t>Tlakové zkoušky těsnosti potrubí - zkouška DN přes 80 do 125</t>
  </si>
  <si>
    <t>-105472772</t>
  </si>
  <si>
    <t>Zkouška těsnosti potrubí DN přes 80 do 125</t>
  </si>
  <si>
    <t>https://podminky.urs.cz/item/CS_URS_2024_01/230170013</t>
  </si>
  <si>
    <t>266</t>
  </si>
  <si>
    <t>230170014</t>
  </si>
  <si>
    <t>Tlakové zkoušky těsnosti potrubí - zkouška DN přes 125 do 200</t>
  </si>
  <si>
    <t>1093215459</t>
  </si>
  <si>
    <t>Zkouška těsnosti potrubí DN přes 125 do 200</t>
  </si>
  <si>
    <t>https://podminky.urs.cz/item/CS_URS_2024_01/230170014</t>
  </si>
  <si>
    <t>267</t>
  </si>
  <si>
    <t>230170015</t>
  </si>
  <si>
    <t>Tlakové zkoušky těsnosti potrubí - zkouška DN přes 200 do 350</t>
  </si>
  <si>
    <t>-776622556</t>
  </si>
  <si>
    <t>Zkouška těsnosti potrubí DN přes 200 do 350</t>
  </si>
  <si>
    <t>https://podminky.urs.cz/item/CS_URS_2024_01/230170015</t>
  </si>
  <si>
    <t>268</t>
  </si>
  <si>
    <t>230170016</t>
  </si>
  <si>
    <t>Tlakové zkoušky těsnosti potrubí - zkouška DN přes 350 do 500</t>
  </si>
  <si>
    <t>514282539</t>
  </si>
  <si>
    <t>Zkouška těsnosti potrubí DN přes 350 do 500</t>
  </si>
  <si>
    <t>https://podminky.urs.cz/item/CS_URS_2024_01/230170016</t>
  </si>
  <si>
    <t>269</t>
  </si>
  <si>
    <t>230210011</t>
  </si>
  <si>
    <t>Oprava opláštění ruční natavením normálním</t>
  </si>
  <si>
    <t>699350355</t>
  </si>
  <si>
    <t>Montáž opláštění ruční natavením normálním</t>
  </si>
  <si>
    <t>https://podminky.urs.cz/item/CS_URS_2024_01/230210011</t>
  </si>
  <si>
    <t>Poznámka k položce:_x000d_
Počet spojek*plocha spojky</t>
  </si>
  <si>
    <t>(32+26+27)*1,5+4*0,3</t>
  </si>
  <si>
    <t>270</t>
  </si>
  <si>
    <t>28658052</t>
  </si>
  <si>
    <t>doizolování spoje PI potrubí série1 kompletní s PUR izolací DN 300/450</t>
  </si>
  <si>
    <t>-377361410</t>
  </si>
  <si>
    <t>271</t>
  </si>
  <si>
    <t>28658026R</t>
  </si>
  <si>
    <t>doizolování spoje PI potrubí série2 kompletní s PUR izolací DN 300/500</t>
  </si>
  <si>
    <t>-698711937</t>
  </si>
  <si>
    <t>272</t>
  </si>
  <si>
    <t>28658039</t>
  </si>
  <si>
    <t>doizolování spoje PI potrubí série3 kompletní s PUR izolací DN 300/560</t>
  </si>
  <si>
    <t>-1658199063</t>
  </si>
  <si>
    <t>273</t>
  </si>
  <si>
    <t>R2SSM0003000500</t>
  </si>
  <si>
    <t>Manžeta ukončovací smršťovací série2 DHEC, DN 300, DA500</t>
  </si>
  <si>
    <t>-1423344783</t>
  </si>
  <si>
    <t>274</t>
  </si>
  <si>
    <t>R.3SSM0003000560</t>
  </si>
  <si>
    <t>Manžeta ukončovací smršťovací série3 DHEC, DN 300, DA560</t>
  </si>
  <si>
    <t>1747977696</t>
  </si>
  <si>
    <t>275</t>
  </si>
  <si>
    <t>230050004</t>
  </si>
  <si>
    <t>Montáž uložení přišroubováním DN přes 150 do 350 mm</t>
  </si>
  <si>
    <t>606861051</t>
  </si>
  <si>
    <t>Montáž uložení doplňkových konstrukcí přišroubováním DN přes 150 do 350</t>
  </si>
  <si>
    <t>https://podminky.urs.cz/item/CS_URS_2024_01/230050004</t>
  </si>
  <si>
    <t>276</t>
  </si>
  <si>
    <t>uložení</t>
  </si>
  <si>
    <t>2017490831</t>
  </si>
  <si>
    <t>300+300+50+200+1600+1900+50</t>
  </si>
  <si>
    <t>4400*1,1 'Přepočtené koeficientem množství</t>
  </si>
  <si>
    <t>277</t>
  </si>
  <si>
    <t>230050031</t>
  </si>
  <si>
    <t>Montáž a zhotovení doplňkové konstrukce z profilového materiálu</t>
  </si>
  <si>
    <t>1047673582</t>
  </si>
  <si>
    <t>Doplňkové konstrukce z profilového materiálu zhotovení a montáž</t>
  </si>
  <si>
    <t>https://podminky.urs.cz/item/CS_URS_2024_01/230050031</t>
  </si>
  <si>
    <t>278</t>
  </si>
  <si>
    <t>materiál profilový</t>
  </si>
  <si>
    <t>1499279928</t>
  </si>
  <si>
    <t>200+400+3200+3800+100+500+500</t>
  </si>
  <si>
    <t>8700*1,1 'Přepočtené koeficientem množství</t>
  </si>
  <si>
    <t>58-M</t>
  </si>
  <si>
    <t>Revize vyhrazených technických zařízení</t>
  </si>
  <si>
    <t>279</t>
  </si>
  <si>
    <t>580203005</t>
  </si>
  <si>
    <t>Zkouška těsnosti tlakových nádob stabilních přes 5,0 m3</t>
  </si>
  <si>
    <t>-335808737</t>
  </si>
  <si>
    <t>Zkouška těsnosti tlakových nádob stabilních obsahu přes 5,0 m3</t>
  </si>
  <si>
    <t>https://podminky.urs.cz/item/CS_URS_2024_01/580203005</t>
  </si>
  <si>
    <t>280</t>
  </si>
  <si>
    <t>580204005</t>
  </si>
  <si>
    <t>Tlaková zkouška tlakových nádob stabilních přes 5,0 m3</t>
  </si>
  <si>
    <t>478537162</t>
  </si>
  <si>
    <t>Tlaková zkouška tlakových nádob stabilních obsahu přes 5,0 m3</t>
  </si>
  <si>
    <t>https://podminky.urs.cz/item/CS_URS_2024_01/580204005</t>
  </si>
  <si>
    <t>HZS</t>
  </si>
  <si>
    <t>Hodinové zúčtovací sazby</t>
  </si>
  <si>
    <t>281</t>
  </si>
  <si>
    <t>HZS4132</t>
  </si>
  <si>
    <t>Hodinová zúčtovací sazba jeřábník specialista</t>
  </si>
  <si>
    <t>hod</t>
  </si>
  <si>
    <t>897235792</t>
  </si>
  <si>
    <t>Hodinové zúčtovací sazby ostatních profesí obsluha stavebních strojů a zařízení jeřábník specialista</t>
  </si>
  <si>
    <t>https://podminky.urs.cz/item/CS_URS_2024_01/HZS4132</t>
  </si>
  <si>
    <t>282</t>
  </si>
  <si>
    <t>HZS4132R</t>
  </si>
  <si>
    <t>Pronájem jeřábu</t>
  </si>
  <si>
    <t>-1231111574</t>
  </si>
  <si>
    <t>283</t>
  </si>
  <si>
    <t>HZS4212</t>
  </si>
  <si>
    <t>Hodinová zúčtovací sazba revizní technik specialista</t>
  </si>
  <si>
    <t>512</t>
  </si>
  <si>
    <t>1121838129</t>
  </si>
  <si>
    <t>Hodinové zúčtovací sazby ostatních profesí revizní a kontrolní činnost revizní technik specialista</t>
  </si>
  <si>
    <t>https://podminky.urs.cz/item/CS_URS_2024_01/HZS4212</t>
  </si>
  <si>
    <t>Poznámka k položce:_x000d_
Uvedení do provozu_x000d_
Schválení TUV atypických nádob</t>
  </si>
  <si>
    <t>VRN4</t>
  </si>
  <si>
    <t>Inženýrská činnost</t>
  </si>
  <si>
    <t>284</t>
  </si>
  <si>
    <t>043124000</t>
  </si>
  <si>
    <t>Zkoušky rentgenové - 10%</t>
  </si>
  <si>
    <t>kpl</t>
  </si>
  <si>
    <t>1024</t>
  </si>
  <si>
    <t>152579536</t>
  </si>
  <si>
    <t>https://podminky.urs.cz/item/CS_URS_2024_01/043124000</t>
  </si>
  <si>
    <t>285</t>
  </si>
  <si>
    <t>04314400R</t>
  </si>
  <si>
    <t>Vizuální kontrola</t>
  </si>
  <si>
    <t>-2013949039</t>
  </si>
  <si>
    <t>Poznámka k položce:_x000d_
6hodx 2 pracovníci</t>
  </si>
  <si>
    <t>16*2</t>
  </si>
  <si>
    <t>D10.2.1 - PS371 - PVS v OKP</t>
  </si>
  <si>
    <t>25746588</t>
  </si>
  <si>
    <t xml:space="preserve">Process Automation Solutions s.r.o. </t>
  </si>
  <si>
    <t xml:space="preserve">    751 - Vzduchotechnika</t>
  </si>
  <si>
    <t>713321211</t>
  </si>
  <si>
    <t>Montáž izolace tepelné těles 1x pásy v pletivu plocha rovná pletivo Pz</t>
  </si>
  <si>
    <t>-1946830100</t>
  </si>
  <si>
    <t>Montáž izolace tepelné těles rohožemi v pletivu bez povrchové úpravy (izolační materiál ve specifikaci) z pásů nebo jiných vláknitých materiálů v šestihranném pozinkovaném pletivu, upevněných na trny z tyčové oceli kruhové (bez přivaření trnů) pomocí příchytek nebo ohnutím trnů ploch rovných jednovrstvá</t>
  </si>
  <si>
    <t>https://podminky.urs.cz/item/CS_URS_2024_01/713321211</t>
  </si>
  <si>
    <t>63142678</t>
  </si>
  <si>
    <t>rohož izolační z minerální vlny prošívaná na pletivu 100kg/m3 tl 50mm</t>
  </si>
  <si>
    <t>-1985019145</t>
  </si>
  <si>
    <t>9*1,05 'Přepočtené koeficientem množství</t>
  </si>
  <si>
    <t>713421121</t>
  </si>
  <si>
    <t>Montáž izolace tepelné armatur a přírub pásy bez úpravy v Fe pletivu spojenými drátem 1x</t>
  </si>
  <si>
    <t>2029277624</t>
  </si>
  <si>
    <t>Montáž izolace tepelné potrubí, ohybů, armatur a přírub rohožemi v pletivu bez povrchové úpravy (izolační materiál ve specifikaci) v černém šestihranném pletivu spojených ocelovým drátem armatur a přírub jednovrstvá</t>
  </si>
  <si>
    <t>https://podminky.urs.cz/item/CS_URS_2024_01/713421121</t>
  </si>
  <si>
    <t>19*0,5 'Přepočtené koeficientem množství</t>
  </si>
  <si>
    <t>63142677</t>
  </si>
  <si>
    <t>rohož izolační z minerální vlny prošívaná na pletivu 100kg/m3 tl 40mm</t>
  </si>
  <si>
    <t>160601760</t>
  </si>
  <si>
    <t>15,2*1,05 'Přepočtené koeficientem množství</t>
  </si>
  <si>
    <t>713463212</t>
  </si>
  <si>
    <t>Montáž izolace tepelné potrubí potrubními pouzdry s Al fólií staženými Al páskou 1x D přes 50 do 100 mm</t>
  </si>
  <si>
    <t>-1502877080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</si>
  <si>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</si>
  <si>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https://podminky.urs.cz/item/CS_URS_2024_01/713463212</t>
  </si>
  <si>
    <t>63154603</t>
  </si>
  <si>
    <t>pouzdro izolační potrubní z minerální vlny s Al fólií max. 250/100°C 42/50mm</t>
  </si>
  <si>
    <t>1462834276</t>
  </si>
  <si>
    <t>4*1,05 'Přepočtené koeficientem množství</t>
  </si>
  <si>
    <t>63154605</t>
  </si>
  <si>
    <t>pouzdro izolační potrubní z minerální vlny s Al fólií max. 250/100°C 60/50mm</t>
  </si>
  <si>
    <t>-664974155</t>
  </si>
  <si>
    <t>5*1,05 'Přepočtené koeficientem množství</t>
  </si>
  <si>
    <t>63154607</t>
  </si>
  <si>
    <t>pouzdro izolační potrubní z minerální vlny s Al fólií max. 250/100°C 76/50mm</t>
  </si>
  <si>
    <t>-769397891</t>
  </si>
  <si>
    <t>8*1,05 'Přepočtené koeficientem množství</t>
  </si>
  <si>
    <t>63154608</t>
  </si>
  <si>
    <t>pouzdro izolační potrubní z minerální vlny s Al fólií max. 250/100°C 89/50mm</t>
  </si>
  <si>
    <t>-1647599227</t>
  </si>
  <si>
    <t>713463311</t>
  </si>
  <si>
    <t>Montáž izolace tepelné potrubí potrubními pouzdry s Al fólií s přesahem Al páskou 1x D do 50 mm</t>
  </si>
  <si>
    <t>1128698009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</si>
  <si>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</si>
  <si>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https://podminky.urs.cz/item/CS_URS_2024_01/713463311</t>
  </si>
  <si>
    <t>63154572</t>
  </si>
  <si>
    <t>pouzdro izolační potrubní z minerální vlny s Al fólií max. 250/100°C 35/40mm</t>
  </si>
  <si>
    <t>-1035136163</t>
  </si>
  <si>
    <t>7*1,05 'Přepočtené koeficientem množství</t>
  </si>
  <si>
    <t>63154571</t>
  </si>
  <si>
    <t>pouzdro izolační potrubní z minerální vlny s Al fólií max. 250/100°C 28/40mm</t>
  </si>
  <si>
    <t>-744622485</t>
  </si>
  <si>
    <t>2*1,05 'Přepočtené koeficientem množství</t>
  </si>
  <si>
    <t>63154570</t>
  </si>
  <si>
    <t>pouzdro izolační potrubní z minerální vlny s Al fólií max. 250/100°C 22/40mm</t>
  </si>
  <si>
    <t>348700816</t>
  </si>
  <si>
    <t>713463312</t>
  </si>
  <si>
    <t>Montáž izolace tepelné potrubí potrubními pouzdry s Al fólií s přesahem Al páskou 1x D přes 50 do 100 mm</t>
  </si>
  <si>
    <t>-753318305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</si>
  <si>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</si>
  <si>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https://podminky.urs.cz/item/CS_URS_2024_01/713463312</t>
  </si>
  <si>
    <t>pouzdro potrubní s Al fólií tl.6cm, DN200</t>
  </si>
  <si>
    <t>-2112823816</t>
  </si>
  <si>
    <t>18*1,05 'Přepočtené koeficientem množství</t>
  </si>
  <si>
    <t>pouzdro potrubní s Al fólií tl. 6cm, DN150</t>
  </si>
  <si>
    <t>-1575306200</t>
  </si>
  <si>
    <t>pouzdro potrubní s Al fólií tl. 6cm, DN125</t>
  </si>
  <si>
    <t>-1213241505</t>
  </si>
  <si>
    <t>pouzdro potrubní s Al fólií tl. 6cm, DN100</t>
  </si>
  <si>
    <t>-1662676274</t>
  </si>
  <si>
    <t>713471114</t>
  </si>
  <si>
    <t>Montáž tepelné izolace armatur pásy s Fe pletivem v plechovém pouzdře s patentními uzávěry</t>
  </si>
  <si>
    <t>1581380591</t>
  </si>
  <si>
    <t>Montáž izolace tepelné potrubí, ohybů, přírub, armatur nebo tvarovek snímatelnými pouzdry s výplní z pásů v černém šestihranném pletivu, pouzdra z plechu s patentními uzávěry (izolační materiál a plech ve specifikaci) armatur</t>
  </si>
  <si>
    <t>https://podminky.urs.cz/item/CS_URS_2024_01/713471114</t>
  </si>
  <si>
    <t xml:space="preserve">pouzdro snímatelné - Flexipan + Al pásky       </t>
  </si>
  <si>
    <t>-924632517</t>
  </si>
  <si>
    <t xml:space="preserve">pouzdro snímatelné - Flexipan + Al pásky </t>
  </si>
  <si>
    <t>63154467</t>
  </si>
  <si>
    <t>pouzdro izolační potrubní z minerální vlny max. 400°C 76/50mm</t>
  </si>
  <si>
    <t>-2117619110</t>
  </si>
  <si>
    <t>63154465</t>
  </si>
  <si>
    <t>pouzdro izolační potrubní z minerální vlny max. 400°C 60/50mm</t>
  </si>
  <si>
    <t>1408752998</t>
  </si>
  <si>
    <t>-276475705</t>
  </si>
  <si>
    <t>28377676R</t>
  </si>
  <si>
    <t>izolace tepelná vrstvená armatur s povrchovou teplotou do 150°C DN 200</t>
  </si>
  <si>
    <t>88835978</t>
  </si>
  <si>
    <t>28377675R</t>
  </si>
  <si>
    <t>izolace tepelná vrstvená armatur s povrchovou teplotou do 150°C DN 150</t>
  </si>
  <si>
    <t>113021236</t>
  </si>
  <si>
    <t>28377672R</t>
  </si>
  <si>
    <t>izolace tepelná vrstvená armatur s povrchovou teplotou do 150°C DN 80</t>
  </si>
  <si>
    <t>-469558284</t>
  </si>
  <si>
    <t>-1584865201</t>
  </si>
  <si>
    <t>Montáž výměníku tepla stojatého DN 125</t>
  </si>
  <si>
    <t>-1380322396</t>
  </si>
  <si>
    <t>Výměník tepla stojatý pára-horká voda DN 125, PN16</t>
  </si>
  <si>
    <t>-285342065</t>
  </si>
  <si>
    <t xml:space="preserve">Poznámka k položce:_x000d_
Pára/voda, 3600kW, včetně izolace, pozice 3,4,5_x000d_
stojatý, nerez - 3600 kW_x000d_
HAD XK 12.114_x000d_
</t>
  </si>
  <si>
    <t>732311120</t>
  </si>
  <si>
    <t>Nádrž na kondenzát beztlaká čtyřhranná o obsahu 1250 l</t>
  </si>
  <si>
    <t>339147807</t>
  </si>
  <si>
    <t>Nádrže na kondenzát beztlaké čtyřhranné o obsahu 1250 l</t>
  </si>
  <si>
    <t>https://podminky.urs.cz/item/CS_URS_2024_01/732311120</t>
  </si>
  <si>
    <t>732422517R</t>
  </si>
  <si>
    <t>Kondenzátní čerpadlo nerezové, 20,0 m3/h - H = 63 m - 5,5 kW WILO Helix V1608, DN50, PN16</t>
  </si>
  <si>
    <t>438683124</t>
  </si>
  <si>
    <t>732422543R</t>
  </si>
  <si>
    <t>Čerpadlo teplovodní mokroběžné přírubové DN 80 s FM, 80,3 m3/h - H = 38 m - 15 kW</t>
  </si>
  <si>
    <t>70134849</t>
  </si>
  <si>
    <t>1753304671</t>
  </si>
  <si>
    <t>733121210R</t>
  </si>
  <si>
    <t>Potrubí z trubek ocelových hladkých spojovaných svařováním černých bezešvých v kotelnách a strojovnách Ø 21,3/2,6</t>
  </si>
  <si>
    <t>-1563775779</t>
  </si>
  <si>
    <t>7*1,1 'Přepočtené koeficientem množství</t>
  </si>
  <si>
    <t>733121212R</t>
  </si>
  <si>
    <t>Potrubí z trubek ocelových hladkých spojovaných svařováním černých bezešvých v kotelnách a strojovnách Ø ø26,9 x 2,6</t>
  </si>
  <si>
    <t>1660528625</t>
  </si>
  <si>
    <t>3*1,1 'Přepočtené koeficientem množství</t>
  </si>
  <si>
    <t>733121215R</t>
  </si>
  <si>
    <t>Potrubí ocelové hladké bezešvé v kotelnách nebo strojovnách spojované svařováním D 33,7x2,6 mm</t>
  </si>
  <si>
    <t>1932370567</t>
  </si>
  <si>
    <t>733121216R</t>
  </si>
  <si>
    <t>Potrubí ocelové hladké bezešvé v kotelnách nebo strojovnách spojované svařováním D 44,5x3,2 mm</t>
  </si>
  <si>
    <t>-1621737083</t>
  </si>
  <si>
    <t>Potrubí z trubek ocelových hladkých spojovaných svařováním černých bezešvých v kotelnách a strojovnách Ø 42,4 x 2,6</t>
  </si>
  <si>
    <t>https://podminky.urs.cz/item/CS_URS_2024_01/733121216R</t>
  </si>
  <si>
    <t>733121219R</t>
  </si>
  <si>
    <t>Potrubí z trubek ocelových hladkých spojovaných svařováním černých bezešvých v kotelnách a strojovnách Ø 60,3/2,9</t>
  </si>
  <si>
    <t>1782270887</t>
  </si>
  <si>
    <t>733121222</t>
  </si>
  <si>
    <t>Potrubí ocelové hladké bezešvé v kotelnách nebo strojovnách spojované svařováním D 76x3,2 mm</t>
  </si>
  <si>
    <t>-2103044081</t>
  </si>
  <si>
    <t>Potrubí z trubek ocelových hladkých spojovaných svařováním černých bezešvých v kotelnách a strojovnách Ø 76/3,2</t>
  </si>
  <si>
    <t>https://podminky.urs.cz/item/CS_URS_2024_01/733121222</t>
  </si>
  <si>
    <t>733121225</t>
  </si>
  <si>
    <t>Potrubí ocelové hladké bezešvé v kotelnách nebo strojovnách spojované svařováním D 89x3,6 mm</t>
  </si>
  <si>
    <t>-331581284</t>
  </si>
  <si>
    <t>Potrubí z trubek ocelových hladkých spojovaných svařováním černých bezešvých v kotelnách a strojovnách Ø 89/3,6</t>
  </si>
  <si>
    <t>https://podminky.urs.cz/item/CS_URS_2024_01/733121225</t>
  </si>
  <si>
    <t>733121228</t>
  </si>
  <si>
    <t>Potrubí z trubek ocelových hladkých spojovaných svařováním černých bezešvých v kotelnách a strojovnách Ø114,3 x 4</t>
  </si>
  <si>
    <t>918807260</t>
  </si>
  <si>
    <t>https://podminky.urs.cz/item/CS_URS_2024_01/733121228</t>
  </si>
  <si>
    <t>733121232</t>
  </si>
  <si>
    <t>Potrubí ocelové hladké bezešvé v kotelnách nebo strojovnách spojované svařováním Ø139,7 x 4,5</t>
  </si>
  <si>
    <t>1365683749</t>
  </si>
  <si>
    <t>https://podminky.urs.cz/item/CS_URS_2024_01/733121232</t>
  </si>
  <si>
    <t>12*1,1 'Přepočtené koeficientem množství</t>
  </si>
  <si>
    <t>733121235R</t>
  </si>
  <si>
    <t>Potrubí z trubek ocelových hladkých spojovaných svařováním černých bezešvých v kotelnách a strojovnách Ø Ø168,3 x 4,5</t>
  </si>
  <si>
    <t>-1786818901</t>
  </si>
  <si>
    <t>https://podminky.urs.cz/item/CS_URS_2024_01/733121235R</t>
  </si>
  <si>
    <t>4*1,1 'Přepočtené koeficientem množství</t>
  </si>
  <si>
    <t>733121239</t>
  </si>
  <si>
    <t>Potrubí ocelové hladké bezešvé v kotelnách nebo strojovnách spojované svařováním D 219x6,3 mm</t>
  </si>
  <si>
    <t>-608056341</t>
  </si>
  <si>
    <t>Potrubí z trubek ocelových hladkých spojovaných svařováním černých bezešvých v kotelnách a strojovnách Ø 219/6,3</t>
  </si>
  <si>
    <t>https://podminky.urs.cz/item/CS_URS_2024_01/733121239</t>
  </si>
  <si>
    <t>18*1,1 'Přepočtené koeficientem množství</t>
  </si>
  <si>
    <t>Potrubí ocelové hladké bezešvé v kotelnách nebo strojovnách spojované svařováním D 273x7,0 mm</t>
  </si>
  <si>
    <t>1403615938</t>
  </si>
  <si>
    <t>Potrubí z trubek ocelových hladkých spojovaných svařováním černých bezešvých v kotelnách a strojovnách Ø 273/7,0</t>
  </si>
  <si>
    <t>998733101</t>
  </si>
  <si>
    <t>Přesun hmot tonážní pro rozvody potrubí v objektech v do 6 m</t>
  </si>
  <si>
    <t>-1948693379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</si>
  <si>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</si>
  <si>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</si>
  <si>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734109212</t>
  </si>
  <si>
    <t>Montáž armatury přírubové se dvěma přírubami PN 16 DN 25</t>
  </si>
  <si>
    <t>-684626020</t>
  </si>
  <si>
    <t>Montáž armatur přírubových se dvěma přírubami PN 16 DN 25</t>
  </si>
  <si>
    <t>https://podminky.urs.cz/item/CS_URS_2024_01/734109212</t>
  </si>
  <si>
    <t>42210706</t>
  </si>
  <si>
    <t xml:space="preserve">ventil uzavírací přímý s ručním kolem s vlnovcem  DN 25x160mm, PN16</t>
  </si>
  <si>
    <t>1565963209</t>
  </si>
  <si>
    <t>ventil uzavírací přímý s ručním kolem s vlnovcem DN 25x160mm, PN16</t>
  </si>
  <si>
    <t>734109223</t>
  </si>
  <si>
    <t>Montáž armatury přírubové se dvěma přírubami PN 16 DN 32</t>
  </si>
  <si>
    <t>807278808</t>
  </si>
  <si>
    <t>Montáž armatur přírubových se dvěma přírubami PN 16 DN 32</t>
  </si>
  <si>
    <t>https://podminky.urs.cz/item/CS_URS_2024_01/734109223</t>
  </si>
  <si>
    <t>Pol156</t>
  </si>
  <si>
    <t>Ventil pojistný, přírubový o.p.1,5 MPa PN16 DN32/50</t>
  </si>
  <si>
    <t>ks</t>
  </si>
  <si>
    <t>-1178899102</t>
  </si>
  <si>
    <t>734109214</t>
  </si>
  <si>
    <t>Montáž armatury přírubové se dvěma přírubami PN 16 DN 50</t>
  </si>
  <si>
    <t>1435348849</t>
  </si>
  <si>
    <t>Montáž armatur přírubových se dvěma přírubami PN 16 DN 50</t>
  </si>
  <si>
    <t>https://podminky.urs.cz/item/CS_URS_2024_01/734109214</t>
  </si>
  <si>
    <t>MTK-50-16-15</t>
  </si>
  <si>
    <t>Průtokoměr pro měření na výtlaku kondenzátu, qp 15 m3/h, qp 30 m3/h, Tmax 130°C</t>
  </si>
  <si>
    <t>1660235362</t>
  </si>
  <si>
    <t>734109215</t>
  </si>
  <si>
    <t>Montáž armatury přírubové se dvěma přírubami PN 16 DN 65</t>
  </si>
  <si>
    <t>1376960427</t>
  </si>
  <si>
    <t>Montáž armatur přírubových se dvěma přírubami PN 16 DN 65</t>
  </si>
  <si>
    <t>https://podminky.urs.cz/item/CS_URS_2024_01/734109215</t>
  </si>
  <si>
    <t>42214703</t>
  </si>
  <si>
    <t>ventil uzavírací přímý s ručním kolem s vlnovcem DN 65x290mm, PN16</t>
  </si>
  <si>
    <t>1271037353</t>
  </si>
  <si>
    <t>734109216</t>
  </si>
  <si>
    <t>Montáž armatury přírubové se dvěma přírubami PN 16 DN 80</t>
  </si>
  <si>
    <t>503988512</t>
  </si>
  <si>
    <t>Montáž armatur přírubových se dvěma přírubami PN 16 DN 80</t>
  </si>
  <si>
    <t>https://podminky.urs.cz/item/CS_URS_2024_01/734109216</t>
  </si>
  <si>
    <t>42214706</t>
  </si>
  <si>
    <t>ventil uzavírací přímý s ručním kolem s vlnovcem DN 80x310mm, PN16</t>
  </si>
  <si>
    <t>-218933703</t>
  </si>
  <si>
    <t>734109218</t>
  </si>
  <si>
    <t>Montáž armatury přírubové se dvěma přírubami PN 16 DN 125</t>
  </si>
  <si>
    <t>-1433795088</t>
  </si>
  <si>
    <t>Montáž armatur přírubových se dvěma přírubami PN 16 DN 125</t>
  </si>
  <si>
    <t>https://podminky.urs.cz/item/CS_URS_2024_01/734109218</t>
  </si>
  <si>
    <t>42214712</t>
  </si>
  <si>
    <t>ventil uzavírací přímý s ručním kolem s vlnovcem DN 125x400mm, PN16</t>
  </si>
  <si>
    <t>795439482</t>
  </si>
  <si>
    <t>-1205506460</t>
  </si>
  <si>
    <t>42214718</t>
  </si>
  <si>
    <t>ventil uzavírací přímý s ručním kolem s vlnovcem DN 200x600mm, PN16</t>
  </si>
  <si>
    <t>568012127</t>
  </si>
  <si>
    <t>734163452R</t>
  </si>
  <si>
    <t>Filtr DN 200 PN 40 do 400°C z uhlíkové oceli s vypouštěcí přírubou</t>
  </si>
  <si>
    <t>-425409874</t>
  </si>
  <si>
    <t>Filtry z uhlíkové oceli s čístícím víkem nebo vypouštěcí zátkou PN 16 do 400°C DN 200</t>
  </si>
  <si>
    <t>734109315</t>
  </si>
  <si>
    <t>Montáž armatury přírubové se dvěma přírubami PN 25-40 DN 65</t>
  </si>
  <si>
    <t>-788167579</t>
  </si>
  <si>
    <t>Montáž armatur přírubových se dvěma přírubami PN 25, 40 DN 65</t>
  </si>
  <si>
    <t>https://podminky.urs.cz/item/CS_URS_2024_01/734109315</t>
  </si>
  <si>
    <t>42215643</t>
  </si>
  <si>
    <t>ventil zpětný přímý samočinný Z15 117 540 DN 65x290mm</t>
  </si>
  <si>
    <t>1412727949</t>
  </si>
  <si>
    <t>582137672</t>
  </si>
  <si>
    <t>42215646</t>
  </si>
  <si>
    <t>ventil zpětný přímý samočinný Z15 117 540 DN 80x310mm</t>
  </si>
  <si>
    <t>201814023</t>
  </si>
  <si>
    <t>734109211</t>
  </si>
  <si>
    <t>Montáž armatury přírubové se dvěma přírubami PN 16 DN 15</t>
  </si>
  <si>
    <t>-339293944</t>
  </si>
  <si>
    <t>Montáž armatur přírubových se dvěma přírubami PN 16 DN 15</t>
  </si>
  <si>
    <t>https://podminky.urs.cz/item/CS_URS_2024_01/734109211</t>
  </si>
  <si>
    <t>734111411R</t>
  </si>
  <si>
    <t>Ventil přírubový uzavírací přímý DN 15 PN 16 do 300°C ovládaný ručně</t>
  </si>
  <si>
    <t>-1207317868</t>
  </si>
  <si>
    <t>Ventily uzavírací přírubové s vlnovcem přímé ovládané ručně PN 16 do 300°C DN 15</t>
  </si>
  <si>
    <t>1448311660</t>
  </si>
  <si>
    <t>734163429</t>
  </si>
  <si>
    <t>Filtr DN 100 PN 16 do 300°C z uhlíkové oceli s vypouštěcí zátkou</t>
  </si>
  <si>
    <t>1858888022</t>
  </si>
  <si>
    <t>Filtry z uhlíkové oceli s čístícím víkem nebo vypouštěcí zátkou PN 16 do 300°C DN 100</t>
  </si>
  <si>
    <t>1536255360</t>
  </si>
  <si>
    <t xml:space="preserve">Regulační ventil s havarijní funkcí - provedení 160329 S2, RV 200 line - pohon SKC, pomocný spínač, PN16, DN150 </t>
  </si>
  <si>
    <t>961441593</t>
  </si>
  <si>
    <t xml:space="preserve">Regulační ventil s havarijní funkcí - provedení 160329 S2, RV 200 line - pohon SKC, pomocný spínač, PN16, DN150
</t>
  </si>
  <si>
    <t>734111422R</t>
  </si>
  <si>
    <t>Ventil přírubový uzavírací přímý DN 150 PN 16 do 300°C ovládaný ručně</t>
  </si>
  <si>
    <t>143737128</t>
  </si>
  <si>
    <t>Ventily uzavírací přírubové přímé ovládané ručně PN 16 do 300°C s vlnovcem DN 150</t>
  </si>
  <si>
    <t>1022155874</t>
  </si>
  <si>
    <t>734163443</t>
  </si>
  <si>
    <t>Filtr DN 25 PN 40 do 400°C z uhlíkové oceli s vypouštěcí přírubou</t>
  </si>
  <si>
    <t>-2121297667</t>
  </si>
  <si>
    <t>Filtry z uhlíkové oceli s čístícím víkem nebo vypouštěcí zátkou PN 40 do 400°C DN 25</t>
  </si>
  <si>
    <t>109898787</t>
  </si>
  <si>
    <t>42211646</t>
  </si>
  <si>
    <t>ventil zpětný přímý samočinný Z15 117 540 DN 25x160mm</t>
  </si>
  <si>
    <t>-872718489</t>
  </si>
  <si>
    <t>842929491</t>
  </si>
  <si>
    <t>OK25-40</t>
  </si>
  <si>
    <t>Odvaděč kondenzátu plovákový, přírubový, PN32, DN 25</t>
  </si>
  <si>
    <t>-1817168338</t>
  </si>
  <si>
    <t>734169414R</t>
  </si>
  <si>
    <t>Montáž odvaděče kondenzátu přírubového DN 50</t>
  </si>
  <si>
    <t>-1634610420</t>
  </si>
  <si>
    <t>OK50-40</t>
  </si>
  <si>
    <t>Odvaděč kondenzátu plovákový, přírubový, PN32, DN 50</t>
  </si>
  <si>
    <t>-430193212</t>
  </si>
  <si>
    <t>734173411</t>
  </si>
  <si>
    <t>Spoj přírubový PN 16/I do 200°C DN 15</t>
  </si>
  <si>
    <t>-1680729544</t>
  </si>
  <si>
    <t>Mezikusy, přírubové spoje přírubové spoje PN 16/I, 200°C DN 15</t>
  </si>
  <si>
    <t>https://podminky.urs.cz/item/CS_URS_2024_01/734173411</t>
  </si>
  <si>
    <t xml:space="preserve">Poznámka k položce:_x000d_
Včetně přírub_x000d_
</t>
  </si>
  <si>
    <t>734173418</t>
  </si>
  <si>
    <t>Spoj přírubový PN 16/I do 200°C DN 100</t>
  </si>
  <si>
    <t>-1114795829</t>
  </si>
  <si>
    <t>Mezikusy, přírubové spoje přírubové spoje PN 16/I, 200°C DN 100</t>
  </si>
  <si>
    <t>https://podminky.urs.cz/item/CS_URS_2024_01/734173418</t>
  </si>
  <si>
    <t>1436653570</t>
  </si>
  <si>
    <t>731450788</t>
  </si>
  <si>
    <t>734173618</t>
  </si>
  <si>
    <t>Spoj přírubový PN 40/I do 200°C DN 100</t>
  </si>
  <si>
    <t>-385550881</t>
  </si>
  <si>
    <t>Mezikusy, přírubové spoje přírubové spoje PN 40/I, 200°C DN 100</t>
  </si>
  <si>
    <t>https://podminky.urs.cz/item/CS_URS_2024_01/734173618</t>
  </si>
  <si>
    <t>Pol1</t>
  </si>
  <si>
    <t xml:space="preserve">Příruba přivařovací s krkem DIN 2635    Ø219,1      mat C 228 PN40 DN200</t>
  </si>
  <si>
    <t>-807748131</t>
  </si>
  <si>
    <t>Příruba přivařovací s krkem DIN 2635 Ø219,1 mat C 228 PN40 DN200</t>
  </si>
  <si>
    <t>Pol2</t>
  </si>
  <si>
    <t xml:space="preserve">Příruba přivařovací s krkem DIN 2635    Ø114,3      mat C 228 PN40 DN100</t>
  </si>
  <si>
    <t>-656615237</t>
  </si>
  <si>
    <t>Příruba přivařovací s krkem DIN 2635 Ø114,3 mat C 228 PN40 DN100</t>
  </si>
  <si>
    <t>Pol78</t>
  </si>
  <si>
    <t xml:space="preserve">Příruba přivařovací s krkem DIN 2635    Ø  88,9      mat C 228 PN40 DN80</t>
  </si>
  <si>
    <t>-2024020090</t>
  </si>
  <si>
    <t>Příruba přivařovací s krkem DIN 2635 Ø 88,9 mat C 228 PN40 DN80</t>
  </si>
  <si>
    <t>Pol79</t>
  </si>
  <si>
    <t xml:space="preserve">Příruba přivařovací s krkem DIN 2635    Ø  76,1      mat C 228 PN40 DN65</t>
  </si>
  <si>
    <t>946856775</t>
  </si>
  <si>
    <t>Příruba přivařovací s krkem DIN 2635 Ø 76,1 mat C 228 PN40 DN65</t>
  </si>
  <si>
    <t>Pol80</t>
  </si>
  <si>
    <t xml:space="preserve">Příruba přivařovací s krkem DIN 2635    Ø  60,3      mat C 228 PN40 DN50</t>
  </si>
  <si>
    <t>1286662470</t>
  </si>
  <si>
    <t>Příruba přivařovací s krkem DIN 2635 Ø 60,3 mat C 228 PN40 DN50</t>
  </si>
  <si>
    <t>Pol81</t>
  </si>
  <si>
    <t xml:space="preserve">Příruba přivařovací s krkem DIN 2635    Ø 33,7       mat C 228 PN40 DN25</t>
  </si>
  <si>
    <t>1825434861</t>
  </si>
  <si>
    <t>Příruba přivařovací s krkem DIN 2635 Ø 33,7 mat C 228 PN40 DN25</t>
  </si>
  <si>
    <t>Pol82</t>
  </si>
  <si>
    <t xml:space="preserve">Příruba přivařovací s krkem DIN 2634    Ø 219,1     mat C 228 PN25 DN200</t>
  </si>
  <si>
    <t>-1520110725</t>
  </si>
  <si>
    <t>Příruba přivařovací s krkem DIN 2634 Ø 219,1 mat C 228 PN25 DN200</t>
  </si>
  <si>
    <t>Pol83</t>
  </si>
  <si>
    <t xml:space="preserve">Příruba přivařovací s krkem DIN 2633    Ø273         mat C 228 PN16 DN250</t>
  </si>
  <si>
    <t>923361533</t>
  </si>
  <si>
    <t>Příruba přivařovací s krkem DIN 2633 Ø273 mat C 228 PN16 DN250</t>
  </si>
  <si>
    <t>Pol84</t>
  </si>
  <si>
    <t xml:space="preserve">Příruba přivařovací s krkem DIN 2633    Ø219,1      mat C 228 PN16 DN200</t>
  </si>
  <si>
    <t>-2090273819</t>
  </si>
  <si>
    <t>Příruba přivařovací s krkem DIN 2633 Ø219,1 mat C 228 PN16 DN200</t>
  </si>
  <si>
    <t>Pol85</t>
  </si>
  <si>
    <t xml:space="preserve">Příruba přivařovací s krkem DIN 2633    Ø168,3      mat C 228 PN16 DN150</t>
  </si>
  <si>
    <t>1630909312</t>
  </si>
  <si>
    <t>Příruba přivařovací s krkem DIN 2633 Ø168,3 mat C 228 PN16 DN150</t>
  </si>
  <si>
    <t>Pol91</t>
  </si>
  <si>
    <t xml:space="preserve">Příruba přivařovací s krkem DIN 2633    Ø139,7      mat C 228 PN16 DN125</t>
  </si>
  <si>
    <t>-98144718</t>
  </si>
  <si>
    <t>Příruba přivařovací s krkem DIN 2633 Ø139,7 mat C 228 PN16 DN125</t>
  </si>
  <si>
    <t>Pol92</t>
  </si>
  <si>
    <t xml:space="preserve">Příruba přivařovací s krkem DIN 2633    Ø114,3      mat C 228 PN16 DN100</t>
  </si>
  <si>
    <t>-222435348</t>
  </si>
  <si>
    <t>Příruba přivařovací s krkem DIN 2633 Ø114,3 mat C 228 PN16 DN100</t>
  </si>
  <si>
    <t>Pol93</t>
  </si>
  <si>
    <t xml:space="preserve">Příruba přivařovací s krkem DIN 2633    Ø  88,9      mat C 228 PN16 DN80</t>
  </si>
  <si>
    <t>-1153254099</t>
  </si>
  <si>
    <t>Příruba přivařovací s krkem DIN 2633 Ø 88,9 mat C 228 PN16 DN80</t>
  </si>
  <si>
    <t>Pol94</t>
  </si>
  <si>
    <t xml:space="preserve">Příruba přivařovací s krkem DIN 2633    Ø  76,1      mat C 228 PN16 DN65</t>
  </si>
  <si>
    <t>644889910</t>
  </si>
  <si>
    <t>Příruba přivařovací s krkem DIN 2633 Ø 76,1 mat C 228 PN16 DN65</t>
  </si>
  <si>
    <t>Pol95</t>
  </si>
  <si>
    <t xml:space="preserve">Příruba přivařovací s krkem DIN 2633    Ø  60,3      mat C 228 PN16 DN50</t>
  </si>
  <si>
    <t>-1292692700</t>
  </si>
  <si>
    <t>Příruba přivařovací s krkem DIN 2633 Ø 60,3 mat C 228 PN16 DN50</t>
  </si>
  <si>
    <t>Pol96</t>
  </si>
  <si>
    <t xml:space="preserve">Příruba přivařovací s krkem DIN 2633    Ø  42,4      mat C 228 PN16 DN32</t>
  </si>
  <si>
    <t>596386784</t>
  </si>
  <si>
    <t>Příruba přivařovací s krkem DIN 2633 Ø 42,4 mat C 228 PN16 DN32</t>
  </si>
  <si>
    <t>Pol97</t>
  </si>
  <si>
    <t xml:space="preserve">Příruba přivařovací s krkem DIN 2633    Ø  33,7      mat C 228 PN16 DN25</t>
  </si>
  <si>
    <t>-1742479943</t>
  </si>
  <si>
    <t>Příruba přivařovací s krkem DIN 2633 Ø 33,7 mat C 228 PN16 DN25</t>
  </si>
  <si>
    <t>Pol98</t>
  </si>
  <si>
    <t xml:space="preserve">Příruba přivařovací s krkem DIN 2633    Ø  21,3      mat C 228 PN16 DN15</t>
  </si>
  <si>
    <t>1715236159</t>
  </si>
  <si>
    <t>Příruba přivařovací s krkem DIN 2633 Ø 21,3 mat C 228 PN16 DN15</t>
  </si>
  <si>
    <t>Pol99</t>
  </si>
  <si>
    <t xml:space="preserve">Příruba slepá DIN 2527                     mat C 228 PN16 DN200</t>
  </si>
  <si>
    <t>-961173320</t>
  </si>
  <si>
    <t>Příruba slepá DIN 2527 mat C 228 PN16 DN200</t>
  </si>
  <si>
    <t>Pol100</t>
  </si>
  <si>
    <t xml:space="preserve">Příruba slepá DIN 2527                     mat C 228 PN16 DN65</t>
  </si>
  <si>
    <t>-146603412</t>
  </si>
  <si>
    <t>Příruba slepá DIN 2527 mat C 228 PN16 DN65</t>
  </si>
  <si>
    <t>Pol101</t>
  </si>
  <si>
    <t>Přírubové spoje těsnění, šrouby, matice PN40 DN200</t>
  </si>
  <si>
    <t>-702910759</t>
  </si>
  <si>
    <t>Pol102</t>
  </si>
  <si>
    <t>Přírubové spoje těsnění, šrouby, matice PN40 DN100</t>
  </si>
  <si>
    <t>1511039425</t>
  </si>
  <si>
    <t>Pol103</t>
  </si>
  <si>
    <t>Přírubové spoje těsnění, šrouby, matice PN40 DN80</t>
  </si>
  <si>
    <t>1636234607</t>
  </si>
  <si>
    <t>Pol104</t>
  </si>
  <si>
    <t>Přírubové spoje těsnění, šrouby, matice PN40 DN50</t>
  </si>
  <si>
    <t>-1773704226</t>
  </si>
  <si>
    <t>Pol105</t>
  </si>
  <si>
    <t>Přírubové spoje těsnění, šrouby, matice PN40 DN25</t>
  </si>
  <si>
    <t>-292384361</t>
  </si>
  <si>
    <t>Pol106</t>
  </si>
  <si>
    <t>Přírubové spoje těsnění, šrouby, matice PN25 DN200</t>
  </si>
  <si>
    <t>682762742</t>
  </si>
  <si>
    <t>Pol107</t>
  </si>
  <si>
    <t>Přírubové spoje těsnění, šrouby, matice PN16 DN250</t>
  </si>
  <si>
    <t>-2086991812</t>
  </si>
  <si>
    <t>Pol108</t>
  </si>
  <si>
    <t>Přírubové spoje těsnění, šrouby, matice PN16 DN200</t>
  </si>
  <si>
    <t>1275774623</t>
  </si>
  <si>
    <t>Pol109</t>
  </si>
  <si>
    <t>Přírubové spoje těsnění, šrouby, matice PN16 DN150</t>
  </si>
  <si>
    <t>-1010608846</t>
  </si>
  <si>
    <t>Pol110</t>
  </si>
  <si>
    <t>Přírubové spoje těsnění, šrouby, matice PN16 DN125</t>
  </si>
  <si>
    <t>-52095777</t>
  </si>
  <si>
    <t>Pol111</t>
  </si>
  <si>
    <t>Přírubové spoje těsnění, šrouby, matice PN16 DN100</t>
  </si>
  <si>
    <t>-1446060736</t>
  </si>
  <si>
    <t>Pol112</t>
  </si>
  <si>
    <t>Přírubové spoje těsnění, šrouby, matice PN16 DN80</t>
  </si>
  <si>
    <t>-493614349</t>
  </si>
  <si>
    <t>Pol113</t>
  </si>
  <si>
    <t>Přírubové spoje těsnění, šrouby, matice PN16 DN65</t>
  </si>
  <si>
    <t>-101762362</t>
  </si>
  <si>
    <t>Pol114</t>
  </si>
  <si>
    <t>Přírubové spoje těsnění, šrouby, matice PN16 DN50</t>
  </si>
  <si>
    <t>-1099009259</t>
  </si>
  <si>
    <t>Pol115</t>
  </si>
  <si>
    <t>Přírubové spoje těsnění, šrouby, matice PN16 DN32</t>
  </si>
  <si>
    <t>19323288</t>
  </si>
  <si>
    <t>Pol116</t>
  </si>
  <si>
    <t>Přírubové spoje těsnění, šrouby, matice PN16 DN25</t>
  </si>
  <si>
    <t>-271186266</t>
  </si>
  <si>
    <t>Pol117</t>
  </si>
  <si>
    <t>Přírubové spoje těsnění, šrouby, matice PN16 DN15</t>
  </si>
  <si>
    <t>-1837076596</t>
  </si>
  <si>
    <t>Pol118</t>
  </si>
  <si>
    <t>Přírubové spoje pro mezipřírubové armatury 2 x těsnění, svorníky se 4.maticemi PN40 DN65</t>
  </si>
  <si>
    <t>-1336000988</t>
  </si>
  <si>
    <t>Pol119</t>
  </si>
  <si>
    <t>Přírubové spoje pro mezipřírubové armatury 2 x těsnění, svorníky se 4.maticemi PN40 DN25</t>
  </si>
  <si>
    <t>-82164377</t>
  </si>
  <si>
    <t>Pol120</t>
  </si>
  <si>
    <t>Přírubové spoje pro mezipřírubové armatury 2 x těsnění, svorníky se 4.maticemi PN16 DN200</t>
  </si>
  <si>
    <t>515063696</t>
  </si>
  <si>
    <t>Pol121</t>
  </si>
  <si>
    <t>Přírubové spoje pro mezipřírubové armatury 2 x těsnění, svorníky se 4.maticemi PN16 DN150</t>
  </si>
  <si>
    <t>-1476340096</t>
  </si>
  <si>
    <t>Pol122</t>
  </si>
  <si>
    <t>Přírubové spoje pro mezipřírubové armatury 2 x těsnění, svorníky se 4.maticemi PN16 DN125</t>
  </si>
  <si>
    <t>1187757697</t>
  </si>
  <si>
    <t>Pol123</t>
  </si>
  <si>
    <t>Stavoznak se skleněnou trubicí 115 °C, G 3/4", L=1000 mm, Ø30 mm, s uzávěry PN10 G 3/4"</t>
  </si>
  <si>
    <t>-1611842949</t>
  </si>
  <si>
    <t>Pol124</t>
  </si>
  <si>
    <t xml:space="preserve">Kondenzační smyčka tvaru U, přivařovací AN 137530 druh B  M20 x 1,5</t>
  </si>
  <si>
    <t>-1616640922</t>
  </si>
  <si>
    <t>Kondenzační smyčka tvaru U, přivařovací AN 137530 druh B M20 x 1,5</t>
  </si>
  <si>
    <t>734499211R</t>
  </si>
  <si>
    <t xml:space="preserve">Montáž návarku </t>
  </si>
  <si>
    <t>1665959496</t>
  </si>
  <si>
    <t>-1441248681</t>
  </si>
  <si>
    <t>734494214</t>
  </si>
  <si>
    <t>Návarek s trubkovým závitem G 3/4</t>
  </si>
  <si>
    <t>-1873747310</t>
  </si>
  <si>
    <t>Měřicí armatury návarky s trubkovým závitem G 3/4</t>
  </si>
  <si>
    <t>https://podminky.urs.cz/item/CS_URS_2024_01/734494214</t>
  </si>
  <si>
    <t>734494218</t>
  </si>
  <si>
    <t>Návarek s trubkovým závitem G 2</t>
  </si>
  <si>
    <t>2058972391</t>
  </si>
  <si>
    <t>Měřicí armatury návarky s trubkovým závitem G 2</t>
  </si>
  <si>
    <t>https://podminky.urs.cz/item/CS_URS_2024_01/734494218</t>
  </si>
  <si>
    <t>Pol128</t>
  </si>
  <si>
    <t xml:space="preserve">Návarek ocelový k teploměrům      ø1/2"</t>
  </si>
  <si>
    <t>-814371882</t>
  </si>
  <si>
    <t>Návarek ocelový k teploměrům ø1/2"</t>
  </si>
  <si>
    <t>Pol129</t>
  </si>
  <si>
    <t xml:space="preserve">Návarek ocelový k snímačům teploty N4    ø1/2"</t>
  </si>
  <si>
    <t>67223222</t>
  </si>
  <si>
    <t>Návarek ocelový k snímačům teploty N4 ø1/2"</t>
  </si>
  <si>
    <t>Pol132</t>
  </si>
  <si>
    <t xml:space="preserve">Návarek ocelový N4   1/2"</t>
  </si>
  <si>
    <t>1473736404</t>
  </si>
  <si>
    <t>Návarek ocelový N4 1/2"</t>
  </si>
  <si>
    <t>734499212</t>
  </si>
  <si>
    <t>Montáž návarku M 27x2</t>
  </si>
  <si>
    <t>1649157176</t>
  </si>
  <si>
    <t>Měřicí armatury montáž návarků M 27 x 2</t>
  </si>
  <si>
    <t>https://podminky.urs.cz/item/CS_URS_2024_01/734499212</t>
  </si>
  <si>
    <t>Pol130</t>
  </si>
  <si>
    <t xml:space="preserve">Návarek ocelový   N3</t>
  </si>
  <si>
    <t>-1194264101</t>
  </si>
  <si>
    <t>Návarek ocelový N3</t>
  </si>
  <si>
    <t>Pol131</t>
  </si>
  <si>
    <t xml:space="preserve">Návarek ocelový N2   M27 x 2</t>
  </si>
  <si>
    <t>1512596509</t>
  </si>
  <si>
    <t>Návarek ocelový N2 M27 x 2</t>
  </si>
  <si>
    <t>1616589542</t>
  </si>
  <si>
    <t>Pol133</t>
  </si>
  <si>
    <t xml:space="preserve">Tlakoměr   přip.spodní - ø100 mm  0 - 1,6 MPa  M20 x 1,5</t>
  </si>
  <si>
    <t>893032162</t>
  </si>
  <si>
    <t>Tlakoměr přip.spodní - ø100 mm 0 - 1,6 MPa M20 x 1,5</t>
  </si>
  <si>
    <t>Pol134</t>
  </si>
  <si>
    <t xml:space="preserve">Tlakoměr   přip.spodní - Ø100 mm  0 - 2,5 MPa  M20 x 1,5</t>
  </si>
  <si>
    <t>-64428662</t>
  </si>
  <si>
    <t>Tlakoměr přip.spodní - Ø100 mm 0 - 2,5 MPa M20 x 1,5</t>
  </si>
  <si>
    <t>Pol135</t>
  </si>
  <si>
    <t xml:space="preserve">Teploměr   přip.zadní -  ø100 mm - l =  150   0 - 250°C PN25 ø1/2"</t>
  </si>
  <si>
    <t>-1163194091</t>
  </si>
  <si>
    <t>Teploměr přip.zadní - ø100 mm - l = 150 0 - 250°C PN25 ø1/2"</t>
  </si>
  <si>
    <t>Pol136</t>
  </si>
  <si>
    <t xml:space="preserve">Teploměr   přip.zadní -  Ø100 mm - l =   70   0 - 250°C PN25 Ø1/2"</t>
  </si>
  <si>
    <t>-1307234303</t>
  </si>
  <si>
    <t>Teploměr přip.zadní - Ø100 mm - l = 70 0 - 250°C PN25 Ø1/2"</t>
  </si>
  <si>
    <t>Pol137</t>
  </si>
  <si>
    <t xml:space="preserve">Teploměr   přip.zadní -  Ø100 mm - l = 120   0 - 200°C PN25 Ø1/2"</t>
  </si>
  <si>
    <t>-1487952567</t>
  </si>
  <si>
    <t>Teploměr přip.zadní - Ø100 mm - l = 120 0 - 200°C PN25 Ø1/2"</t>
  </si>
  <si>
    <t>Pol138</t>
  </si>
  <si>
    <t xml:space="preserve">Teploměr   přip.zadní -  Ø100 mm - l = 150   0 - 120°C PN25 Ø1/2"</t>
  </si>
  <si>
    <t>-1775710255</t>
  </si>
  <si>
    <t>Teploměr přip.zadní - Ø100 mm - l = 150 0 - 120°C PN25 Ø1/2"</t>
  </si>
  <si>
    <t>Pol151</t>
  </si>
  <si>
    <t xml:space="preserve">Zpětná klapka mezipřírubová 150°C  PN16 DN150</t>
  </si>
  <si>
    <t>746578316</t>
  </si>
  <si>
    <t>Zpětná klapka mezipřírubová 150°C PN16 DN150</t>
  </si>
  <si>
    <t>Pol152</t>
  </si>
  <si>
    <t>Klapka uzavírací,mezipřírubová 130°C převodovka s ručním kolem PN16 DN200</t>
  </si>
  <si>
    <t>-172285958</t>
  </si>
  <si>
    <t>Pol153</t>
  </si>
  <si>
    <t>Klapka uzavírací,mezipřírubová 130°C převodovka s ručním kolem PN16 DN150</t>
  </si>
  <si>
    <t>-1765090133</t>
  </si>
  <si>
    <t>Pol154</t>
  </si>
  <si>
    <t>Klapka uzavírací,mezipřírubová 130°C převodovka s ručním kolem PN16 DN125</t>
  </si>
  <si>
    <t>-2123667263</t>
  </si>
  <si>
    <t>Pol157</t>
  </si>
  <si>
    <t xml:space="preserve">Zavzdušňovací ventil parní,závitový   PN25 Ø1/2"</t>
  </si>
  <si>
    <t>-1685746693</t>
  </si>
  <si>
    <t>Zavzdušňovací ventil parní,závitový PN25 Ø1/2"</t>
  </si>
  <si>
    <t>734209114</t>
  </si>
  <si>
    <t>Montáž armatury závitové s dvěma závity G 3/4</t>
  </si>
  <si>
    <t>-327692346</t>
  </si>
  <si>
    <t>Montáž závitových armatur se 2 závity G 3/4 (DN 20)</t>
  </si>
  <si>
    <t>https://podminky.urs.cz/item/CS_URS_2024_01/734209114</t>
  </si>
  <si>
    <t>Pol158</t>
  </si>
  <si>
    <t xml:space="preserve">Kulový kohout závitový 150°C  PN25 Ø3/4"</t>
  </si>
  <si>
    <t>1286845905</t>
  </si>
  <si>
    <t>Kulový kohout závitový 150°C PN25 Ø3/4"</t>
  </si>
  <si>
    <t>Pol159</t>
  </si>
  <si>
    <t xml:space="preserve">Hadicová koncovka    Ø3/4"</t>
  </si>
  <si>
    <t>776675722</t>
  </si>
  <si>
    <t>Hadicová koncovka Ø3/4"</t>
  </si>
  <si>
    <t>Pol160</t>
  </si>
  <si>
    <t>Ventil zkušební ČSN 137518.5 PN250 M20 x 1,5</t>
  </si>
  <si>
    <t>636299905</t>
  </si>
  <si>
    <t>Pol161</t>
  </si>
  <si>
    <t>Ventil zkušební ČSN 137518.3 PN630 M20 x 1,5</t>
  </si>
  <si>
    <t>1512850212</t>
  </si>
  <si>
    <t>-1267700433</t>
  </si>
  <si>
    <t>145750922</t>
  </si>
  <si>
    <t>1082097471</t>
  </si>
  <si>
    <t>751</t>
  </si>
  <si>
    <t>Vzduchotechnika</t>
  </si>
  <si>
    <t>751111013</t>
  </si>
  <si>
    <t>Montáž ventilátoru axiálního nízkotlakého nástěnného základního D přes 200 do 300 mm</t>
  </si>
  <si>
    <t>-736336865</t>
  </si>
  <si>
    <t>Montáž ventilátoru axiálního nízkotlakého nástěnného základního, průměru přes 200 do 300 mm</t>
  </si>
  <si>
    <t>https://podminky.urs.cz/item/CS_URS_2024_01/751111013</t>
  </si>
  <si>
    <t>42914150R</t>
  </si>
  <si>
    <t xml:space="preserve">Axiální ventilátor, včetně protidešťové žaluzie a vnitřní mřížky,800 m3/hod - 230 V - 128  W </t>
  </si>
  <si>
    <t>-1053352530</t>
  </si>
  <si>
    <t xml:space="preserve">Axiální ventilátor, včetně protidešťové žaluzie a vnitřní mřížky,800 m3/hod - 230 V - 128 W
</t>
  </si>
  <si>
    <t>998751101</t>
  </si>
  <si>
    <t>Přesun hmot tonážní pro vzduchotechniku v objektech v do 12 m</t>
  </si>
  <si>
    <t>1399015331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</si>
  <si>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</si>
  <si>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</si>
  <si>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783614551</t>
  </si>
  <si>
    <t>Základní jednonásobný syntetický nátěr potrubí DN do 50 mm</t>
  </si>
  <si>
    <t>-1470081989</t>
  </si>
  <si>
    <t>Základní nátěr armatur a kovových potrubí jednonásobný potrubí do DN 50 mm syntetický</t>
  </si>
  <si>
    <t>https://podminky.urs.cz/item/CS_URS_2024_01/783614551</t>
  </si>
  <si>
    <t>783614561</t>
  </si>
  <si>
    <t>Základní jednonásobný syntetický nátěr potrubí přes DN 50 do DN 100 mm</t>
  </si>
  <si>
    <t>-1763064638</t>
  </si>
  <si>
    <t>Základní nátěr armatur a kovových potrubí jednonásobný potrubí přes DN 50 do DN 100 mm syntetický</t>
  </si>
  <si>
    <t>https://podminky.urs.cz/item/CS_URS_2024_01/783614561</t>
  </si>
  <si>
    <t>783614571</t>
  </si>
  <si>
    <t>Základní jednonásobný syntetický nátěr potrubí přes DN 100 do DN 150 mm</t>
  </si>
  <si>
    <t>1226362790</t>
  </si>
  <si>
    <t>Základní nátěr armatur a kovových potrubí jednonásobný potrubí přes DN 100 do DN 150 mm syntetický</t>
  </si>
  <si>
    <t>https://podminky.urs.cz/item/CS_URS_2024_01/783614571</t>
  </si>
  <si>
    <t>783614581</t>
  </si>
  <si>
    <t>Základní jednonásobný syntetický nátěr potrubí přes DN 150 do DN 200 mm</t>
  </si>
  <si>
    <t>791928227</t>
  </si>
  <si>
    <t>Základní nátěr armatur a kovových potrubí jednonásobný potrubí přes DN 150 do DN 200 mm syntetický</t>
  </si>
  <si>
    <t>https://podminky.urs.cz/item/CS_URS_2024_01/783614581</t>
  </si>
  <si>
    <t>1420954539</t>
  </si>
  <si>
    <t>31630459</t>
  </si>
  <si>
    <t>oblouk trubkový typ 3D tvar 90° - K3 D 21,3mm tl 2mm</t>
  </si>
  <si>
    <t>1070100143</t>
  </si>
  <si>
    <t>230021017</t>
  </si>
  <si>
    <t>Montáž trubní díly přivařovací tř.11-13 do 1 kg D 28 mm tl 2,6 mm</t>
  </si>
  <si>
    <t>-1149735322</t>
  </si>
  <si>
    <t>Montáž trubních dílů přivařovacích hmotnosti do 1 kg tř. 11 až 13 Ø 28 mm, tl. 2,6 mm</t>
  </si>
  <si>
    <t>https://podminky.urs.cz/item/CS_URS_2024_01/230021017</t>
  </si>
  <si>
    <t>31630460</t>
  </si>
  <si>
    <t>oblouk trubkový typ 3D tvar 90° - K3 D 26,9mm tl 2,3mm</t>
  </si>
  <si>
    <t>2055319979</t>
  </si>
  <si>
    <t>230021026</t>
  </si>
  <si>
    <t>Montáž trubní díly přivařovací tř.11-13 do 1 kg D 38 mm tl 2,6 mm</t>
  </si>
  <si>
    <t>-1728825579</t>
  </si>
  <si>
    <t>Montáž trubních dílů přivařovacích hmotnosti do 1 kg tř. 11 až 13 Ø 38 mm, tl. 2,6 mm</t>
  </si>
  <si>
    <t>https://podminky.urs.cz/item/CS_URS_2024_01/230021026</t>
  </si>
  <si>
    <t>31630465</t>
  </si>
  <si>
    <t>oblouk trubkový typ 3D tvar 90° - K3 D 33,7mm tl 2,6mm</t>
  </si>
  <si>
    <t>86389728</t>
  </si>
  <si>
    <t>31630465R</t>
  </si>
  <si>
    <t>oblouk trubkový typ 3D tvar 45° - K3 D 33,7mm tl 2,6mm</t>
  </si>
  <si>
    <t>-1077203529</t>
  </si>
  <si>
    <t>R25/15</t>
  </si>
  <si>
    <t xml:space="preserve">Redukce EN 10253-2, mat. P235GH  DN25/15</t>
  </si>
  <si>
    <t>644580117</t>
  </si>
  <si>
    <t>Redukce EN 10253-2, mat. P235GH DN25/15</t>
  </si>
  <si>
    <t>230022008</t>
  </si>
  <si>
    <t>Montáž trubní díly přivařovací tř.11-13 do 3 kg D 22 mm tl 2,6 mm</t>
  </si>
  <si>
    <t>-836760928</t>
  </si>
  <si>
    <t>Montáž trubních dílů přivařovacích hmotnosti přes 1 do 3 kg tř. 11 až 13 Ø 22 mm, tl. 2,6 mm</t>
  </si>
  <si>
    <t>https://podminky.urs.cz/item/CS_URS_2024_01/230022008</t>
  </si>
  <si>
    <t>KKP15-40</t>
  </si>
  <si>
    <t>Kulový kohout horkovodní, přivařovací, PN40, DN15</t>
  </si>
  <si>
    <t>-396997886</t>
  </si>
  <si>
    <t>230022029R</t>
  </si>
  <si>
    <t>Montáž trubní díly přivařovací tř.11-13 do 3 kg D 42,4 mm tl 2,6 mm</t>
  </si>
  <si>
    <t>235155403</t>
  </si>
  <si>
    <t>31630513</t>
  </si>
  <si>
    <t>oblouk trubkový typ 3D tvar 90° - K3 D 42,4mm tl 2,6mm</t>
  </si>
  <si>
    <t>-859701735</t>
  </si>
  <si>
    <t>R32/20</t>
  </si>
  <si>
    <t xml:space="preserve">Redukce EN 10253-2, mat. P235GH  DN32/20</t>
  </si>
  <si>
    <t>-1464367939</t>
  </si>
  <si>
    <t>Redukce EN 10253-2, mat. P235GH DN32/20</t>
  </si>
  <si>
    <t>R32/15</t>
  </si>
  <si>
    <t xml:space="preserve">Redukce EN 10253-2, mat. P235GH  DN32/15</t>
  </si>
  <si>
    <t>1908264602</t>
  </si>
  <si>
    <t>Redukce EN 10253-2, mat. P235GH DN32/15</t>
  </si>
  <si>
    <t>230022045</t>
  </si>
  <si>
    <t>Montáž trubní díly přivařovací tř.11-13 do 3 kg D 60,3 mm tl 2,9 mm</t>
  </si>
  <si>
    <t>690548360</t>
  </si>
  <si>
    <t>Montáž trubních dílů přivařovacích hmotnosti přes 1 do 3 kg tř. 11 až 13 Ø 60,3 mm, tl. 2,9 mm</t>
  </si>
  <si>
    <t>https://podminky.urs.cz/item/CS_URS_2024_01/230022045</t>
  </si>
  <si>
    <t>31630519</t>
  </si>
  <si>
    <t>oblouk trubkový typ 3D tvar 90° - K3 D 60,3mm tl 2,9mm</t>
  </si>
  <si>
    <t>-1133270016</t>
  </si>
  <si>
    <t>31630519R</t>
  </si>
  <si>
    <t>-464971973</t>
  </si>
  <si>
    <t>oblouk trubkový typ 3D tvar 45° - K3 D 60,3mm tl 2,9mm</t>
  </si>
  <si>
    <t>Pol155</t>
  </si>
  <si>
    <t>Kulový kohout horkovodní 150°C přivařovací PN40 DN50</t>
  </si>
  <si>
    <t>-682634316</t>
  </si>
  <si>
    <t>230022047</t>
  </si>
  <si>
    <t>Montáž trubní díly přivařovací tř.11-13 do 3 kg D 76 mm tl 3,2 mm</t>
  </si>
  <si>
    <t>-646202324</t>
  </si>
  <si>
    <t>Montáž trubních dílů přivařovacích hmotnosti přes 1 do 3 kg tř. 11 až 13 Ø 76 mm, tl. 3,2 mm</t>
  </si>
  <si>
    <t>https://podminky.urs.cz/item/CS_URS_2024_01/230022047</t>
  </si>
  <si>
    <t>31630525</t>
  </si>
  <si>
    <t>oblouk trubkový typ 3D tvar 90° - K3 D 76,1mm tl 2,9mm</t>
  </si>
  <si>
    <t>-1123873624</t>
  </si>
  <si>
    <t>R65/50</t>
  </si>
  <si>
    <t xml:space="preserve">Redukce EN 10253-2, mat. P235GH  DN65/50</t>
  </si>
  <si>
    <t>-1136377416</t>
  </si>
  <si>
    <t>Redukce EN 10253-2, mat. P235GH DN65/50</t>
  </si>
  <si>
    <t>230022057</t>
  </si>
  <si>
    <t>Montáž trubní díly přivařovací tř.11-13 do 3 kg D 89 mm tl 3,6 mm</t>
  </si>
  <si>
    <t>-2136222871</t>
  </si>
  <si>
    <t>Montáž trubních dílů přivařovacích hmotnosti přes 1 do 3 kg tř. 11 až 13 Ø 89 mm, tl. 3,6 mm</t>
  </si>
  <si>
    <t>https://podminky.urs.cz/item/CS_URS_2024_01/230022057</t>
  </si>
  <si>
    <t>31630528</t>
  </si>
  <si>
    <t>oblouk trubkový typ 3D tvar 90° - K3 D 88,9mm tl 3,2mm</t>
  </si>
  <si>
    <t>-2146538426</t>
  </si>
  <si>
    <t>R80/65</t>
  </si>
  <si>
    <t xml:space="preserve">Redukce EN 10253-2, mat. P235GH  DN80/65</t>
  </si>
  <si>
    <t>-1498614754</t>
  </si>
  <si>
    <t>Redukce EN 10253-2, mat. P235GH DN80/65</t>
  </si>
  <si>
    <t>230022067R</t>
  </si>
  <si>
    <t>Montáž trubní díly přivařovací tř.11-13 do 3 kg D 114,3 mm tl 4,0 mm</t>
  </si>
  <si>
    <t>-626125805</t>
  </si>
  <si>
    <t>31630545R</t>
  </si>
  <si>
    <t>oblouk trubkový typ 3D tvar 90° - K3 D 114,3mm tl 3,6mm</t>
  </si>
  <si>
    <t>-1570538049</t>
  </si>
  <si>
    <t>R80/50</t>
  </si>
  <si>
    <t xml:space="preserve">Redukce EN 10253-2, mat. P235GH  DN80/50</t>
  </si>
  <si>
    <t>2097913764</t>
  </si>
  <si>
    <t>R100/50</t>
  </si>
  <si>
    <t xml:space="preserve">Redukce EN 10253-2, mat. P235GH  DN100/50</t>
  </si>
  <si>
    <t>776783464</t>
  </si>
  <si>
    <t>Redukce EN 10253-2, mat. P235GH DN100/50</t>
  </si>
  <si>
    <t>230022077R</t>
  </si>
  <si>
    <t>Montáž trubní díly přivařovací tř.11-13 do 3 kg Ø139,7 x 4,5</t>
  </si>
  <si>
    <t>-464765677</t>
  </si>
  <si>
    <t>31630553R</t>
  </si>
  <si>
    <t>oblouk trubkový tvar 90°-K3 D Ø139,7 x 4,5</t>
  </si>
  <si>
    <t>-2139106632</t>
  </si>
  <si>
    <t>R125/50</t>
  </si>
  <si>
    <t xml:space="preserve">Redukce EN 10253-2, mat. P235GH  DN125/50</t>
  </si>
  <si>
    <t>-2017458321</t>
  </si>
  <si>
    <t>Redukce EN 10253-2, mat. P235GH DN125/50</t>
  </si>
  <si>
    <t>R125/65</t>
  </si>
  <si>
    <t xml:space="preserve">Redukce EN 10253-2, mat. P235GH  DN125/65</t>
  </si>
  <si>
    <t>1737421666</t>
  </si>
  <si>
    <t>Redukce EN 10253-2, mat. P235GH DN125/65</t>
  </si>
  <si>
    <t>230023088R</t>
  </si>
  <si>
    <t>Montáž trubní díly přivařovací tř.11-13 do 10 kg Ø168,3 x 4,5</t>
  </si>
  <si>
    <t>-1157339521</t>
  </si>
  <si>
    <t>31630560R</t>
  </si>
  <si>
    <t>oblouk trubkový typ 3D tvar 90° - K3 Ø168,3 x 4,5</t>
  </si>
  <si>
    <t>1625643304</t>
  </si>
  <si>
    <t>R150/80</t>
  </si>
  <si>
    <t xml:space="preserve">Redukce EN 10253-2, mat. P235GH  DN150/80</t>
  </si>
  <si>
    <t>263903092</t>
  </si>
  <si>
    <t>Redukce EN 10253-2, mat. P235GH DN150/80</t>
  </si>
  <si>
    <t>-879213780</t>
  </si>
  <si>
    <t>55283866</t>
  </si>
  <si>
    <t>dno klenuté S235JR PN16 219x6mm DN 200</t>
  </si>
  <si>
    <t>-311054748</t>
  </si>
  <si>
    <t>31630589</t>
  </si>
  <si>
    <t>oblouk trubkový tvar 90°-K3 D 219,1mm tl 6,3mm DN 200</t>
  </si>
  <si>
    <t>1938385456</t>
  </si>
  <si>
    <t>R200/150</t>
  </si>
  <si>
    <t>864678463</t>
  </si>
  <si>
    <t>Redukce EN 10253-2, mat. P235GH DN200/150</t>
  </si>
  <si>
    <t>R200/125</t>
  </si>
  <si>
    <t>-34799539</t>
  </si>
  <si>
    <t>Redukce EN 10253-2, mat. P235GH DN200/125</t>
  </si>
  <si>
    <t>T200-200</t>
  </si>
  <si>
    <t xml:space="preserve">T-kus EN 10253-2, mat. P235GH  Ø219,1/219,1</t>
  </si>
  <si>
    <t>-397310911</t>
  </si>
  <si>
    <t>-218492917</t>
  </si>
  <si>
    <t>-1293158410</t>
  </si>
  <si>
    <t>-1110402789</t>
  </si>
  <si>
    <t>1438220879</t>
  </si>
  <si>
    <t>D10.2.1 - PS 731 - PVS v OKP - MaR</t>
  </si>
  <si>
    <t xml:space="preserve"> </t>
  </si>
  <si>
    <t>R001</t>
  </si>
  <si>
    <t>SKRÍNE RNT</t>
  </si>
  <si>
    <t>R002</t>
  </si>
  <si>
    <t>MONTÁŽNÍ PANEL PRO RNT</t>
  </si>
  <si>
    <t>R003</t>
  </si>
  <si>
    <t>BOCNÍ ZÁKRYT PRO RNT</t>
  </si>
  <si>
    <t>R004</t>
  </si>
  <si>
    <t>SOKL</t>
  </si>
  <si>
    <t>R005</t>
  </si>
  <si>
    <t>RSA 16 sv.m. do 16 mm2</t>
  </si>
  <si>
    <t>R006</t>
  </si>
  <si>
    <t>RSA 16 sv.mod do 16 mm2</t>
  </si>
  <si>
    <t>R007</t>
  </si>
  <si>
    <t xml:space="preserve">RSA  PE 16 T do 16 mm2</t>
  </si>
  <si>
    <t>R008</t>
  </si>
  <si>
    <t>RSA 4 RAD. do 4 mm2</t>
  </si>
  <si>
    <t>R009</t>
  </si>
  <si>
    <t>RSA 4 sv.mod do 4 mm2</t>
  </si>
  <si>
    <t>R010</t>
  </si>
  <si>
    <t xml:space="preserve">RSA  PE 4 do 4 mm2</t>
  </si>
  <si>
    <t>R011</t>
  </si>
  <si>
    <t>JISTIC 3-POLOVY,CHARAKT."C", 63A</t>
  </si>
  <si>
    <t>R012</t>
  </si>
  <si>
    <t>Pojistkový odpojovač 3P 10x38mm</t>
  </si>
  <si>
    <t>R013</t>
  </si>
  <si>
    <t>Pojistková vložka 10x38, 50A aM</t>
  </si>
  <si>
    <t>R014</t>
  </si>
  <si>
    <t>Pojistková vložka 10x38, 2A gG</t>
  </si>
  <si>
    <t>R015</t>
  </si>
  <si>
    <t>Pojistkový odpojovač 2P 10x38mm</t>
  </si>
  <si>
    <t>R016</t>
  </si>
  <si>
    <t>Pojistková vložka 10x38, 10A gG</t>
  </si>
  <si>
    <t>R017</t>
  </si>
  <si>
    <t>Pojistkový odpojovač 1P 10x38mm</t>
  </si>
  <si>
    <t>R018</t>
  </si>
  <si>
    <t>R019</t>
  </si>
  <si>
    <t>Relé hlídání sítě 380-440V</t>
  </si>
  <si>
    <t>R020</t>
  </si>
  <si>
    <t>Motorový spouštěč 13-18A pro motor 7,5 kW</t>
  </si>
  <si>
    <t>R021</t>
  </si>
  <si>
    <t>Motorový spouštěč 1-,6A pro motor 0,4 kW</t>
  </si>
  <si>
    <t>R022</t>
  </si>
  <si>
    <t>Pomocné kontakty pro motorový spouštěč</t>
  </si>
  <si>
    <t>R023</t>
  </si>
  <si>
    <t>Ministykač do 8A, zátěž AC3, pomocný kontakt</t>
  </si>
  <si>
    <t>R024</t>
  </si>
  <si>
    <t>Stykač pro spínání motoru 7,5kW</t>
  </si>
  <si>
    <t>R025</t>
  </si>
  <si>
    <t>Pomocné kontakty pro stykač</t>
  </si>
  <si>
    <t>R026</t>
  </si>
  <si>
    <t>Přepěťová ochrana s vf filtrem, 16A, montáž na DIN lištu</t>
  </si>
  <si>
    <t>R027</t>
  </si>
  <si>
    <t>Proudový chránič s jističem 16A/1N/B/003</t>
  </si>
  <si>
    <t>R028</t>
  </si>
  <si>
    <t>JISTIC 1-POLOVY,CHARAKT."B"</t>
  </si>
  <si>
    <t>R029</t>
  </si>
  <si>
    <t>JISTIC 1-POLOVY,CHARAKT."C"</t>
  </si>
  <si>
    <t>R030</t>
  </si>
  <si>
    <t>ZÁSUVKY SOKLOVÉ</t>
  </si>
  <si>
    <t>R031</t>
  </si>
  <si>
    <t>POJISTKOVÝ ODPOJOVAC</t>
  </si>
  <si>
    <t>R032</t>
  </si>
  <si>
    <t>POJISTKA PRISTROJOVA REMOS</t>
  </si>
  <si>
    <t>R033</t>
  </si>
  <si>
    <t>RELE 4P/6A, C.230V st</t>
  </si>
  <si>
    <t>R034</t>
  </si>
  <si>
    <t>RELE 4P/6A, C.24V ss.</t>
  </si>
  <si>
    <t>R035</t>
  </si>
  <si>
    <t>RELE 4P/6A, C.24V st.</t>
  </si>
  <si>
    <t>R036</t>
  </si>
  <si>
    <t>PATICE RELE 4P/6A</t>
  </si>
  <si>
    <t>R037</t>
  </si>
  <si>
    <t>SPONA RELE 4P/6A</t>
  </si>
  <si>
    <t>R038</t>
  </si>
  <si>
    <t>POPISOVACI STITEK RELE 4P/6A</t>
  </si>
  <si>
    <t>R039</t>
  </si>
  <si>
    <t>SIGNALKA 230V str., ZELENÁ</t>
  </si>
  <si>
    <t>R040</t>
  </si>
  <si>
    <t>SIGNALKA 230V str.,ŽLUTÁ</t>
  </si>
  <si>
    <t>R041</t>
  </si>
  <si>
    <t>SIGNALKA 230V str., BÍLÁ</t>
  </si>
  <si>
    <t>R042</t>
  </si>
  <si>
    <t>19453 ZBE-AD3 1/1 ZBE-AD3+ZBE-AZ101+</t>
  </si>
  <si>
    <t>R043</t>
  </si>
  <si>
    <t>19453 ZBE-AA2 1/1 ZBE-AA2+ZBE-AZ101+</t>
  </si>
  <si>
    <t>R044</t>
  </si>
  <si>
    <t>19456 Pg9</t>
  </si>
  <si>
    <t>R045</t>
  </si>
  <si>
    <t>19456 Pg11</t>
  </si>
  <si>
    <t>R046</t>
  </si>
  <si>
    <t>19456 Pg13.5</t>
  </si>
  <si>
    <t>R047</t>
  </si>
  <si>
    <t>19457 Pg16</t>
  </si>
  <si>
    <t>R048</t>
  </si>
  <si>
    <t>19457 Pg29</t>
  </si>
  <si>
    <t>R049</t>
  </si>
  <si>
    <t>19448 ŠTÍTKY popis ovladacu a prístr</t>
  </si>
  <si>
    <t>R050</t>
  </si>
  <si>
    <t>ZDROJ 24 V DC, 10A</t>
  </si>
  <si>
    <t>R051</t>
  </si>
  <si>
    <t>Kontrolní modul baterií</t>
  </si>
  <si>
    <t>R052</t>
  </si>
  <si>
    <t>Baterie 24V 12Ah</t>
  </si>
  <si>
    <t>R053</t>
  </si>
  <si>
    <t>ZDROJ 24 V AC 2A</t>
  </si>
  <si>
    <t>R054</t>
  </si>
  <si>
    <t>ŘS v rozsahu 12xAI,6AO,24DI,16DO,OVL. PANEL</t>
  </si>
  <si>
    <t>soub</t>
  </si>
  <si>
    <t>R055</t>
  </si>
  <si>
    <t>Převodník z RS 485 na Ethernet (Modbus)</t>
  </si>
  <si>
    <t>R056</t>
  </si>
  <si>
    <t xml:space="preserve">Převodník z M-Bus na Ethernet  (M-Bus)</t>
  </si>
  <si>
    <t>R057</t>
  </si>
  <si>
    <t>RouterBOARD,128MB RAM, 1xSFP, 5xLAN, 5xGbit LAN, 802.11b/g/n, USB, case, L5</t>
  </si>
  <si>
    <t>R058</t>
  </si>
  <si>
    <t>19855 ATEST merení el.velicin, vyst.</t>
  </si>
  <si>
    <t>R059</t>
  </si>
  <si>
    <t>19456 Lišty, vodice apod.</t>
  </si>
  <si>
    <t>Poznámka k položce:_x000d_
VS</t>
  </si>
  <si>
    <t>R060</t>
  </si>
  <si>
    <t xml:space="preserve">ODPOROVY   SNIMAC   TEPLOTY venkovní, výstup 4-20mA</t>
  </si>
  <si>
    <t>R061</t>
  </si>
  <si>
    <t xml:space="preserve">ODPOROVY  SNIMAC  TEPLOTY prostorový, výstup 4-20mA</t>
  </si>
  <si>
    <t>R062</t>
  </si>
  <si>
    <t xml:space="preserve">ODPOROVY  SNIMAC  TEPLOTY do potrubí, výstup 4-20mA</t>
  </si>
  <si>
    <t>R063</t>
  </si>
  <si>
    <t xml:space="preserve">TLAKOVÝ  SNIMAC  MEMBRANOVY, výstup 4-20mA</t>
  </si>
  <si>
    <t>R064</t>
  </si>
  <si>
    <t xml:space="preserve">SNIMAC  DIFERENCNIHO TLAKU, výstup 4-20mA</t>
  </si>
  <si>
    <t>R065</t>
  </si>
  <si>
    <t xml:space="preserve">KAPILAROVY  REGULATOR TEPLOTY</t>
  </si>
  <si>
    <t>R066</t>
  </si>
  <si>
    <t>REGULATOR TLAKU VLNOVCOVY</t>
  </si>
  <si>
    <t>R067</t>
  </si>
  <si>
    <t>STOP TLACITKO S ARETACI V PLASTOVÉ SKRINI</t>
  </si>
  <si>
    <t>R068</t>
  </si>
  <si>
    <t>SNIMAC ZAPLAVENI, VCETNE ELEKTROD</t>
  </si>
  <si>
    <t>R069</t>
  </si>
  <si>
    <t>Snímač hladiny na stavoznak 30mm bez sond, kontaktní výstup, napájení 24V AC</t>
  </si>
  <si>
    <t>R070</t>
  </si>
  <si>
    <t>Montáž, kalibrace, zaškolení</t>
  </si>
  <si>
    <t>R071</t>
  </si>
  <si>
    <t>Regulační ventily, napájení 24V AC, řízení 4-20mA, koncový spínač poloha zavřeno (dodá část ÚT)</t>
  </si>
  <si>
    <t>R072</t>
  </si>
  <si>
    <t>Frekveční měnič pro řízení čerpadla, 22kW (součást dodávky čerpadla)</t>
  </si>
  <si>
    <t>R073</t>
  </si>
  <si>
    <t>Montáž, nastavení, zaškolení</t>
  </si>
  <si>
    <t>R074</t>
  </si>
  <si>
    <t>0 Uživatelský SW pro DDC RS</t>
  </si>
  <si>
    <t>R075</t>
  </si>
  <si>
    <t>0 Oživení, zkoušky a zaš.obsluhy</t>
  </si>
  <si>
    <t>R076</t>
  </si>
  <si>
    <t xml:space="preserve">KABELOVY ZLAB MARS VCETNE      62/50 S vikem</t>
  </si>
  <si>
    <t>R077</t>
  </si>
  <si>
    <t xml:space="preserve">KABELOVY ZLAB MARS VCETNE       125/100 S vikem</t>
  </si>
  <si>
    <t>R078</t>
  </si>
  <si>
    <t>TRUBKA PANCEROVA Z PH 21</t>
  </si>
  <si>
    <t>R079</t>
  </si>
  <si>
    <t>TRUBKA PANCEROVA Z PH 29</t>
  </si>
  <si>
    <t>R080</t>
  </si>
  <si>
    <t>TRUBKA PANCEROVA Z PH 36</t>
  </si>
  <si>
    <t>R081</t>
  </si>
  <si>
    <t xml:space="preserve">PRÍCHYTKY PANCÉROVÉ  21</t>
  </si>
  <si>
    <t>R082</t>
  </si>
  <si>
    <t xml:space="preserve">PRÍCHYTKY PANCÉROVÉ  29</t>
  </si>
  <si>
    <t>R083</t>
  </si>
  <si>
    <t>PRÍCHYTKY PANCÉROVÉ 36</t>
  </si>
  <si>
    <t>R084</t>
  </si>
  <si>
    <t>19607 LV24x22 vkladaci</t>
  </si>
  <si>
    <t>R085</t>
  </si>
  <si>
    <t>19607 LH40x40 vkladací</t>
  </si>
  <si>
    <t>R086</t>
  </si>
  <si>
    <t>19612 A8 75x75mm</t>
  </si>
  <si>
    <t>R087</t>
  </si>
  <si>
    <t>19615 6336-10 12pol.do 1,5</t>
  </si>
  <si>
    <t>R088</t>
  </si>
  <si>
    <t>19616 HM8 vcetne vrutu</t>
  </si>
  <si>
    <t>R089</t>
  </si>
  <si>
    <t>19630 Do 5kg</t>
  </si>
  <si>
    <t>R090</t>
  </si>
  <si>
    <t xml:space="preserve">CYKY 2Ax1.5 mm2       pevne</t>
  </si>
  <si>
    <t>R091</t>
  </si>
  <si>
    <t xml:space="preserve">CYKY  7Cx1.5 mm2       pevne</t>
  </si>
  <si>
    <t>R092</t>
  </si>
  <si>
    <t xml:space="preserve">CYKY  7Cx2.5 mm2       pevne</t>
  </si>
  <si>
    <t>R093</t>
  </si>
  <si>
    <t xml:space="preserve">CYKY 4Bx16 mm2       pevne</t>
  </si>
  <si>
    <t>R094</t>
  </si>
  <si>
    <t xml:space="preserve">JYTY 2Ax1 mm2          pevne</t>
  </si>
  <si>
    <t>R095</t>
  </si>
  <si>
    <t xml:space="preserve">JYTY 3Ax1 mm2          pevne</t>
  </si>
  <si>
    <t>R096</t>
  </si>
  <si>
    <t xml:space="preserve">JYTY 4Dx1 mm2          pevne</t>
  </si>
  <si>
    <t>R097</t>
  </si>
  <si>
    <t xml:space="preserve">JYTY 7Cx1 mm2          pevne</t>
  </si>
  <si>
    <t>R098</t>
  </si>
  <si>
    <t xml:space="preserve">64484 UTP5 P cat.5                             pevne</t>
  </si>
  <si>
    <t>R099</t>
  </si>
  <si>
    <t xml:space="preserve">19664 CY6 Zlutozeleny        pevne</t>
  </si>
  <si>
    <t>R100</t>
  </si>
  <si>
    <t>19666 SP1 pripojovaci</t>
  </si>
  <si>
    <t>R101</t>
  </si>
  <si>
    <t>19668 ZS16 uzem.na potrubi</t>
  </si>
  <si>
    <t>R102</t>
  </si>
  <si>
    <t>19668 Cu PASKA 20x500x0,5mm</t>
  </si>
  <si>
    <t>R103</t>
  </si>
  <si>
    <t>19669 Do 150 kg</t>
  </si>
  <si>
    <t>R104</t>
  </si>
  <si>
    <t>19671 Montaz - zapojení periferií</t>
  </si>
  <si>
    <t>R105</t>
  </si>
  <si>
    <t>19671 Zapojovani a zkousky</t>
  </si>
  <si>
    <t>R106</t>
  </si>
  <si>
    <t>19671 S ostatnimi profesemi</t>
  </si>
  <si>
    <t>R107</t>
  </si>
  <si>
    <t>0 Požární ucpávka 1m2</t>
  </si>
  <si>
    <t>R108</t>
  </si>
  <si>
    <t>41008 Príprava ke komplexní zkoušce</t>
  </si>
  <si>
    <t>R109</t>
  </si>
  <si>
    <t>41009 Zkušební provoz</t>
  </si>
  <si>
    <t>R110</t>
  </si>
  <si>
    <t>41010 Zaucení obsluhy</t>
  </si>
  <si>
    <t>R111</t>
  </si>
  <si>
    <t>41014 Revizní technik</t>
  </si>
  <si>
    <t>R112</t>
  </si>
  <si>
    <t>Dokumentace pro provedení stavby</t>
  </si>
  <si>
    <t>R113</t>
  </si>
  <si>
    <t>Dokumentace skutečného provedení stavby, dokladová část</t>
  </si>
  <si>
    <t>R114</t>
  </si>
  <si>
    <t>Podružný materiál:</t>
  </si>
  <si>
    <t>Poznámka k položce:_x000d_
Elektroinstalace</t>
  </si>
  <si>
    <t>R115</t>
  </si>
  <si>
    <t>Pojistkový odpojovač, pojistky velikost 1, bez N pólu</t>
  </si>
  <si>
    <t>R116</t>
  </si>
  <si>
    <t>Pojistka velikost 1, char. gG, 80A</t>
  </si>
  <si>
    <t>R117</t>
  </si>
  <si>
    <t>Sříň elektroměrová, osazená přímým elektroměrem 80A s ověřením</t>
  </si>
  <si>
    <t>R118</t>
  </si>
  <si>
    <t xml:space="preserve">CYKY 5Cx16  mm2       pevně</t>
  </si>
  <si>
    <t>R119</t>
  </si>
  <si>
    <t>Průmyslové zářivkové svítidlo VIPET-II-236-EP, el. předř.</t>
  </si>
  <si>
    <t>R120</t>
  </si>
  <si>
    <t>Trubice L 36 W/840 G13,LUMILUX</t>
  </si>
  <si>
    <t>R121</t>
  </si>
  <si>
    <t>Přepínač na omítku, 10A, 250 V AC, IP54</t>
  </si>
  <si>
    <t>R122</t>
  </si>
  <si>
    <t>Rozvodná krabice na omítku , hranatá, šedá</t>
  </si>
  <si>
    <t>R123</t>
  </si>
  <si>
    <t>Svorka 273-253, 2,5mm2</t>
  </si>
  <si>
    <t>R124</t>
  </si>
  <si>
    <t>Zásuvka 230V/16A, IP54, na omítku</t>
  </si>
  <si>
    <t>R125</t>
  </si>
  <si>
    <t>R126</t>
  </si>
  <si>
    <t xml:space="preserve">CYKY  3Cx1.5 mm2       pevne</t>
  </si>
  <si>
    <t>R127</t>
  </si>
  <si>
    <t xml:space="preserve">CYKY 3Cx2.5 mm2       pevne</t>
  </si>
  <si>
    <t>R128</t>
  </si>
  <si>
    <t>R129</t>
  </si>
  <si>
    <t>R130</t>
  </si>
  <si>
    <t>R131</t>
  </si>
  <si>
    <t>D10.2.2 - PS371 - Úprava vnitřní technologie - MaR a elektro</t>
  </si>
  <si>
    <t>1 - Rozvaděč pro čerpadla RM1</t>
  </si>
  <si>
    <t>2 - Úprava stávajícího letního a zimních oběhových čerpadel</t>
  </si>
  <si>
    <t>3 - Instrumentace</t>
  </si>
  <si>
    <t>4 - Kabely a uzemnění</t>
  </si>
  <si>
    <t>5 - Kabelové trasy</t>
  </si>
  <si>
    <t>6 - Demontážní práce</t>
  </si>
  <si>
    <t>7 - Montážní práce</t>
  </si>
  <si>
    <t>8 - Vedení projektu a stavby</t>
  </si>
  <si>
    <t>9 - Projekční práce - Realizační dokumentace</t>
  </si>
  <si>
    <t>10 - Projekční práce - Dokumentace skutečného stavu</t>
  </si>
  <si>
    <t>11 - Provozní zkoušky a testy</t>
  </si>
  <si>
    <t>12 - Revize</t>
  </si>
  <si>
    <t>13 - Ostatní náklady</t>
  </si>
  <si>
    <t>Rozvaděč pro čerpadla RM1</t>
  </si>
  <si>
    <t>001</t>
  </si>
  <si>
    <t>Skříň rozvaděče, (VxŠxH) (2000x1000x600), bočnice, podstavec 100mm, klika se zámkem, bezpečnostní štítky, vývodky na spodku skříně, kabelové přívody a vývody spodem, výstupní mřížka, ventilátor s filtrem, světlo, schránka na dokumentaci</t>
  </si>
  <si>
    <t>002</t>
  </si>
  <si>
    <t>Nástěnná chladící jednotka, 230V AC, 50Hz, elektronický regulátor, integrované elektrické odpařování</t>
  </si>
  <si>
    <t>003</t>
  </si>
  <si>
    <t>Vnitřní termostat</t>
  </si>
  <si>
    <t>004</t>
  </si>
  <si>
    <t>Hlav.vypínač, montáž na dveře, zamykatelný</t>
  </si>
  <si>
    <t>005</t>
  </si>
  <si>
    <t>Pojistkový odpínač s pojistkami In 315A, ruční ovládání, provedení se signalizací stavu pojistek</t>
  </si>
  <si>
    <t>006</t>
  </si>
  <si>
    <t>Pojistkový odpínač s pojistkami In 80A, ruční ovládání, provedení se signalizací stavu pojistek</t>
  </si>
  <si>
    <t>007</t>
  </si>
  <si>
    <t>Prepinač mezi napajeni čerpaděl</t>
  </si>
  <si>
    <t>008</t>
  </si>
  <si>
    <t>Frekvenční měnič hlavního zimního OČ 1, 132kW, s podporou S2</t>
  </si>
  <si>
    <t>009</t>
  </si>
  <si>
    <t>Frekvenční měnič hlavního zimního OČ 2, 132kW, s podporou S2</t>
  </si>
  <si>
    <t>010</t>
  </si>
  <si>
    <t>Frekvenční měnič hlavního zimního OČ 3, 132kW, s podporou S2</t>
  </si>
  <si>
    <t>011</t>
  </si>
  <si>
    <t>Frekvenční měnič hlavního zimního OČ 4, 132kW, s podporou S2</t>
  </si>
  <si>
    <t>012</t>
  </si>
  <si>
    <t>Frekvenční měnič hlavního letního OČ 1, 30kW, s podporou S2</t>
  </si>
  <si>
    <t>013</t>
  </si>
  <si>
    <t>Frekvenční měnič hlavního letního OČ 2, 30kW, s podporou S2</t>
  </si>
  <si>
    <t>014</t>
  </si>
  <si>
    <t>Jistění napájení integrovaného frekvenčního měniče zkratového čerpadla AN, 4 kW</t>
  </si>
  <si>
    <t>015</t>
  </si>
  <si>
    <t>Výroba rozvaděče</t>
  </si>
  <si>
    <t>016</t>
  </si>
  <si>
    <t>FAT test rozvaděče</t>
  </si>
  <si>
    <t>017</t>
  </si>
  <si>
    <t>Další montážní materiál potřebný k dokončení díla a jeho správné funkčnosti dle norem (jističe, stykače, tepelné ochrany, relé, svorky)</t>
  </si>
  <si>
    <t>018</t>
  </si>
  <si>
    <t>Místní ovládací skřínky pro lokální ovládání motorů (Místně/Dálkově, Start, Stop)</t>
  </si>
  <si>
    <t>019</t>
  </si>
  <si>
    <t>Místní skříňky pro přechod od pevného kabelu na laněný kabel</t>
  </si>
  <si>
    <t>Úprava stávajícího letního a zimních oběhových čerpadel</t>
  </si>
  <si>
    <t>020</t>
  </si>
  <si>
    <t>Kabel pro OČ CVS 1 407, 15kW - 4x10mm</t>
  </si>
  <si>
    <t>021</t>
  </si>
  <si>
    <t>Kabel pro OČ CVS 2 408, 15kW - 4x10mm</t>
  </si>
  <si>
    <t>022</t>
  </si>
  <si>
    <t>Kabel pro OČ CVS 3 409, 15kW - 4x10mm</t>
  </si>
  <si>
    <t>023</t>
  </si>
  <si>
    <t>Vývodka pro motory CVS 1-3</t>
  </si>
  <si>
    <t>024</t>
  </si>
  <si>
    <t>Vývodka pro zkratové čerpadlo AN 410</t>
  </si>
  <si>
    <t>025</t>
  </si>
  <si>
    <t>Frekvenční měnič zimního OČ CVS 1, 15kW, s podporou S2, , IP55</t>
  </si>
  <si>
    <t>026</t>
  </si>
  <si>
    <t>Frekvenční měnič zimního OČ CVS 2, 15kW, s podporou S2, IP55</t>
  </si>
  <si>
    <t>027</t>
  </si>
  <si>
    <t>Frekvenční měnič zimního OČ CVS 3, 15kW, s podporou S2, IP55</t>
  </si>
  <si>
    <t>Instrumentace</t>
  </si>
  <si>
    <t>028</t>
  </si>
  <si>
    <t xml:space="preserve">Snímač teploty do jímky s přev. HART  - Horká voda L=250mm, 1xPt100/B, 4-vod. ,nástavek 150mm, G1/2"</t>
  </si>
  <si>
    <t>Snímač teploty do jímky s přev. HART - Horká voda L=250mm, 1xPt100/B, 4-vod. ,nástavek 150mm, G1/2"</t>
  </si>
  <si>
    <t>029</t>
  </si>
  <si>
    <t xml:space="preserve">Snímač teploty do jímky s přev. HART  - Kondenzát L=250mm, 1xPt100/B, 4-vod. ,nástavek 150mm, G1/2"</t>
  </si>
  <si>
    <t>Snímač teploty do jímky s přev. HART - Kondenzát L=250mm, 1xPt100/B, 4-vod. ,nástavek 150mm, G1/2"</t>
  </si>
  <si>
    <t>030</t>
  </si>
  <si>
    <t xml:space="preserve">Snímač teploty do jímky s přev. HART  - Pára L=250mm, 1xPt100/B, 4-vod. ,nástavek 150mm, G1/2"</t>
  </si>
  <si>
    <t>Snímač teploty do jímky s přev. HART - Pára L=250mm, 1xPt100/B, 4-vod. ,nástavek 150mm, G1/2"</t>
  </si>
  <si>
    <t>031</t>
  </si>
  <si>
    <t xml:space="preserve">Snímač teploty do jímky s přev. HART  - Teplá voda L=250mm, 1xPt100/B, 4-vod. ,nástavek 150mm, G1/2"</t>
  </si>
  <si>
    <t>Snímač teploty do jímky s přev. HART - Teplá voda L=250mm, 1xPt100/B, 4-vod. ,nástavek 150mm, G1/2"</t>
  </si>
  <si>
    <t>032</t>
  </si>
  <si>
    <t xml:space="preserve">Snímač teploty prostorový s přev. HART  1xPt100/B, 4-vod. IP65</t>
  </si>
  <si>
    <t>Snímač teploty prostorový s přev. HART 1xPt100/B, 4-vod. IP65</t>
  </si>
  <si>
    <t>033</t>
  </si>
  <si>
    <t xml:space="preserve">Snímač relativního tlaku typ DMP 331 - rozsah 0-16 bar - Pára výstup 4-20 mA , konektor DIN, manometrické šroubení  G1/2", přesnost 0,5%</t>
  </si>
  <si>
    <t>Snímač relativního tlaku typ DMP 331 - rozsah 0-16 bar - Pára výstup 4-20 mA , konektor DIN, manometrické šroubení G1/2", přesnost 0,5%</t>
  </si>
  <si>
    <t>034</t>
  </si>
  <si>
    <t xml:space="preserve">Snímač relativního tlaku typ DMP 331 - rozsah 0-16 bar - Kondenzát výstup 4-20 mA , konektor DIN, manometrické šroubení  G1/2", přesnost 0,5%</t>
  </si>
  <si>
    <t>Snímač relativního tlaku typ DMP 331 - rozsah 0-16 bar - Kondenzát výstup 4-20 mA , konektor DIN, manometrické šroubení G1/2", přesnost 0,5%</t>
  </si>
  <si>
    <t>035</t>
  </si>
  <si>
    <t xml:space="preserve">Snímač relativního tlaku typ DMP 331 - rozsah 0-16 bar - Horká voda výstup 4-20 mA , konektor DIN, manometrické šroubení  G1/2", přesnost 0,5%</t>
  </si>
  <si>
    <t>Snímač relativního tlaku typ DMP 331 - rozsah 0-16 bar - Horká voda výstup 4-20 mA , konektor DIN, manometrické šroubení G1/2", přesnost 0,5%</t>
  </si>
  <si>
    <t>036</t>
  </si>
  <si>
    <t xml:space="preserve">Snímač relativního tlaku typ DMP 331 - rozsah 0-16 bar - Teplá voda výstup 4-20 mA , konektor DIN, manometrické šroubení  G1/2", přesnost 0,5%</t>
  </si>
  <si>
    <t>Snímač relativního tlaku typ DMP 331 - rozsah 0-16 bar - Teplá voda výstup 4-20 mA , konektor DIN, manometrické šroubení G1/2", přesnost 0,5%</t>
  </si>
  <si>
    <t>037</t>
  </si>
  <si>
    <t>Ostatní drobný materiál (těsnění, šroubení, konektory, adaptéry, pig-taily, tvarovky, vývodky)</t>
  </si>
  <si>
    <t>Kabely a uzemnění</t>
  </si>
  <si>
    <t>038</t>
  </si>
  <si>
    <t>CYKY-J 3X185+95</t>
  </si>
  <si>
    <t>039</t>
  </si>
  <si>
    <t>CYKY-J 4X25</t>
  </si>
  <si>
    <t>040</t>
  </si>
  <si>
    <t>YSLYCY-JB 4X185 GR</t>
  </si>
  <si>
    <t>041</t>
  </si>
  <si>
    <t>YSLYCY-JB 4X25 GR</t>
  </si>
  <si>
    <t>042</t>
  </si>
  <si>
    <t>CYKY-O 2x1.5</t>
  </si>
  <si>
    <t>043</t>
  </si>
  <si>
    <t>CYY 16</t>
  </si>
  <si>
    <t>044</t>
  </si>
  <si>
    <t>CYY 6</t>
  </si>
  <si>
    <t>045</t>
  </si>
  <si>
    <t xml:space="preserve">TRONIC-CY (LiY-CY) 2x1  mm²</t>
  </si>
  <si>
    <t>TRONIC-CY (LiY-CY) 2x1 mm²</t>
  </si>
  <si>
    <t>046</t>
  </si>
  <si>
    <t>CYKY-J 3x1.5</t>
  </si>
  <si>
    <t>047</t>
  </si>
  <si>
    <t>TRONIC-CY (LiY-CY) 7 x 1 mm²</t>
  </si>
  <si>
    <t>Kabelové trasy</t>
  </si>
  <si>
    <t>048</t>
  </si>
  <si>
    <t>Drátěný žlab 100/100 žár.zinek</t>
  </si>
  <si>
    <t>049</t>
  </si>
  <si>
    <t>Přepážka do drátěného žlabu 100</t>
  </si>
  <si>
    <t>050</t>
  </si>
  <si>
    <t>Nosníky a spojky drátěných žlabů</t>
  </si>
  <si>
    <t>051</t>
  </si>
  <si>
    <t>Trubky, chráničky</t>
  </si>
  <si>
    <t>052</t>
  </si>
  <si>
    <t>Uzemneni novych rozvaděčů</t>
  </si>
  <si>
    <t>053</t>
  </si>
  <si>
    <t>Drátěný žlab 500/100 žár.zinek</t>
  </si>
  <si>
    <t>Demontážní práce</t>
  </si>
  <si>
    <t>054</t>
  </si>
  <si>
    <t>Demontáž rozvaděče D34</t>
  </si>
  <si>
    <t>055</t>
  </si>
  <si>
    <t>Demontáž rozvaděče rm3.7.1</t>
  </si>
  <si>
    <t>056</t>
  </si>
  <si>
    <t>Demontáž rozvaděče rm3.7.2</t>
  </si>
  <si>
    <t>057</t>
  </si>
  <si>
    <t>Identifikace stávající kabeláže před započetím montáží</t>
  </si>
  <si>
    <t>058</t>
  </si>
  <si>
    <t>Demontáž stávající kabelových tras</t>
  </si>
  <si>
    <t>059</t>
  </si>
  <si>
    <t>Demontáž stavajích kabelů do průřezu 25 mm2</t>
  </si>
  <si>
    <t>060</t>
  </si>
  <si>
    <t>Demontáž stávajíchch kabelů průřezu od 25 do 95 mm2</t>
  </si>
  <si>
    <t>061</t>
  </si>
  <si>
    <t>Odvoz materiálu</t>
  </si>
  <si>
    <t>062</t>
  </si>
  <si>
    <t>Likvidace demontovaných kabelů a rozvaděčů</t>
  </si>
  <si>
    <t>Montážní práce</t>
  </si>
  <si>
    <t>063</t>
  </si>
  <si>
    <t>Montáž rozvaděče RM1</t>
  </si>
  <si>
    <t>064</t>
  </si>
  <si>
    <t>Zatažení kabelů do rozvaděče</t>
  </si>
  <si>
    <t>065</t>
  </si>
  <si>
    <t>Pokládka kabelů</t>
  </si>
  <si>
    <t>066</t>
  </si>
  <si>
    <t>Montáž kabelových tras</t>
  </si>
  <si>
    <t>067</t>
  </si>
  <si>
    <t>Pospojení a uzemnění konstrukcí, přístrojů a kabelových tras</t>
  </si>
  <si>
    <t>068</t>
  </si>
  <si>
    <t>069</t>
  </si>
  <si>
    <t>Montáž požárního utěsnění prostupu kabelů včetně materiálu (pod rozvaděčem RM1 a prostupy zdmi)</t>
  </si>
  <si>
    <t>070</t>
  </si>
  <si>
    <t>Ukončení vodiče izolovaného do průřezu 2,5mm2</t>
  </si>
  <si>
    <t>071</t>
  </si>
  <si>
    <t>Ukončení vodiče izolovaného nad průřez 2,5mm2</t>
  </si>
  <si>
    <t>072</t>
  </si>
  <si>
    <t>Popis přístrojů na technologii</t>
  </si>
  <si>
    <t>073</t>
  </si>
  <si>
    <t>Montáž instrumentace</t>
  </si>
  <si>
    <t>Vedení projektu a stavby</t>
  </si>
  <si>
    <t>074</t>
  </si>
  <si>
    <t>Project management - PM (Vedení projektu)</t>
  </si>
  <si>
    <t>075</t>
  </si>
  <si>
    <t>Dohled na projekt - HIP (Vedení projektu)</t>
  </si>
  <si>
    <t>076</t>
  </si>
  <si>
    <t>Vedení stavby - SM (Vedení stavby)</t>
  </si>
  <si>
    <t>077</t>
  </si>
  <si>
    <t>Vypracování harmonogramu</t>
  </si>
  <si>
    <t>078</t>
  </si>
  <si>
    <t>Vypracování plánu kontrol a zkoušek</t>
  </si>
  <si>
    <t>079</t>
  </si>
  <si>
    <t>Vypracování plánu BOZP</t>
  </si>
  <si>
    <t>080</t>
  </si>
  <si>
    <t>Koordinace prací s ostatními profesemi (koordinační schůzky, jednání o změnách, technické jednání)</t>
  </si>
  <si>
    <t>081</t>
  </si>
  <si>
    <t>Doprava</t>
  </si>
  <si>
    <t>Projekční práce - Realizační dokumentace</t>
  </si>
  <si>
    <t>082</t>
  </si>
  <si>
    <t>Koordinace prací s ostatními profesemi</t>
  </si>
  <si>
    <t>083</t>
  </si>
  <si>
    <t>Inženýring (projekce - návrh přístrojů, koncepce)</t>
  </si>
  <si>
    <t>084</t>
  </si>
  <si>
    <t>Tisk dokumentace</t>
  </si>
  <si>
    <t>Projekční práce - Dokumentace skutečného stavu</t>
  </si>
  <si>
    <t>084.1</t>
  </si>
  <si>
    <t>Dokumentace skutečného stavu</t>
  </si>
  <si>
    <t>085</t>
  </si>
  <si>
    <t>Průvodně technická dokumentace</t>
  </si>
  <si>
    <t>086</t>
  </si>
  <si>
    <t>Provozní zkoušky a testy</t>
  </si>
  <si>
    <t>087</t>
  </si>
  <si>
    <t>Koordinace prací s dodavatelem ŘS vrámci SAT testů a funkčních zkoušek</t>
  </si>
  <si>
    <t>088</t>
  </si>
  <si>
    <t>Provozní zkoušky</t>
  </si>
  <si>
    <t>Revize</t>
  </si>
  <si>
    <t>089</t>
  </si>
  <si>
    <t>Výchozí revizní zpráva MaR</t>
  </si>
  <si>
    <t>Ostatní náklady</t>
  </si>
  <si>
    <t>090</t>
  </si>
  <si>
    <t>Zařízení staveniště (buňka, obytný kontejner, skladový kontejner, ochranné pomůcky…)</t>
  </si>
  <si>
    <t>091</t>
  </si>
  <si>
    <t>Zařízení staveniště - Mechanizace</t>
  </si>
  <si>
    <t>092</t>
  </si>
  <si>
    <t>Doprava materiálu na stavbu</t>
  </si>
  <si>
    <t>093</t>
  </si>
  <si>
    <t>Ekologická likvidace odpadu</t>
  </si>
  <si>
    <t>D10.3. - SO01 -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</si>
  <si>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</si>
  <si>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</si>
  <si>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</si>
  <si>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</si>
  <si>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</si>
  <si>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</si>
  <si>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</si>
  <si>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</si>
  <si>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</si>
  <si>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784 - Dokončovací práce - malby a tapety</t>
  </si>
  <si>
    <t xml:space="preserve">    789 - Povrchové úpravy ocelových konstrukcí a technologických zařízení</t>
  </si>
  <si>
    <t>Zemní práce</t>
  </si>
  <si>
    <t>112101103</t>
  </si>
  <si>
    <t>Odstranění stromů listnatých průměru kmene přes 500 do 700 mm</t>
  </si>
  <si>
    <t>-1074832285</t>
  </si>
  <si>
    <t>Odstranění stromů s odřezáním kmene a s odvětvením listnatých, průměru kmene přes 500 do 700 mm</t>
  </si>
  <si>
    <t>https://podminky.urs.cz/item/CS_URS_2024_01/112101103</t>
  </si>
  <si>
    <t>112101105</t>
  </si>
  <si>
    <t>Odstranění stromů listnatých průměru kmene přes 900 do 1100 mm</t>
  </si>
  <si>
    <t>-685729661</t>
  </si>
  <si>
    <t>Odstranění stromů s odřezáním kmene a s odvětvením listnatých, průměru kmene přes 900 do 1100 mm</t>
  </si>
  <si>
    <t>https://podminky.urs.cz/item/CS_URS_2024_01/112101105</t>
  </si>
  <si>
    <t>112251103</t>
  </si>
  <si>
    <t>Odstranění pařezů průměru přes 500 do 700 mm</t>
  </si>
  <si>
    <t>2075115970</t>
  </si>
  <si>
    <t>Odstranění pařezů strojně s jejich vykopáním nebo vytrháním průměru přes 500 do 700 mm</t>
  </si>
  <si>
    <t>https://podminky.urs.cz/item/CS_URS_2024_01/112251103</t>
  </si>
  <si>
    <t>112251105</t>
  </si>
  <si>
    <t>Odstranění pařezů průměru přes 900 do 1100 mm</t>
  </si>
  <si>
    <t>833502525</t>
  </si>
  <si>
    <t>Odstranění pařezů strojně s jejich vykopáním nebo vytrháním průměru přes 900 do 1100 mm</t>
  </si>
  <si>
    <t>https://podminky.urs.cz/item/CS_URS_2024_01/112251105</t>
  </si>
  <si>
    <t>113151111</t>
  </si>
  <si>
    <t>Rozebrání zpevněných ploch ze silničních dílců</t>
  </si>
  <si>
    <t>613242102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</si>
  <si>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</si>
  <si>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</si>
  <si>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162201403</t>
  </si>
  <si>
    <t>Vodorovné přemístění větví stromů listnatých do 1 km D kmene přes 500 do 700 mm</t>
  </si>
  <si>
    <t>-651543497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</si>
  <si>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</si>
  <si>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</si>
  <si>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162201500</t>
  </si>
  <si>
    <t>Vodorovné přemístění větví stromů listnatých do 1 km D kmene přes 900 do 1100 mm</t>
  </si>
  <si>
    <t>997012416</t>
  </si>
  <si>
    <t>Vodorovné přemístění větví, kmenů nebo pařezů s naložením, složením a dopravou do 1000 m větví stromů listnatých, průměru kmene přes 900 do 1100 mm</t>
  </si>
  <si>
    <t>https://podminky.urs.cz/item/CS_URS_2024_01/162201500</t>
  </si>
  <si>
    <t>Zakládání</t>
  </si>
  <si>
    <t>272321511</t>
  </si>
  <si>
    <t>Základové klenby ze ŽB bez zvýšených nároků na prostředí tř. C 25/30</t>
  </si>
  <si>
    <t>326065150</t>
  </si>
  <si>
    <t>Základy z betonu železového (bez výztuže) klenby z betonu bez zvláštních nároků na prostředí tř. C 25/30</t>
  </si>
  <si>
    <t>https://podminky.urs.cz/item/CS_URS_2024_01/272321511</t>
  </si>
  <si>
    <t>16*7,075*0,4</t>
  </si>
  <si>
    <t>273351121</t>
  </si>
  <si>
    <t>Zřízení bednění základových desek</t>
  </si>
  <si>
    <t>-1803624686</t>
  </si>
  <si>
    <t>Bednění základů desek zřízení</t>
  </si>
  <si>
    <t>https://podminky.urs.cz/item/CS_URS_2024_01/273351121</t>
  </si>
  <si>
    <t>(7,075+16)*0,5</t>
  </si>
  <si>
    <t>273351122</t>
  </si>
  <si>
    <t>Odstranění bednění základových desek</t>
  </si>
  <si>
    <t>1070353154</t>
  </si>
  <si>
    <t>Bednění základů desek odstranění</t>
  </si>
  <si>
    <t>https://podminky.urs.cz/item/CS_URS_2024_01/273351122</t>
  </si>
  <si>
    <t>273361821</t>
  </si>
  <si>
    <t>Výztuž základových desek betonářskou ocelí 10 505 (R)</t>
  </si>
  <si>
    <t>949510910</t>
  </si>
  <si>
    <t>Výztuž základů desek z betonářské oceli 10 505 (R) nebo BSt 500</t>
  </si>
  <si>
    <t>https://podminky.urs.cz/item/CS_URS_2024_01/273361821</t>
  </si>
  <si>
    <t>16,8*(7,075*4)*2/1000</t>
  </si>
  <si>
    <t>16,8*(7,075*4)*1,21/1000</t>
  </si>
  <si>
    <t>278381552</t>
  </si>
  <si>
    <t>Základ pod stroje z betonu do 5 m3 tř. C 25/30 složitosti II</t>
  </si>
  <si>
    <t>1330616620</t>
  </si>
  <si>
    <t>Základy pod stroje nebo technologická zařízení z betonu s bedněním, odbedněním, bez úpravy povrchu z betonu prostého objemu souvislé základové konstrukce do 5 m3 tř. C 25/30, složitosti II</t>
  </si>
  <si>
    <t>https://podminky.urs.cz/item/CS_URS_2024_01/278381552</t>
  </si>
  <si>
    <t>0,75*0,75*0,3*10</t>
  </si>
  <si>
    <t>0,5*0,5*0,3</t>
  </si>
  <si>
    <t>291211111</t>
  </si>
  <si>
    <t>Zřízení plochy ze silničních panelů do lože tl 50 mm z kameniva</t>
  </si>
  <si>
    <t>-1936413835</t>
  </si>
  <si>
    <t>Zřízení zpevněné plochy ze silničních panelů osazených do lože tl. 50 mm z kameniva</t>
  </si>
  <si>
    <t>https://podminky.urs.cz/item/CS_URS_2024_01/291211111</t>
  </si>
  <si>
    <t>59381136</t>
  </si>
  <si>
    <t>panel silniční 2,00x1,00x0,15m</t>
  </si>
  <si>
    <t>1944464017</t>
  </si>
  <si>
    <t>panel silniční 2,00x1,00x0,15m - pronájem</t>
  </si>
  <si>
    <t xml:space="preserve">Poznámka k položce:_x000d_
Dodání panelů na dočasné zpevnění plochy pro mechanizaci. </t>
  </si>
  <si>
    <t>45*0,25 'Přepočtené koeficientem množství</t>
  </si>
  <si>
    <t>Svislé a kompletní konstrukce</t>
  </si>
  <si>
    <t>310271061</t>
  </si>
  <si>
    <t>Zazdívka otvorů ve zdivu nadzákladovém pl přes 1 do 4 m2 pórobetonovými tvárnicemi do P2 na tenkovrstvou maltu tl 250 mm</t>
  </si>
  <si>
    <t>637522819</t>
  </si>
  <si>
    <t>Zazdívka otvorů ve zdivu nadzákladovém pórobetonovými tvárnicemi plochy přes 1 do 4 m2, tl. zdiva 250 mm, pevnost tvárnic do P2</t>
  </si>
  <si>
    <t>https://podminky.urs.cz/item/CS_URS_2024_01/310271061</t>
  </si>
  <si>
    <t>1*2,05</t>
  </si>
  <si>
    <t>1*2,02*2</t>
  </si>
  <si>
    <t>1,5*2</t>
  </si>
  <si>
    <t>311272111</t>
  </si>
  <si>
    <t>Zdivo z pórobetonových tvárnic hladkých do P2 do 450 kg/m3 na tenkovrstvou maltu tl 250 mm</t>
  </si>
  <si>
    <t>1633271432</t>
  </si>
  <si>
    <t>Zdivo z pórobetonových tvárnic na tenké maltové lože, tl. zdiva 250 mm pevnost tvárnic do P2, objemová hmotnost do 450 kg/m3 hladkých</t>
  </si>
  <si>
    <t>https://podminky.urs.cz/item/CS_URS_2024_01/311272111</t>
  </si>
  <si>
    <t>2,5*2,45</t>
  </si>
  <si>
    <t>342151113</t>
  </si>
  <si>
    <t>Montáž opláštění stěn ocelových kcí ze sendvičových panelů šroubovaných budov v přes 12 do 24 m</t>
  </si>
  <si>
    <t>-1669741530</t>
  </si>
  <si>
    <t>Montáž opláštění stěn ocelové konstrukce ze sendvičových panelů šroubovaných, výšky budovy přes 12 do 24 m</t>
  </si>
  <si>
    <t>https://podminky.urs.cz/item/CS_URS_2024_01/342151113</t>
  </si>
  <si>
    <t>7,22*36+7,465*5,25-1,75*1,75*10-1,5*1,75*2</t>
  </si>
  <si>
    <t>55324763</t>
  </si>
  <si>
    <t>panel sendvičový stěnový vnější, izolace minerální vlna, skryté kotvení, U 0,27W/m2K, modulová/celková š 1000/1054mm tl 160mm</t>
  </si>
  <si>
    <t>81996344</t>
  </si>
  <si>
    <t>263,236*1,1 'Přepočtené koeficientem množství</t>
  </si>
  <si>
    <t>13814046R</t>
  </si>
  <si>
    <t>lemování OP lakovaný Pz plech tl 0,75 mm</t>
  </si>
  <si>
    <t>-485535651</t>
  </si>
  <si>
    <t>36*2</t>
  </si>
  <si>
    <t>(3,5+1,75)*2*4+1,75*4*2+(1,75+1,5)*2*2</t>
  </si>
  <si>
    <t>13814053R</t>
  </si>
  <si>
    <t>ukončení dolní nezateplená fasáda (okapnice, zakládací profil) lakovaný Pz plech tl 0,75 mm</t>
  </si>
  <si>
    <t>-97998885</t>
  </si>
  <si>
    <t>13814051R</t>
  </si>
  <si>
    <t>ukončení svislé rohové r. š. 550mm lakovaný Pz plech tl 0,75 mm</t>
  </si>
  <si>
    <t>1839599569</t>
  </si>
  <si>
    <t>8,95+7,1</t>
  </si>
  <si>
    <t>13814052</t>
  </si>
  <si>
    <t>ukončení horní atika r. š. 625mm lakovaný Pz plech tl 0,75 mm</t>
  </si>
  <si>
    <t>-509243815</t>
  </si>
  <si>
    <t>Vodorovné konstrukce</t>
  </si>
  <si>
    <t>411171135</t>
  </si>
  <si>
    <t>Montáž ocelových kcí podlah a plošin hmotnosti přes 100 kg/m2 pokrytých rošty</t>
  </si>
  <si>
    <t>477185386</t>
  </si>
  <si>
    <t>Montáž ocelové konstrukce podlah a plošin pokrytou rošty hmotnosti konstrukce podlahy přes 100 kg/m2</t>
  </si>
  <si>
    <t>https://podminky.urs.cz/item/CS_URS_2024_01/411171135</t>
  </si>
  <si>
    <t>6*30/1000</t>
  </si>
  <si>
    <t>5534706R</t>
  </si>
  <si>
    <t>rošt podlahový svařovaný žárově zinkovaný velikost 30/4 mm</t>
  </si>
  <si>
    <t>160029211</t>
  </si>
  <si>
    <t>rošt podlahový svařovaný žárově zinkovaný velikost 30/4 mm - atypický rozměr</t>
  </si>
  <si>
    <t>411322525</t>
  </si>
  <si>
    <t>Stropy trámové nebo kazetové ze ŽB tř. C 20/25</t>
  </si>
  <si>
    <t>1859408894</t>
  </si>
  <si>
    <t>Stropy z betonu železového (bez výztuže) trámových, žebrových, kazetových nebo vložkových z tvárnic nebo z hraněných či zaoblených vln zabudovaného plechového bednění tř. C 20/25</t>
  </si>
  <si>
    <t>https://podminky.urs.cz/item/CS_URS_2024_01/411322525</t>
  </si>
  <si>
    <t>15*7,075-3*PI*(4,2/2)^2*0,8</t>
  </si>
  <si>
    <t>(2,98+0,5)*(0,93+0,5)*0,8</t>
  </si>
  <si>
    <t>(2,98+0,5)*(0,97+0,5)*0,8</t>
  </si>
  <si>
    <t>(2,98+0,5)*(0,92+0,5)*2*0,8</t>
  </si>
  <si>
    <t>pI*(0,65/2+0,2)^2*0,8</t>
  </si>
  <si>
    <t>pI*(0,75/2+0,2)^2*6*0,8</t>
  </si>
  <si>
    <t>pI*(0,5/2+0,2)^2*0,8</t>
  </si>
  <si>
    <t>411354204</t>
  </si>
  <si>
    <t>Bednění stropů ztracené z hraněných trapézových vln v 40 mm plech lesklý tl 0,88 mm</t>
  </si>
  <si>
    <t>-1657220594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</si>
  <si>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</si>
  <si>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https://podminky.urs.cz/item/CS_URS_2024_01/411354204</t>
  </si>
  <si>
    <t>15*7,075-3*PI*(4,2/2)^2</t>
  </si>
  <si>
    <t>(2,98+0,5)*(0,93+0,5)</t>
  </si>
  <si>
    <t>(2,98+0,5)*(0,97+0,5)</t>
  </si>
  <si>
    <t>(2,98+0,5)*(0,92+0,5)*2</t>
  </si>
  <si>
    <t>pI*(0,65/2+0,2)^2</t>
  </si>
  <si>
    <t>pI*(0,75/2+0,2)^2*6</t>
  </si>
  <si>
    <t>pI*(0,5/2+0,2)^2</t>
  </si>
  <si>
    <t>411361821</t>
  </si>
  <si>
    <t>Výztuž stropů betonářskou ocelí 10 505</t>
  </si>
  <si>
    <t>1677137604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</si>
  <si>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</si>
  <si>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https://podminky.urs.cz/item/CS_URS_2024_01/411361821</t>
  </si>
  <si>
    <t>6,25*92,271*0,4/1000</t>
  </si>
  <si>
    <t>411362021</t>
  </si>
  <si>
    <t>Výztuž stropů svařovanými sítěmi Kari</t>
  </si>
  <si>
    <t>90780472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</si>
  <si>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</si>
  <si>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</si>
  <si>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1,98*92,271/1000</t>
  </si>
  <si>
    <t>411386611</t>
  </si>
  <si>
    <t>Zabetonování prostupů v instalačních šachtách ze suchých směsí pl do 0,09 m2 ve stropech</t>
  </si>
  <si>
    <t>-1945681755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</si>
  <si>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</si>
  <si>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https://podminky.urs.cz/item/CS_URS_2024_01/411386611</t>
  </si>
  <si>
    <t>411386621</t>
  </si>
  <si>
    <t>Zabetonování prostupů v instalačních šachtách ze suchých směsí pl přes 0,09 do 0,25 m2 ve stropech</t>
  </si>
  <si>
    <t>349585500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</si>
  <si>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</si>
  <si>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https://podminky.urs.cz/item/CS_URS_2024_01/411386621</t>
  </si>
  <si>
    <t>441171111</t>
  </si>
  <si>
    <t>Montáž ocelových kcí zastřešení vazníky nebo krovy hmotnosti prvku do 30 kg/m dl do 12 m</t>
  </si>
  <si>
    <t>300831185</t>
  </si>
  <si>
    <t>Montáž ocelové konstrukce zastřešení (vazníky, krovy) hmotnosti jednotlivých prvků do 30 kg/m, délky do 12 m</t>
  </si>
  <si>
    <t>https://podminky.urs.cz/item/CS_URS_2024_01/441171111</t>
  </si>
  <si>
    <t>1071,06/1000</t>
  </si>
  <si>
    <t>496,75/1000</t>
  </si>
  <si>
    <t>67,73/1000</t>
  </si>
  <si>
    <t>30,46/1000</t>
  </si>
  <si>
    <t>13010754</t>
  </si>
  <si>
    <t>ocel profilová jakost S235JR (11 375) průřez IPE 220</t>
  </si>
  <si>
    <t>-1063191941</t>
  </si>
  <si>
    <t>1,568*1,05 'Přepočtené koeficientem množství</t>
  </si>
  <si>
    <t>13010746</t>
  </si>
  <si>
    <t>ocel profilová jakost S235JR (11 375) průřez IPE 140</t>
  </si>
  <si>
    <t>-2007266336</t>
  </si>
  <si>
    <t>0,068*1,05 'Přepočtené koeficientem množství</t>
  </si>
  <si>
    <t>13010750</t>
  </si>
  <si>
    <t>ocel profilová jakost S235JR (11 375) průřez IPE 180</t>
  </si>
  <si>
    <t>-603176432</t>
  </si>
  <si>
    <t>0,03*1,05 'Přepočtené koeficientem množství</t>
  </si>
  <si>
    <t>441171141</t>
  </si>
  <si>
    <t>Montáž ocelových kcí zastřešení vazníky nebo krovy hmotnosti prvku přes 80 do 100 kg/m dl do 12 m</t>
  </si>
  <si>
    <t>93938316</t>
  </si>
  <si>
    <t>Montáž ocelové konstrukce zastřešení (vazníky, krovy) hmotnosti jednotlivých prvků přes 80 do 100 kg/m, délky do 12 m</t>
  </si>
  <si>
    <t>https://podminky.urs.cz/item/CS_URS_2024_01/441171141</t>
  </si>
  <si>
    <t>1247,8/1000</t>
  </si>
  <si>
    <t>13010984</t>
  </si>
  <si>
    <t>ocel profilová jakost S235JR (11 375) průřez HEB 240</t>
  </si>
  <si>
    <t>5980900</t>
  </si>
  <si>
    <t>1,248*1,05 'Přepočtené koeficientem množství</t>
  </si>
  <si>
    <t>Úpravy povrchů, podlahy a osazování výplní</t>
  </si>
  <si>
    <t>612131321</t>
  </si>
  <si>
    <t>Penetrační disperzní nátěr vnitřních stěn nanášený strojně</t>
  </si>
  <si>
    <t>873414323</t>
  </si>
  <si>
    <t>Podkladní a spojovací vrstva vnitřních omítaných ploch penetrace disperzní nanášená strojně stěn</t>
  </si>
  <si>
    <t>https://podminky.urs.cz/item/CS_URS_2024_01/612131321</t>
  </si>
  <si>
    <t>(39+3,4)*7,5</t>
  </si>
  <si>
    <t>1*2,05*2</t>
  </si>
  <si>
    <t>1,5*2*2</t>
  </si>
  <si>
    <t>338,265*1,05 'Přepočtené koeficientem množství</t>
  </si>
  <si>
    <t>612142001</t>
  </si>
  <si>
    <t>Pletivo sklovláknité vnitřních stěn vtlačené do tmelu</t>
  </si>
  <si>
    <t>1192761435</t>
  </si>
  <si>
    <t>Pletivo vnitřních ploch v ploše nebo pruzích, na plném podkladu sklovláknité vtlačené do tmelu včetně tmelu stěn</t>
  </si>
  <si>
    <t>https://podminky.urs.cz/item/CS_URS_2024_01/612142001</t>
  </si>
  <si>
    <t>612311141</t>
  </si>
  <si>
    <t>Vápenná omítka štuková dvouvrstvá vnitřních stěn nanášená ručně</t>
  </si>
  <si>
    <t>666130718</t>
  </si>
  <si>
    <t>Omítka vápenná vnitřních ploch nanášená ručně dvouvrstvá štuková, tloušťky jádrové omítky do 10 mm a tloušťky štuku do 3 mm svislých konstrukcí stěn</t>
  </si>
  <si>
    <t>https://podminky.urs.cz/item/CS_URS_2024_01/612311141</t>
  </si>
  <si>
    <t>612315123</t>
  </si>
  <si>
    <t>Vápenná štuková omítka rýh ve stěnách š přes 300 mm</t>
  </si>
  <si>
    <t>604810662</t>
  </si>
  <si>
    <t>Vápenná omítka rýh štuková ve stěnách, šířky rýhy přes 300 mm</t>
  </si>
  <si>
    <t>https://podminky.urs.cz/item/CS_URS_2024_01/612315123</t>
  </si>
  <si>
    <t>(6*2+7,075)*2*0,5</t>
  </si>
  <si>
    <t>619995001</t>
  </si>
  <si>
    <t>Začištění omítek kolem oken, dveří, podlah nebo obkladů</t>
  </si>
  <si>
    <t>661544232</t>
  </si>
  <si>
    <t>Začištění omítek (s dodáním hmot) kolem oken, dveří, podlah, obkladů apod.</t>
  </si>
  <si>
    <t>https://podminky.urs.cz/item/CS_URS_2024_01/619995001</t>
  </si>
  <si>
    <t>622131321</t>
  </si>
  <si>
    <t>Penetrační nátěr vnějších stěn nanášený strojně</t>
  </si>
  <si>
    <t>-1177111172</t>
  </si>
  <si>
    <t>Podkladní a spojovací vrstva vnějších omítaných ploch penetrace nanášená strojně stěn</t>
  </si>
  <si>
    <t>https://podminky.urs.cz/item/CS_URS_2024_01/622131321</t>
  </si>
  <si>
    <t>(30,5+2*7,35)*7,5</t>
  </si>
  <si>
    <t>30,5*3,3</t>
  </si>
  <si>
    <t>622142001</t>
  </si>
  <si>
    <t>Sklovláknité pletivo vnějších stěn vtlačené do tmelu</t>
  </si>
  <si>
    <t>-1064252015</t>
  </si>
  <si>
    <t>Pletivo vnějších ploch v ploše nebo pruzích, na plném podkladu sklovláknité vtlačené do tmelu stěn</t>
  </si>
  <si>
    <t>https://podminky.urs.cz/item/CS_URS_2024_01/622142001</t>
  </si>
  <si>
    <t>622311341</t>
  </si>
  <si>
    <t>Vápenná omítka štuková dvouvrstvá vnějších stěn nanášená strojně</t>
  </si>
  <si>
    <t>-816064063</t>
  </si>
  <si>
    <t>Omítka vápenná vnějších ploch nanášená strojně dvouvrstvá, tloušťky jádrové omítky do 15 mm a tloušťky štuku do 3 mm štuková stěn</t>
  </si>
  <si>
    <t>https://podminky.urs.cz/item/CS_URS_2024_01/622311341</t>
  </si>
  <si>
    <t>632452421</t>
  </si>
  <si>
    <t>Doplnění cementového potěru hlazeného pl přes 1 do 4 m2 tl přes 10 do 20 mm</t>
  </si>
  <si>
    <t>2005169363</t>
  </si>
  <si>
    <t>Doplnění cementového potěru na mazaninách a betonových podkladech (s dodáním hmot), hlazeného dřevěným nebo ocelovým hladítkem, plochy jednotlivě přes 1 m2 do 4 m2 a tl. přes 10 do 20 mm</t>
  </si>
  <si>
    <t>https://podminky.urs.cz/item/CS_URS_2024_01/632452421</t>
  </si>
  <si>
    <t>316*0,2</t>
  </si>
  <si>
    <t>632453411</t>
  </si>
  <si>
    <t>Potěr průmyslový samonivelační ze suchých směsí podkladní pro střední provoz tl 5 mm</t>
  </si>
  <si>
    <t>617588472</t>
  </si>
  <si>
    <t>Potěr průmyslový samonivelační ze suchých směsí podkladní pro středně těžký provoz, tl. 5 mm</t>
  </si>
  <si>
    <t>https://podminky.urs.cz/item/CS_URS_2024_01/632453411</t>
  </si>
  <si>
    <t>316</t>
  </si>
  <si>
    <t>633992111</t>
  </si>
  <si>
    <t>Odmaštění betonových podlah od olejových nánosů</t>
  </si>
  <si>
    <t>1164153003</t>
  </si>
  <si>
    <t>https://podminky.urs.cz/item/CS_URS_2024_01/633992111</t>
  </si>
  <si>
    <t>941121112</t>
  </si>
  <si>
    <t>Montáž lešení řadového trubkového těžkého s podlahami zatížení do 300 kg/m2 š od 1,5 do 1,8 m v přes 10 do 20 m</t>
  </si>
  <si>
    <t>-948472424</t>
  </si>
  <si>
    <t>Lešení řadové trubkové těžké pracovní s podlahami z fošen nebo dílců min. tl. 38 mm, s provozním zatížením tř. 4 do 300 kg/m2 šířky tř. W15 od 1,5 do 1,8 m výšky přes 10 do 20 m montáž</t>
  </si>
  <si>
    <t>https://podminky.urs.cz/item/CS_URS_2024_01/941121112</t>
  </si>
  <si>
    <t>(36+32+7,5)*1,8</t>
  </si>
  <si>
    <t>941121212</t>
  </si>
  <si>
    <t>Příplatek k lešení řadovému trubkovému těžkému s podlahami do 300 kg/m2 š od 1,5 do 1,8 m v přes 10 do 20 m za každý den použití</t>
  </si>
  <si>
    <t>-1341364956</t>
  </si>
  <si>
    <t>Lešení řadové trubkové těžké pracovní s podlahami z fošen nebo dílců min. tl. 38 mm, s provozním zatížením tř. 4 do 300 kg/m2 šířky tř. W15 od 1,5 do 1,8 m výšky přes 10 do 20 m příplatek za každý den použití</t>
  </si>
  <si>
    <t>https://podminky.urs.cz/item/CS_URS_2024_01/941121212</t>
  </si>
  <si>
    <t>(36+32+7,5)*1,8*21</t>
  </si>
  <si>
    <t>941121812</t>
  </si>
  <si>
    <t>Demontáž lešení řadového trubkového těžkého s podlahami zatížení do 300 kg/m2 š od 1,5 do 1,8 m v přes 10 do 20 m</t>
  </si>
  <si>
    <t>692835023</t>
  </si>
  <si>
    <t>Lešení řadové trubkové těžké pracovní s podlahami z fošen nebo dílců min. tl. 38 mm, s provozním zatížením tř. 4 do 300 kg/m2 šířky tř. W15 od 1,5 do 1,8 m výšky přes 10 do 20 m demontáž</t>
  </si>
  <si>
    <t>https://podminky.urs.cz/item/CS_URS_2024_01/941121812</t>
  </si>
  <si>
    <t>944211112</t>
  </si>
  <si>
    <t>Montáž ochranného ohrazení trubkového/dílcového na vnějších stranách objektů těžkého tř. C</t>
  </si>
  <si>
    <t>-1696082338</t>
  </si>
  <si>
    <t>Ohrazení ochranné trubkové nebo dílcové na vnějších volných stranách objektů upevněné na konzolách, krakorcích apod. těžké tř. C montáž</t>
  </si>
  <si>
    <t>https://podminky.urs.cz/item/CS_URS_2024_01/944211112</t>
  </si>
  <si>
    <t>32+7,5</t>
  </si>
  <si>
    <t>944211212</t>
  </si>
  <si>
    <t>Příplatek k ochrannému ohrazení těžkému tř. C na vnějších stranách objektů za každý den použití</t>
  </si>
  <si>
    <t>-734472645</t>
  </si>
  <si>
    <t>Ohrazení ochranné trubkové nebo dílcové na vnějších volných stranách objektů upevněné na konzolách, krakorcích apod. těžké tř. C příplatek k ceně za každý den použití</t>
  </si>
  <si>
    <t>https://podminky.urs.cz/item/CS_URS_2024_01/944211212</t>
  </si>
  <si>
    <t>(32+7,5)*21</t>
  </si>
  <si>
    <t>944211812</t>
  </si>
  <si>
    <t>Demontáž ochranného ohrazení trubkového/dílcového na vnějších stranách objektů těžkého tř. C</t>
  </si>
  <si>
    <t>-1660882973</t>
  </si>
  <si>
    <t>Ohrazení ochranné trubkové nebo dílcové na vnějších volných stranách objektů upevněné na konzolách, krakorcích apod. těžké tř. C demontáž</t>
  </si>
  <si>
    <t>https://podminky.urs.cz/item/CS_URS_2024_01/944211812</t>
  </si>
  <si>
    <t>944411112</t>
  </si>
  <si>
    <t>Montáž záchytné sítě třídy B</t>
  </si>
  <si>
    <t>-1167300769</t>
  </si>
  <si>
    <t>Síť záchytná umístěná max. 6 m pod chráněnou úrovní třída B montáž</t>
  </si>
  <si>
    <t>https://podminky.urs.cz/item/CS_URS_2024_01/944411112</t>
  </si>
  <si>
    <t>(32+7,5)*3</t>
  </si>
  <si>
    <t>944411212</t>
  </si>
  <si>
    <t>Příplatek k záchytné síti třídy B za každý den použití</t>
  </si>
  <si>
    <t>-1157793522</t>
  </si>
  <si>
    <t>Síť záchytná umístěná max. 6 m pod chráněnou úrovní třída B příplatek k ceně za každý den použití</t>
  </si>
  <si>
    <t>https://podminky.urs.cz/item/CS_URS_2024_01/944411212</t>
  </si>
  <si>
    <t>(32+7,5)*3*21</t>
  </si>
  <si>
    <t>944411812</t>
  </si>
  <si>
    <t>Demontáž záchytné sítě typu B</t>
  </si>
  <si>
    <t>-2138555042</t>
  </si>
  <si>
    <t>Síť záchytná umístěná max. 6 m pod chráněnou úrovní třída B demontáž</t>
  </si>
  <si>
    <t>https://podminky.urs.cz/item/CS_URS_2024_01/944411812</t>
  </si>
  <si>
    <t>944611111</t>
  </si>
  <si>
    <t>Montáž ochranné plachty z textilie z umělých vláken</t>
  </si>
  <si>
    <t>-750192357</t>
  </si>
  <si>
    <t>Plachta ochranná zavěšená na konstrukci lešení z textilie z umělých vláken montáž</t>
  </si>
  <si>
    <t>https://podminky.urs.cz/item/CS_URS_2024_01/944611111</t>
  </si>
  <si>
    <t>(36+32+7,5)*19,6</t>
  </si>
  <si>
    <t>944611211</t>
  </si>
  <si>
    <t>Příplatek k ochranné plachtě za každý den použití</t>
  </si>
  <si>
    <t>-2058814682</t>
  </si>
  <si>
    <t>Plachta ochranná zavěšená na konstrukci lešení z textilie z umělých vláken příplatek k ceně za každý den použití</t>
  </si>
  <si>
    <t>https://podminky.urs.cz/item/CS_URS_2024_01/944611211</t>
  </si>
  <si>
    <t>944611811</t>
  </si>
  <si>
    <t>Demontáž ochranné plachty z textilie z umělých vláken</t>
  </si>
  <si>
    <t>199921544</t>
  </si>
  <si>
    <t>Plachta ochranná zavěšená na konstrukci lešení z textilie z umělých vláken demontáž</t>
  </si>
  <si>
    <t>https://podminky.urs.cz/item/CS_URS_2024_01/944611811</t>
  </si>
  <si>
    <t>-1533586626</t>
  </si>
  <si>
    <t>953946121</t>
  </si>
  <si>
    <t>Montáž atypických ocelových kcí hmotnosti přes 0,5 do 1 t z profilů hmotnosti přes 13 do 30 kg/m</t>
  </si>
  <si>
    <t>-936678128</t>
  </si>
  <si>
    <t>Montáž atypických ocelových konstrukcí profilů hmotnosti přes 13 do 30 kg/m, hmotnosti konstrukce přes 0,5 do 1 t</t>
  </si>
  <si>
    <t>https://podminky.urs.cz/item/CS_URS_2024_01/953946121</t>
  </si>
  <si>
    <t>13010934</t>
  </si>
  <si>
    <t>ocel profilová jakost S235JR (11 375) průřez UPE 160</t>
  </si>
  <si>
    <t>-2119129298</t>
  </si>
  <si>
    <t>13010428</t>
  </si>
  <si>
    <t>úhelník ocelový rovnostranný jakost S235JR (11 375) 70x70x6mm</t>
  </si>
  <si>
    <t>1720582029</t>
  </si>
  <si>
    <t>953946131</t>
  </si>
  <si>
    <t>Montáž atypických ocelových kcí hmotnosti přes 0,5 do 1 t z profilů hmotnosti přes 30 kg/m</t>
  </si>
  <si>
    <t>1155880005</t>
  </si>
  <si>
    <t>Montáž atypických ocelových konstrukcí profilů hmotnosti přes 30 kg/m, hmotnosti konstrukce přes 0,5 do 1 t</t>
  </si>
  <si>
    <t>https://podminky.urs.cz/item/CS_URS_2024_01/953946131</t>
  </si>
  <si>
    <t>13010978</t>
  </si>
  <si>
    <t>ocel profilová jakost S235JR (11 375) průřez HEB 180</t>
  </si>
  <si>
    <t>1936749957</t>
  </si>
  <si>
    <t>(306,69+144,38)/1000</t>
  </si>
  <si>
    <t>1393853891</t>
  </si>
  <si>
    <t>(52,83+70,31+30,46)/1000</t>
  </si>
  <si>
    <t>961044111</t>
  </si>
  <si>
    <t>Bourání základů z betonu prostého</t>
  </si>
  <si>
    <t>204031</t>
  </si>
  <si>
    <t>https://podminky.urs.cz/item/CS_URS_2024_01/961044111</t>
  </si>
  <si>
    <t>0,8*0,4*0,35*4</t>
  </si>
  <si>
    <t>2,1*3,2*0,25*4</t>
  </si>
  <si>
    <t>2,2*4,6*(0,5+0,1)</t>
  </si>
  <si>
    <t>1*1,6*0,2</t>
  </si>
  <si>
    <t>962023390</t>
  </si>
  <si>
    <t>Bourání zdiva nadzákladového smíšeného na MV nebo MVC do 1 m3</t>
  </si>
  <si>
    <t>-1239345137</t>
  </si>
  <si>
    <t>Bourání zdiva nadzákladového smíšeného na maltu vápennou nebo vápenocementovou, objemu do 1 m3</t>
  </si>
  <si>
    <t>https://podminky.urs.cz/item/CS_URS_2024_01/962023390</t>
  </si>
  <si>
    <t>(0,2+0,25)*2*0,25</t>
  </si>
  <si>
    <t>962032112</t>
  </si>
  <si>
    <t>Bourání zdiva z keramických děrovaných cihel na MVC přes 1 m3</t>
  </si>
  <si>
    <t>-1023503790</t>
  </si>
  <si>
    <t>Bourání zdiva nadzákladového z cihel keramických děrovaných na maltu vápenocementovou, objemu přes 1 m3</t>
  </si>
  <si>
    <t>https://podminky.urs.cz/item/CS_URS_2024_01/962032112</t>
  </si>
  <si>
    <t>(5,05*2+26,32)*2,7*0,3</t>
  </si>
  <si>
    <t>963051313</t>
  </si>
  <si>
    <t>Bourání ŽB stropů žebrových s rovným podhledem</t>
  </si>
  <si>
    <t>1834750332</t>
  </si>
  <si>
    <t>Bourání železobetonových stropů žebrových s rovným podhledem</t>
  </si>
  <si>
    <t>https://podminky.urs.cz/item/CS_URS_2024_01/963051313</t>
  </si>
  <si>
    <t xml:space="preserve">Poznámka k položce:_x000d_
Strop se ztraceným bednění z trapézového plechu </t>
  </si>
  <si>
    <t>30,14*5,5*0,07</t>
  </si>
  <si>
    <t>14,7*7,05*0,07</t>
  </si>
  <si>
    <t>26,32*4,75*0,07</t>
  </si>
  <si>
    <t>(2,98*8+0,93+0,97+0,92*2)*0,5*0,07</t>
  </si>
  <si>
    <t>2*PI*(0,65/2+0,2)*0,07</t>
  </si>
  <si>
    <t>2*PI*(0,75/2+0,2)*6*0,07</t>
  </si>
  <si>
    <t>2*PI*(0,5/2+0,2)*0,07</t>
  </si>
  <si>
    <t>966071133</t>
  </si>
  <si>
    <t>Demontáž ocelových kcí hmotnosti přes 10 do 50 t z profilů hmotnosti přes 30 kg/m</t>
  </si>
  <si>
    <t>1744199737</t>
  </si>
  <si>
    <t>Demontáž ocelových konstrukcí profilů hmotnosti přes 30 kg/m, hmotnosti konstrukce přes 10 do 50 t</t>
  </si>
  <si>
    <t>https://podminky.urs.cz/item/CS_URS_2024_01/966071133</t>
  </si>
  <si>
    <t>71*6,775*3/1000</t>
  </si>
  <si>
    <t>21,9*5,61*8/1000</t>
  </si>
  <si>
    <t>2,6*6,775*3*2/1000</t>
  </si>
  <si>
    <t>57,1*2,5*4/1000</t>
  </si>
  <si>
    <t>47*2,5*4/1000</t>
  </si>
  <si>
    <t>93*6,875/1000</t>
  </si>
  <si>
    <t>66,3*7,5*6/1000</t>
  </si>
  <si>
    <t>22,4*2,35*4/1000</t>
  </si>
  <si>
    <t>342*7,5/1000</t>
  </si>
  <si>
    <t>122*7,175*2/1000</t>
  </si>
  <si>
    <t>57,1*3,2*4/1000</t>
  </si>
  <si>
    <t>62,62*3,2*6/1000</t>
  </si>
  <si>
    <t>66,3*5*9/1000</t>
  </si>
  <si>
    <t>57,1*27/1000</t>
  </si>
  <si>
    <t>50,4*27/1000</t>
  </si>
  <si>
    <t>47*27/1000</t>
  </si>
  <si>
    <t>20,812*1,05 'Přepočtené koeficientem množství</t>
  </si>
  <si>
    <t>966072122</t>
  </si>
  <si>
    <t>Demontáž opláštění stěn ocelových kcí z tvarovaných ocelových plechů budov v přes 6 do 12 m</t>
  </si>
  <si>
    <t>462154818</t>
  </si>
  <si>
    <t>Demontáž opláštění stěn ocelové konstrukce z tvarovaných ocelových plechů, výšky budovy přes 6 do 12 m</t>
  </si>
  <si>
    <t>https://podminky.urs.cz/item/CS_URS_2024_01/966072122</t>
  </si>
  <si>
    <t>30,6*1</t>
  </si>
  <si>
    <t>966072123R</t>
  </si>
  <si>
    <t>Demontáž opláštění stěn ocelových kcí ze skleněných výplní budov v přes 12 do 24 m</t>
  </si>
  <si>
    <t>1698795752</t>
  </si>
  <si>
    <t>Demontáž opláštění stěn ocelové konstrukce ze skleněných výplní, výšky budovy přes 12 do 24 m</t>
  </si>
  <si>
    <t>1,2*1,2*2*2</t>
  </si>
  <si>
    <t>968072455</t>
  </si>
  <si>
    <t>Vybourání kovových dveřních zárubní pl do 2 m2</t>
  </si>
  <si>
    <t>-1116586634</t>
  </si>
  <si>
    <t>Vybourání kovových rámů oken s křídly, dveřních zárubní, vrat, stěn, ostění nebo obkladů dveřních zárubní, plochy do 2 m2</t>
  </si>
  <si>
    <t>https://podminky.urs.cz/item/CS_URS_2024_01/968072455</t>
  </si>
  <si>
    <t>1*2*3</t>
  </si>
  <si>
    <t>968072558</t>
  </si>
  <si>
    <t>Vybourání kovových vrat pl do 5 m2</t>
  </si>
  <si>
    <t>-1463131766</t>
  </si>
  <si>
    <t>Vybourání kovových rámů oken s křídly, dveřních zárubní, vrat, stěn, ostění nebo obkladů vrat, mimo posuvných a skládacích, plochy do 5 m2</t>
  </si>
  <si>
    <t>https://podminky.urs.cz/item/CS_URS_2024_01/968072558</t>
  </si>
  <si>
    <t>2,5*2,5</t>
  </si>
  <si>
    <t>971042551</t>
  </si>
  <si>
    <t>Vybourání otvorů v betonových příčkách a zdech pl do 1 m2</t>
  </si>
  <si>
    <t>-1645218582</t>
  </si>
  <si>
    <t>Vybourání otvorů v betonových příčkách a zdech základových nebo nadzákladových plochy do 1 m2, tl. jakékoliv</t>
  </si>
  <si>
    <t>https://podminky.urs.cz/item/CS_URS_2024_01/971042551</t>
  </si>
  <si>
    <t>PI*(0,565/2)^2</t>
  </si>
  <si>
    <t>PI*(0,525/2)^2</t>
  </si>
  <si>
    <t>PI*(0,56/2)^2</t>
  </si>
  <si>
    <t>PI*(0,5/2)^2</t>
  </si>
  <si>
    <t>972054341</t>
  </si>
  <si>
    <t>Vybourání otvorů v ŽB stropech nebo klenbách pl do 0,25 m2 tl do 150 mm</t>
  </si>
  <si>
    <t>-1696959346</t>
  </si>
  <si>
    <t>Vybourání otvorů ve stropech nebo klenbách železobetonových bez odstranění podlahy a násypu, plochy do 0,25 m2, tl. do 150 mm</t>
  </si>
  <si>
    <t>https://podminky.urs.cz/item/CS_URS_2024_01/972054341</t>
  </si>
  <si>
    <t>976071111</t>
  </si>
  <si>
    <t>Vybourání kovových madel a zábradlí</t>
  </si>
  <si>
    <t>-1684510967</t>
  </si>
  <si>
    <t>Vybourání kovových madel, zábradlí, dvířek, zděří, kotevních želez madel a zábradlí</t>
  </si>
  <si>
    <t>https://podminky.urs.cz/item/CS_URS_2024_01/976071111</t>
  </si>
  <si>
    <t>1,22*2+5,45</t>
  </si>
  <si>
    <t>7,89*1,2 'Přepočtené koeficientem množství</t>
  </si>
  <si>
    <t>978036191</t>
  </si>
  <si>
    <t>Otlučení (osekání) cementových omítek vnějších ploch v rozsahu přes 80 do 100 %</t>
  </si>
  <si>
    <t>448508604</t>
  </si>
  <si>
    <t>Otlučení cementových omítek vnějších ploch s vyškrabáním spar zdiva a s očištěním povrchu, v rozsahu přes 80 do 100 %</t>
  </si>
  <si>
    <t>https://podminky.urs.cz/item/CS_URS_2024_01/978036191</t>
  </si>
  <si>
    <t>997013312</t>
  </si>
  <si>
    <t>Montáž a demontáž shozu suti v přes 10 do 20 m</t>
  </si>
  <si>
    <t>1672304322</t>
  </si>
  <si>
    <t>Shoz na stavební suť montáž a demontáž shozu výšky přes 10 do 20 m</t>
  </si>
  <si>
    <t>https://podminky.urs.cz/item/CS_URS_2024_01/997013312</t>
  </si>
  <si>
    <t>997013113</t>
  </si>
  <si>
    <t>Vnitrostaveništní doprava suti a vybouraných hmot pro budovy v přes 9 do 12 m</t>
  </si>
  <si>
    <t>715220932</t>
  </si>
  <si>
    <t>Vnitrostaveništní doprava suti a vybouraných hmot vodorovně do 50 m s naložením základní pro budovy a haly výšky přes 9 do 12 m</t>
  </si>
  <si>
    <t>https://podminky.urs.cz/item/CS_URS_2024_01/997013113</t>
  </si>
  <si>
    <t>997013509</t>
  </si>
  <si>
    <t>Příplatek k odvozu suti a vybouraných hmot na skládku ZKD 1 km přes 1 km</t>
  </si>
  <si>
    <t>-397031853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</si>
  <si>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</si>
  <si>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</si>
  <si>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997013511</t>
  </si>
  <si>
    <t>Odvoz suti a vybouraných hmot z meziskládky na skládku do 1 km s naložením a se složením</t>
  </si>
  <si>
    <t>-1458074872</t>
  </si>
  <si>
    <t>Odvoz suti a vybouraných hmot z meziskládky na skládku s naložením a se složením, na vzdálenost do 1 km</t>
  </si>
  <si>
    <t>https://podminky.urs.cz/item/CS_URS_2024_01/997013511</t>
  </si>
  <si>
    <t>997013804</t>
  </si>
  <si>
    <t>Poplatek za uložení na skládce (skládkovné) stavebního odpadu ze skla kód odpadu 17 02 02</t>
  </si>
  <si>
    <t>1142360353</t>
  </si>
  <si>
    <t>Poplatek za uložení stavebního odpadu na skládce (skládkovné) ze skla zatříděného do Katalogu odpadů pod kódem 17 02 02</t>
  </si>
  <si>
    <t>https://podminky.urs.cz/item/CS_URS_2024_01/997013804</t>
  </si>
  <si>
    <t>997013861</t>
  </si>
  <si>
    <t>Poplatek za uložení stavebního odpadu na recyklační skládce (skládkovné) z prostého betonu kód odpadu 17 01 01</t>
  </si>
  <si>
    <t>-522127220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</si>
  <si>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</si>
  <si>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</si>
  <si>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997013862</t>
  </si>
  <si>
    <t>Poplatek za uložení stavebního odpadu na recyklační skládce (skládkovné) z armovaného betonu kód odpadu 17 01 01</t>
  </si>
  <si>
    <t>-1964306712</t>
  </si>
  <si>
    <t>Poplatek za uložení stavebního odpadu na recyklační skládce (skládkovné) z armovaného betonu zatříděného do Katalogu odpadů pod kódem 17 01 01</t>
  </si>
  <si>
    <t>https://podminky.urs.cz/item/CS_URS_2024_01/997013862</t>
  </si>
  <si>
    <t>73,518</t>
  </si>
  <si>
    <t>997013863</t>
  </si>
  <si>
    <t>Poplatek za uložení stavebního odpadu na recyklační skládce (skládkovné) cihelného kód odpadu 17 01 02</t>
  </si>
  <si>
    <t>73987918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</si>
  <si>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</si>
  <si>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</si>
  <si>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0,511</t>
  </si>
  <si>
    <t>29,5</t>
  </si>
  <si>
    <t>997013871</t>
  </si>
  <si>
    <t>Poplatek za uložení stavebního odpadu na recyklační skládce (skládkovné) směsného stavebního a demoličního kód odpadu 17 09 04</t>
  </si>
  <si>
    <t>1737142398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</si>
  <si>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</si>
  <si>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</si>
  <si>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997013R</t>
  </si>
  <si>
    <t>Uložení na skládce (výkup kovu) druhotných surovin</t>
  </si>
  <si>
    <t>882043449</t>
  </si>
  <si>
    <t>uložení na skládce (výkup kovu) druhotných surovin</t>
  </si>
  <si>
    <t>998</t>
  </si>
  <si>
    <t>Přesun hmot</t>
  </si>
  <si>
    <t>998011002</t>
  </si>
  <si>
    <t>Přesun hmot pro budovy zděné v přes 6 do 12 m</t>
  </si>
  <si>
    <t>1170953922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</si>
  <si>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</si>
  <si>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</si>
  <si>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711</t>
  </si>
  <si>
    <t>Izolace proti vodě, vlhkosti a plynům</t>
  </si>
  <si>
    <t>711471051</t>
  </si>
  <si>
    <t>Provedení vodorovné izolace proti tlakové vodě termoplasty lepenou fólií PVC</t>
  </si>
  <si>
    <t>-619513793</t>
  </si>
  <si>
    <t>Provedení izolace proti povrchové a podpovrchové tlakové vodě termoplasty na ploše vodorovné V folií PVC lepenou</t>
  </si>
  <si>
    <t>https://podminky.urs.cz/item/CS_URS_2024_01/711471051</t>
  </si>
  <si>
    <t>28322003</t>
  </si>
  <si>
    <t>fólie hydroizolační pro spodní stavbu mPVC tl 1,0mm</t>
  </si>
  <si>
    <t>-22136348</t>
  </si>
  <si>
    <t>129,15*1,1655 'Přepočtené koeficientem množství</t>
  </si>
  <si>
    <t>711491172</t>
  </si>
  <si>
    <t>Provedení doplňků izolace proti vodě na vodorovné ploše z textilií vrstva ochranná</t>
  </si>
  <si>
    <t>-802163801</t>
  </si>
  <si>
    <t>Provedení doplňků izolace proti vodě textilií na ploše vodorovné V vrstva ochranná</t>
  </si>
  <si>
    <t>https://podminky.urs.cz/item/CS_URS_2024_01/711491172</t>
  </si>
  <si>
    <t>(16+0,4)*(7,075+0,8)*2</t>
  </si>
  <si>
    <t>69311082</t>
  </si>
  <si>
    <t>geotextilie netkaná separační, ochranná, filtrační, drenážní PP 500g/m2</t>
  </si>
  <si>
    <t>-539031342</t>
  </si>
  <si>
    <t>258,3*1,05 'Přepočtené koeficientem množství</t>
  </si>
  <si>
    <t>998711102</t>
  </si>
  <si>
    <t>Přesun hmot tonážní pro izolace proti vodě, vlhkosti a plynům v objektech v přes 6 do 12 m</t>
  </si>
  <si>
    <t>244663683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</si>
  <si>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</si>
  <si>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</si>
  <si>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712</t>
  </si>
  <si>
    <t>Povlakové krytiny</t>
  </si>
  <si>
    <t>712340832</t>
  </si>
  <si>
    <t>Odstranění povlakové krytiny střech do 10° z pásů NAIP přitavených v plné ploše dvouvrstvé</t>
  </si>
  <si>
    <t>967838677</t>
  </si>
  <si>
    <t>Odstranění povlakové krytiny střech plochých do 10° z přitavených pásů NAIP v plné ploše dvouvrstvé</t>
  </si>
  <si>
    <t>https://podminky.urs.cz/item/CS_URS_2024_01/712340832</t>
  </si>
  <si>
    <t>26,32*4,75</t>
  </si>
  <si>
    <t>30,1*2+5*1,6*2</t>
  </si>
  <si>
    <t>712363001</t>
  </si>
  <si>
    <t>Provedení povlakové krytiny střech do 10° termoplastickou fólií PVC rozvinutím a natažením v ploše</t>
  </si>
  <si>
    <t>1736416160</t>
  </si>
  <si>
    <t>Provedení povlakové krytiny střech plochých do 10° fólií termoplastickou mPVC (měkčené PVC) rozvinutí a natažení fólie v ploše</t>
  </si>
  <si>
    <t>https://podminky.urs.cz/item/CS_URS_2024_01/712363001</t>
  </si>
  <si>
    <t>28342411</t>
  </si>
  <si>
    <t>fólie hydroizolační střešní mPVC s nakašírovaným PES rounem určená k lepení tl 1,5mm</t>
  </si>
  <si>
    <t>207508177</t>
  </si>
  <si>
    <t>171,394*1,1655 'Přepočtené koeficientem množství</t>
  </si>
  <si>
    <t>712363003</t>
  </si>
  <si>
    <t>Provedení povlakové krytina střech do 10° spoj 2 pásů fólií PVC horkovzdušným navařením</t>
  </si>
  <si>
    <t>-1663048795</t>
  </si>
  <si>
    <t>Provedení povlakové krytiny střech plochých do 10° fólií termoplastickou mPVC (měkčené PVC) vytvoření spoje dvou pásů fólií horkovzdušným navařením</t>
  </si>
  <si>
    <t>https://podminky.urs.cz/item/CS_URS_2024_01/712363003</t>
  </si>
  <si>
    <t>712363122</t>
  </si>
  <si>
    <t>Provedení povlakové krytiny střech do 10° provedení rohů a koutů navařením izolačních tvarovek</t>
  </si>
  <si>
    <t>2038293859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</si>
  <si>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</si>
  <si>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https://podminky.urs.cz/item/CS_URS_2024_01/712363122</t>
  </si>
  <si>
    <t>28322070</t>
  </si>
  <si>
    <t>roh vnitřní pro střešní fólie mPVC šedé</t>
  </si>
  <si>
    <t>-795699151</t>
  </si>
  <si>
    <t>712392171</t>
  </si>
  <si>
    <t>Povlakové krytiny střech plochých do 10° podkladní textilní vrstvy</t>
  </si>
  <si>
    <t>-2115770756</t>
  </si>
  <si>
    <t>Povlakové krytiny střech plochých do 10° - ostatní práce provedení vrstvy textilní podkladní</t>
  </si>
  <si>
    <t>https://podminky.urs.cz/item/CS_URS_2024_01/712392171</t>
  </si>
  <si>
    <t>712599097</t>
  </si>
  <si>
    <t>Příplatek k povlakové krytině střech oblých za plochu do 10 m2 NAIP, pryže nebo termoplasty</t>
  </si>
  <si>
    <t>1680921037</t>
  </si>
  <si>
    <t>Provedení povlakové krytiny střech oblých - ostatní práce Příplatek k cenám za plochu do 10 m2 NAIP, foliemi nebo termoplasty</t>
  </si>
  <si>
    <t>https://podminky.urs.cz/item/CS_URS_2024_01/712599097</t>
  </si>
  <si>
    <t>712841559</t>
  </si>
  <si>
    <t>Provedení povlakové krytiny vytažením na konstrukce pásy přitavením NAIP</t>
  </si>
  <si>
    <t>-1732601086</t>
  </si>
  <si>
    <t>Provedení povlakové krytiny střech samostatným vytažením izolačního povlaku pásy přitavením na konstrukce převyšující úroveň střechy, NAIP</t>
  </si>
  <si>
    <t>https://podminky.urs.cz/item/CS_URS_2024_01/712841559</t>
  </si>
  <si>
    <t>36*1,5</t>
  </si>
  <si>
    <t>62832001</t>
  </si>
  <si>
    <t>pás asfaltový natavitelný oxidovaný s vložkou ze skleněné rohože typu V60 s jemnozrnným minerálním posypem tl 3,5mm</t>
  </si>
  <si>
    <t>36317387</t>
  </si>
  <si>
    <t>54*1,2 'Přepočtené koeficientem množství</t>
  </si>
  <si>
    <t>998712102</t>
  </si>
  <si>
    <t>Přesun hmot tonážní pro krytiny povlakové v objektech v přes 6 do 12 m</t>
  </si>
  <si>
    <t>-204588743</t>
  </si>
  <si>
    <t>Přesun hmot pro povlakové krytiny stanovený z hmotnosti přesunovaného materiálu vodorovná dopravní vzdálenost do 50 m základní v objektech výšky přes 6 do 12 m</t>
  </si>
  <si>
    <t>https://podminky.urs.cz/item/CS_URS_2024_01/998712102</t>
  </si>
  <si>
    <t>713120813</t>
  </si>
  <si>
    <t>Odstranění tepelné izolace podlah volně kladené z vláknitých materiálů suchých tl přes 100 mm</t>
  </si>
  <si>
    <t>-1008772678</t>
  </si>
  <si>
    <t>Odstranění tepelné izolace podlah z rohoží, pásů, dílců, desek, bloků podlah volně kladených nebo mezi trámy z vláknitých materiálů suchých, tloušťka izolace přes 100 mm</t>
  </si>
  <si>
    <t>https://podminky.urs.cz/item/CS_URS_2024_01/713120813</t>
  </si>
  <si>
    <t>713141152</t>
  </si>
  <si>
    <t>Montáž izolace tepelné střech plochých kladené volně 2 vrstvy rohoží, pásů, dílců, desek</t>
  </si>
  <si>
    <t>1610357902</t>
  </si>
  <si>
    <t>Montáž tepelné izolace střech plochých rohožemi, pásy, deskami, dílci, bloky (izolační materiál ve specifikaci) kladenými volně dvouvrstvá</t>
  </si>
  <si>
    <t>https://podminky.urs.cz/item/CS_URS_2024_01/713141152</t>
  </si>
  <si>
    <t>63140406</t>
  </si>
  <si>
    <t>deska tepelně izolační minerální plochých střech dvouvrstvá λ=0,038-0,039 tl 150mm</t>
  </si>
  <si>
    <t>1535515200</t>
  </si>
  <si>
    <t>Poznámka k položce:_x000d_
jedna vrstva tvořená spádovými klíny</t>
  </si>
  <si>
    <t>171,394*2,1 'Přepočtené koeficientem množství</t>
  </si>
  <si>
    <t>713141242</t>
  </si>
  <si>
    <t>Přikotvení tepelné izolace šrouby do trapézového plechu nebo do dřeva pro izolaci tl přes 140 do 200 mm</t>
  </si>
  <si>
    <t>968743896</t>
  </si>
  <si>
    <t>Montáž tepelné izolace střech plochých mechanické přikotvení šrouby včetně dodávky šroubů, bez položení tepelné izolace tl. izolace přes 140 do 200 mm do trapézového plechu nebo do dřeva</t>
  </si>
  <si>
    <t>https://podminky.urs.cz/item/CS_URS_2024_01/713141242</t>
  </si>
  <si>
    <t>713191132</t>
  </si>
  <si>
    <t>Montáž izolace tepelné podlah, stropů vrchem nebo střech překrytí separační fólií z PE</t>
  </si>
  <si>
    <t>1630696821</t>
  </si>
  <si>
    <t>Montáž tepelné izolace stavebních konstrukcí - doplňky a konstrukční součásti podlah, stropů vrchem nebo střech překrytí fólií separační z PE</t>
  </si>
  <si>
    <t>https://podminky.urs.cz/item/CS_URS_2024_01/713191132</t>
  </si>
  <si>
    <t>30,1*7,075-3*PI*(4,2/2)^2</t>
  </si>
  <si>
    <t>28323101</t>
  </si>
  <si>
    <t>fólie LDPE (750 kg/m3) proti zemní vlhkosti nad úrovní terénu tl 1mm</t>
  </si>
  <si>
    <t>857776813</t>
  </si>
  <si>
    <t>998713102</t>
  </si>
  <si>
    <t>Přesun hmot tonážní pro izolace tepelné v objektech v přes 6 do 12 m</t>
  </si>
  <si>
    <t>-1294104606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</si>
  <si>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</si>
  <si>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</si>
  <si>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764</t>
  </si>
  <si>
    <t>Konstrukce klempířské</t>
  </si>
  <si>
    <t>764002841</t>
  </si>
  <si>
    <t>Demontáž oplechování horních ploch zdí a nadezdívek do suti</t>
  </si>
  <si>
    <t>1921188209</t>
  </si>
  <si>
    <t>Demontáž klempířských konstrukcí oplechování horních ploch zdí a nadezdívek do suti</t>
  </si>
  <si>
    <t>https://podminky.urs.cz/item/CS_URS_2024_01/764002841</t>
  </si>
  <si>
    <t>5*2+26,32</t>
  </si>
  <si>
    <t>7,5*2+30,1</t>
  </si>
  <si>
    <t>764004831</t>
  </si>
  <si>
    <t>Demontáž mezistřešního nebo zaatikového žlabu do suti</t>
  </si>
  <si>
    <t>-2026111762</t>
  </si>
  <si>
    <t>Demontáž klempířských konstrukcí žlabu mezistřešního nebo zaatikového do suti</t>
  </si>
  <si>
    <t>https://podminky.urs.cz/item/CS_URS_2024_01/764004831</t>
  </si>
  <si>
    <t>30,1+26,32</t>
  </si>
  <si>
    <t>764224404</t>
  </si>
  <si>
    <t>Oplechování horních ploch a nadezdívek (atik) bez rohů z Al plechu mechanicky kotvené rš 330 mm</t>
  </si>
  <si>
    <t>504400434</t>
  </si>
  <si>
    <t>Oplechování horních ploch zdí a nadezdívek (atik) z hliníkového plechu mechanicky kotvené rš 330 mm</t>
  </si>
  <si>
    <t>https://podminky.urs.cz/item/CS_URS_2024_01/764224404</t>
  </si>
  <si>
    <t>30,1+2*7,075</t>
  </si>
  <si>
    <t>764515411</t>
  </si>
  <si>
    <t>Žlaby mezistřešní nebo zaatikové uložené v lůžku z Pz plechu rš 1100 mm</t>
  </si>
  <si>
    <t>-395129815</t>
  </si>
  <si>
    <t>Žlab mezistřešní nebo zaatikový z pozinkovaného plechu včetně čel a hrdel uložený v lůžku bez háků rš 1100 mm</t>
  </si>
  <si>
    <t>https://podminky.urs.cz/item/CS_URS_2024_01/764515411</t>
  </si>
  <si>
    <t>998764102</t>
  </si>
  <si>
    <t>Přesun hmot tonážní pro konstrukce klempířské v objektech v přes 6 do 12 m</t>
  </si>
  <si>
    <t>1322600375</t>
  </si>
  <si>
    <t>Přesun hmot pro konstrukce klempířské stanovený z hmotnosti přesunovaného materiálu vodorovná dopravní vzdálenost do 50 m základní v objektech výšky přes 6 do 12 m</t>
  </si>
  <si>
    <t>https://podminky.urs.cz/item/CS_URS_2024_01/998764102</t>
  </si>
  <si>
    <t>767161123</t>
  </si>
  <si>
    <t>Montáž zábradlí rovného z trubek do ocelové konstrukce hm do 20 kg</t>
  </si>
  <si>
    <t>-1086199480</t>
  </si>
  <si>
    <t>Montáž zábradlí rovného z trubek nebo tenkostěnných profilů na ocelovou konstrukci, hmotnosti 1 m zábradlí do 20 kg</t>
  </si>
  <si>
    <t>https://podminky.urs.cz/item/CS_URS_2024_01/767161123</t>
  </si>
  <si>
    <t>7,05</t>
  </si>
  <si>
    <t>14011017</t>
  </si>
  <si>
    <t>trubka ocelová bezešvá hladká jakost 11 353 33,7x3,2mm</t>
  </si>
  <si>
    <t>-632054281</t>
  </si>
  <si>
    <t>6*2+6,6</t>
  </si>
  <si>
    <t>7,05*2+7,755</t>
  </si>
  <si>
    <t>767415832</t>
  </si>
  <si>
    <t>Demontáž vnějšího obkladu skládaného pláště tvarovaným plechem budov v přes 12 do 24 m šroubováním</t>
  </si>
  <si>
    <t>-720373003</t>
  </si>
  <si>
    <t>Demontáž vnějšího obkladu skládaného pláště plechem tvarovaným výšky budovy přes 12 do 24 m, uchyceným šroubováním</t>
  </si>
  <si>
    <t>https://podminky.urs.cz/item/CS_URS_2024_01/767415832</t>
  </si>
  <si>
    <t>36*7,3+5,3*5,4</t>
  </si>
  <si>
    <t>767590840</t>
  </si>
  <si>
    <t>Demontáž podlah z podlahových roštů</t>
  </si>
  <si>
    <t>427108751</t>
  </si>
  <si>
    <t>Demontáž podlahových konstrukcí šroubovaných , nýtovaných nebo svařovaných z podlahových roštů</t>
  </si>
  <si>
    <t>https://podminky.urs.cz/item/CS_URS_2024_01/767590840</t>
  </si>
  <si>
    <t>2,2*(3,45+7,5)+2,55*(15)</t>
  </si>
  <si>
    <t>3*1*8</t>
  </si>
  <si>
    <t>767691822</t>
  </si>
  <si>
    <t>Vyvěšení nebo zavěšení kovových křídel dveří do 2 m2</t>
  </si>
  <si>
    <t>-154060268</t>
  </si>
  <si>
    <t>Ostatní práce - vyvěšení nebo zavěšení kovových křídel dveří, plochy do 2 m2</t>
  </si>
  <si>
    <t>https://podminky.urs.cz/item/CS_URS_2024_01/767691822</t>
  </si>
  <si>
    <t>767691823</t>
  </si>
  <si>
    <t>Vyvěšení nebo zavěšení kovových křídel dveří přes 2 m2</t>
  </si>
  <si>
    <t>-1007020592</t>
  </si>
  <si>
    <t>Ostatní práce - vyvěšení nebo zavěšení kovových křídel dveří, plochy přes 2 m2</t>
  </si>
  <si>
    <t>https://podminky.urs.cz/item/CS_URS_2024_01/767691823</t>
  </si>
  <si>
    <t>767896120</t>
  </si>
  <si>
    <t>Montáž okopového plechu</t>
  </si>
  <si>
    <t>-487991114</t>
  </si>
  <si>
    <t>Montáž lišt a okopových plechů okopových plechů výšky do 500 mm</t>
  </si>
  <si>
    <t>https://podminky.urs.cz/item/CS_URS_2024_01/767896120</t>
  </si>
  <si>
    <t>(6+1,5)*2</t>
  </si>
  <si>
    <t>54915204</t>
  </si>
  <si>
    <t>plech okopový Al 1045x150x0,8mm</t>
  </si>
  <si>
    <t>-1618213526</t>
  </si>
  <si>
    <t>767995115</t>
  </si>
  <si>
    <t>Montáž atypických zámečnických konstrukcí hm přes 50 do 100 kg</t>
  </si>
  <si>
    <t>1713680526</t>
  </si>
  <si>
    <t>Montáž ostatních atypických zámečnických konstrukcí hmotnosti přes 50 do 100 kg</t>
  </si>
  <si>
    <t>https://podminky.urs.cz/item/CS_URS_2024_01/767995115</t>
  </si>
  <si>
    <t>13011039</t>
  </si>
  <si>
    <t>tyč ocelová plochá jakost S235JR (11 375) 20x3mm</t>
  </si>
  <si>
    <t>1042353674</t>
  </si>
  <si>
    <t>0,001*1,05 'Přepočtené koeficientem množství</t>
  </si>
  <si>
    <t>13010412</t>
  </si>
  <si>
    <t>úhelník ocelový rovnostranný jakost S235JR (11 375) 40x40x3mm</t>
  </si>
  <si>
    <t>-1505772257</t>
  </si>
  <si>
    <t>1,97*(0,75*4*10+0,5*4*2)/1000</t>
  </si>
  <si>
    <t>998767102</t>
  </si>
  <si>
    <t>Přesun hmot tonážní pro zámečnické konstrukce v objektech v přes 6 do 12 m</t>
  </si>
  <si>
    <t>-13614335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</si>
  <si>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</si>
  <si>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</si>
  <si>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783807120</t>
  </si>
  <si>
    <t>Provedení krycího jednonásobného nátěru hladkých, zrnitých tenkovrstvých nebo štukových omítek stupně členitosti 1 a 2</t>
  </si>
  <si>
    <t>988450658</t>
  </si>
  <si>
    <t>Provedení krycího nátěru omítek jednonásobného hladkých omítek hladkých, zrnitých tenkovrstvých nebo štukových stupně členitosti 1 a 2</t>
  </si>
  <si>
    <t>https://podminky.urs.cz/item/CS_URS_2024_01/783807120</t>
  </si>
  <si>
    <t>24626003</t>
  </si>
  <si>
    <t>hmota nátěrová akrylátová krycí (email) tónovaná na fasádní povrchy</t>
  </si>
  <si>
    <t>litr</t>
  </si>
  <si>
    <t>-2131665393</t>
  </si>
  <si>
    <t>6,125*0,2 'Přepočtené koeficientem množství</t>
  </si>
  <si>
    <t>783933161</t>
  </si>
  <si>
    <t>Penetrační epoxidový nátěr pórovitých betonových podlah</t>
  </si>
  <si>
    <t>-1420115472</t>
  </si>
  <si>
    <t>Penetrační nátěr betonových podlah pórovitých ( např. z cihelné dlažby, betonu apod.) epoxidový</t>
  </si>
  <si>
    <t>https://podminky.urs.cz/item/CS_URS_2024_01/783933161</t>
  </si>
  <si>
    <t>(16+0,4)*7,075</t>
  </si>
  <si>
    <t>783937163</t>
  </si>
  <si>
    <t>Krycí dvojnásobný epoxidový rozpouštědlový nátěr betonové podlahy</t>
  </si>
  <si>
    <t>-738613089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</si>
  <si>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</si>
  <si>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</si>
  <si>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</si>
  <si>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</si>
  <si>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784111005</t>
  </si>
  <si>
    <t>Oprášení (ometení ) podkladu v místnostech v přes 5,00 m</t>
  </si>
  <si>
    <t>-741496646</t>
  </si>
  <si>
    <t>Oprášení (ometení) podkladu v místnostech výšky přes 5,00 m</t>
  </si>
  <si>
    <t>https://podminky.urs.cz/item/CS_URS_2024_01/784111005</t>
  </si>
  <si>
    <t>(6*2+7,075)*10,95</t>
  </si>
  <si>
    <t>784121005</t>
  </si>
  <si>
    <t>Oškrabání malby v místnostech v přes 5,00 m</t>
  </si>
  <si>
    <t>777377816</t>
  </si>
  <si>
    <t>Oškrabání malby v místnostech výšky přes 5,00 m</t>
  </si>
  <si>
    <t>https://podminky.urs.cz/item/CS_URS_2024_01/784121005</t>
  </si>
  <si>
    <t>784185001</t>
  </si>
  <si>
    <t>Provedení jednonásobné penetrace podkladu v místnostech v do 3,80 m</t>
  </si>
  <si>
    <t>-1562394243</t>
  </si>
  <si>
    <t>Provedení penetrace podkladu jednonásobné v místnostech výšky do 3,80 m</t>
  </si>
  <si>
    <t>https://podminky.urs.cz/item/CS_URS_2024_01/784185001</t>
  </si>
  <si>
    <t>2*1*2*1,2</t>
  </si>
  <si>
    <t>1*2,05*1,2</t>
  </si>
  <si>
    <t>1*2,02*2*1,2</t>
  </si>
  <si>
    <t>58124973</t>
  </si>
  <si>
    <t>hmota nátěrová akrylátová penetrační pro interiér a exteriér</t>
  </si>
  <si>
    <t>132141016</t>
  </si>
  <si>
    <t>538,979*0,1 'Přepočtené koeficientem množství</t>
  </si>
  <si>
    <t>784215005</t>
  </si>
  <si>
    <t>Provedení jednonásobné ze směsí za mokra oděruvzdorných v místnostech v přes 5,0 m</t>
  </si>
  <si>
    <t>-310486372</t>
  </si>
  <si>
    <t>Provedení malby ze standardních hmot jednonásobné za mokra oděruvzdorné v místnostech výšky přes 5,00 m</t>
  </si>
  <si>
    <t>https://podminky.urs.cz/item/CS_URS_2024_01/784215005</t>
  </si>
  <si>
    <t>58124012</t>
  </si>
  <si>
    <t>hmota malířská za mokra výborně otěruvzdorná bílá</t>
  </si>
  <si>
    <t>-925133724</t>
  </si>
  <si>
    <t>538,979*0,095 'Přepočtené koeficientem množství</t>
  </si>
  <si>
    <t>789</t>
  </si>
  <si>
    <t>Povrchové úpravy ocelových konstrukcí a technologických zařízení</t>
  </si>
  <si>
    <t>789111240</t>
  </si>
  <si>
    <t>Odmaštění nečlenitých zařízení</t>
  </si>
  <si>
    <t>1716765581</t>
  </si>
  <si>
    <t>Úpravy povrchů pod nátěry zařízení s povrchem nečlenitým očištění odmaštěním</t>
  </si>
  <si>
    <t>https://podminky.urs.cz/item/CS_URS_2024_01/789111240</t>
  </si>
  <si>
    <t>130,39</t>
  </si>
  <si>
    <t>14,87</t>
  </si>
  <si>
    <t>789121210</t>
  </si>
  <si>
    <t>Omytí ocelových konstrukcí třídy I</t>
  </si>
  <si>
    <t>1318493230</t>
  </si>
  <si>
    <t>Úpravy povrchů pod nátěry ocelových konstrukcí třídy I očištění omytím</t>
  </si>
  <si>
    <t>https://podminky.urs.cz/item/CS_URS_2024_01/789121210</t>
  </si>
  <si>
    <t>789121220</t>
  </si>
  <si>
    <t>Oprášení ocelových konstrukcí třídy I</t>
  </si>
  <si>
    <t>-520837088</t>
  </si>
  <si>
    <t>Úpravy povrchů pod nátěry ocelových konstrukcí třídy I očištění oprášením</t>
  </si>
  <si>
    <t>https://podminky.urs.cz/item/CS_URS_2024_01/789121220</t>
  </si>
  <si>
    <t>789121230</t>
  </si>
  <si>
    <t>Osušení ocelových konstrukcí třídy I</t>
  </si>
  <si>
    <t>1871290899</t>
  </si>
  <si>
    <t>Úpravy povrchů pod nátěry ocelových konstrukcí třídy I očištění osušením</t>
  </si>
  <si>
    <t>https://podminky.urs.cz/item/CS_URS_2024_01/789121230</t>
  </si>
  <si>
    <t>789121240</t>
  </si>
  <si>
    <t>Odmaštění ocelových konstrukcí třídy I</t>
  </si>
  <si>
    <t>-760720169</t>
  </si>
  <si>
    <t>Úpravy povrchů pod nátěry ocelových konstrukcí třídy I očištění odmaštěním</t>
  </si>
  <si>
    <t>https://podminky.urs.cz/item/CS_URS_2024_01/789121240</t>
  </si>
  <si>
    <t>789121250</t>
  </si>
  <si>
    <t>Čištění oklepem ocelových konstrukcí třídy I</t>
  </si>
  <si>
    <t>1975307209</t>
  </si>
  <si>
    <t>Úpravy povrchů pod nátěry ocelových konstrukcí třídy I očištění oklepem</t>
  </si>
  <si>
    <t>https://podminky.urs.cz/item/CS_URS_2024_01/789121250</t>
  </si>
  <si>
    <t>789121260</t>
  </si>
  <si>
    <t>Ometení ocelových konstrukcí třídy I</t>
  </si>
  <si>
    <t>-111058955</t>
  </si>
  <si>
    <t>Úpravy povrchů pod nátěry ocelových konstrukcí třídy I očištění ometením</t>
  </si>
  <si>
    <t>https://podminky.urs.cz/item/CS_URS_2024_01/789121260</t>
  </si>
  <si>
    <t>789121270</t>
  </si>
  <si>
    <t>Odrezivění odrezovačem ocelových konstrukcí třídy I</t>
  </si>
  <si>
    <t>-2083860247</t>
  </si>
  <si>
    <t>Úpravy povrchů pod nátěry ocelových konstrukcí třídy I očištění odrezivěním bezoplachovým odrezovačem</t>
  </si>
  <si>
    <t>https://podminky.urs.cz/item/CS_URS_2024_01/789121270</t>
  </si>
  <si>
    <t>789321110</t>
  </si>
  <si>
    <t>Zhotovení nátěru ocelových konstrukcí třídy I jednosložkového základního tl do 40 µm</t>
  </si>
  <si>
    <t>-1992190838</t>
  </si>
  <si>
    <t>Zhotovení nátěru ocelových konstrukcí třídy I jednosložkového základního, tloušťky do 40 μm</t>
  </si>
  <si>
    <t>https://podminky.urs.cz/item/CS_URS_2024_01/789321110</t>
  </si>
  <si>
    <t>525</t>
  </si>
  <si>
    <t>24629024</t>
  </si>
  <si>
    <t>hmota nátěrová syntetická základní na ocelové konstrukce</t>
  </si>
  <si>
    <t>-1791039302</t>
  </si>
  <si>
    <t>670,26*0,405 'Přepočtené koeficientem množství</t>
  </si>
  <si>
    <t>789321115</t>
  </si>
  <si>
    <t>Zhotovení nátěru ocelových konstrukcí třídy I jednosložkového mezivrstvy tl do 40 µm</t>
  </si>
  <si>
    <t>935115396</t>
  </si>
  <si>
    <t>Zhotovení nátěru ocelových konstrukcí třídy I jednosložkového mezivrstvy, tloušťky do 40 μm</t>
  </si>
  <si>
    <t>https://podminky.urs.cz/item/CS_URS_2024_01/789321115</t>
  </si>
  <si>
    <t>24629052</t>
  </si>
  <si>
    <t>hmota nátěrová alkydová samozákladující antikorozní na ocelové konstrukce tixotropní RAL 7035</t>
  </si>
  <si>
    <t>1303560664</t>
  </si>
  <si>
    <t>670,26*0,228 'Přepočtené koeficientem množství</t>
  </si>
  <si>
    <t>789321121</t>
  </si>
  <si>
    <t>Zhotovení nátěru ocelových konstrukcí třídy I jednosložkového krycího (vrchního) tl do 80 µm</t>
  </si>
  <si>
    <t>-1484942989</t>
  </si>
  <si>
    <t>Zhotovení nátěru ocelových konstrukcí třídy I jednosložkového krycího (vrchního), tloušťky do 80 μm</t>
  </si>
  <si>
    <t>https://podminky.urs.cz/item/CS_URS_2024_01/789321121</t>
  </si>
  <si>
    <t>24629162</t>
  </si>
  <si>
    <t>hmota nátěrová alkydová krycí (email) na ocelové konstrukce</t>
  </si>
  <si>
    <t>698844955</t>
  </si>
  <si>
    <t>670,26*0,391 'Přepočtené koeficientem množství</t>
  </si>
  <si>
    <t>HZS1441</t>
  </si>
  <si>
    <t>Hodinová zúčtovací sazba svářeč</t>
  </si>
  <si>
    <t>-183411334</t>
  </si>
  <si>
    <t>Hodinové zúčtovací sazby profesí HSV provádění konstrukcí inženýrských a dopravních staveb svářeč</t>
  </si>
  <si>
    <t>https://podminky.urs.cz/item/CS_URS_2024_01/HZS1441</t>
  </si>
  <si>
    <t>80*3</t>
  </si>
  <si>
    <t>HZS1442</t>
  </si>
  <si>
    <t>Hodinová zúčtovací sazba svářeč kvalifikovaný</t>
  </si>
  <si>
    <t>293418844</t>
  </si>
  <si>
    <t>Hodinové zúčtovací sazby profesí HSV provádění konstrukcí inženýrských a dopravních staveb svářeč kvalifikovaný</t>
  </si>
  <si>
    <t>https://podminky.urs.cz/item/CS_URS_2024_01/HZS1442</t>
  </si>
  <si>
    <t>HZS2132</t>
  </si>
  <si>
    <t>Hodinová zúčtovací sazba zámečník odborný</t>
  </si>
  <si>
    <t>-1103194035</t>
  </si>
  <si>
    <t>Hodinové zúčtovací sazby profesí PSV provádění stavebních konstrukcí zámečník odborný</t>
  </si>
  <si>
    <t>https://podminky.urs.cz/item/CS_URS_2024_01/HZS2132</t>
  </si>
  <si>
    <t>D10.4 - SO02 - Potrubní mosty</t>
  </si>
  <si>
    <t>D10.4.1 - SO02 - Potrubní mosty - Základy</t>
  </si>
  <si>
    <t>46342575</t>
  </si>
  <si>
    <t>TRANSPORTA Technology s.r.o.</t>
  </si>
  <si>
    <t xml:space="preserve">    741 - Elektroinstalace - silnoproud</t>
  </si>
  <si>
    <t>213311151</t>
  </si>
  <si>
    <t>Polštáře zhutněné pod základy ze štěrkodrti netříděné</t>
  </si>
  <si>
    <t>1142894062</t>
  </si>
  <si>
    <t>https://podminky.urs.cz/item/CS_URS_2024_01/213311151</t>
  </si>
  <si>
    <t xml:space="preserve">Poznámka k položce:_x000d_
VV: délka [m] x šířka [m] x tloušťka[m]_x000d_
</t>
  </si>
  <si>
    <t>(2,8*1*0,15)*4</t>
  </si>
  <si>
    <t>2,8*2,5*0,15</t>
  </si>
  <si>
    <t>5,3*4*0,15</t>
  </si>
  <si>
    <t>275326141</t>
  </si>
  <si>
    <t>Základové patky z ŽB se zvýšenými nároky na prostředí tř. C 35/45</t>
  </si>
  <si>
    <t>708839019</t>
  </si>
  <si>
    <t>Základy z betonu železového patky z betonu se zvýšenými nároky na prostředí tř. C 35/45</t>
  </si>
  <si>
    <t>https://podminky.urs.cz/item/CS_URS_2024_01/275326141</t>
  </si>
  <si>
    <t>2,8*1*1*4+2,8*2,5*1+5,3*4*1</t>
  </si>
  <si>
    <t>275356021</t>
  </si>
  <si>
    <t>Bednění základových patek ploch rovinných zřízení</t>
  </si>
  <si>
    <t>-2082439240</t>
  </si>
  <si>
    <t>Bednění základů z betonu prostého nebo železového patek pro plochy rovinné zřízení</t>
  </si>
  <si>
    <t>https://podminky.urs.cz/item/CS_URS_2024_01/275356021</t>
  </si>
  <si>
    <t>Poznámka k položce:_x000d_
VV: obvod [m] x [výška [m] x počet [ks]_x000d_
Výkresová část: TTEP0314_VZA_D2-1-1-DPS-Patky_16_R00</t>
  </si>
  <si>
    <t>(2,8+1)*4*4</t>
  </si>
  <si>
    <t>(2,8+2,5)*2</t>
  </si>
  <si>
    <t>(5,3+4)*2</t>
  </si>
  <si>
    <t>275356022</t>
  </si>
  <si>
    <t>Bednění základových patek ploch rovinných odstranění</t>
  </si>
  <si>
    <t>288822931</t>
  </si>
  <si>
    <t>Bednění základů z betonu prostého nebo železového patek pro plochy rovinné odstranění</t>
  </si>
  <si>
    <t>https://podminky.urs.cz/item/CS_URS_2024_01/275356022</t>
  </si>
  <si>
    <t>275366011</t>
  </si>
  <si>
    <t>Výztuž základových patek z drátů typu Kari</t>
  </si>
  <si>
    <t>-638948405</t>
  </si>
  <si>
    <t>Výztuž základů patek ze svařovaných sítí z drátů typu Kari</t>
  </si>
  <si>
    <t>https://podminky.urs.cz/item/CS_URS_2024_01/275366011</t>
  </si>
  <si>
    <t xml:space="preserve">Poznámka k položce:_x000d_
VV: délka [m] x šířka [m] x počet [ks] x objemová hmotnost [t/m2]_x000d_
</t>
  </si>
  <si>
    <t>2,14909090909091*1,1 'Přepočtené koeficientem množství</t>
  </si>
  <si>
    <t>9856111R</t>
  </si>
  <si>
    <t>Vrtaná šroubovitá mikropilota pro zvýšení únostnosti základů D 80/10 mm</t>
  </si>
  <si>
    <t>1124602112</t>
  </si>
  <si>
    <t>Mikropilota vrtaná šroubovitá pro zvýšení únosnosti základů průměru 100 mm</t>
  </si>
  <si>
    <t>9856111R1</t>
  </si>
  <si>
    <t>Mobilizace vrtané soupravy</t>
  </si>
  <si>
    <t>1479756167</t>
  </si>
  <si>
    <t>2818111R</t>
  </si>
  <si>
    <t>Ocelové trubky pro injektování nízkotlaké s ponecháním trubek l do 1,5 m D trubek přes 589/10 mm</t>
  </si>
  <si>
    <t>-1172904067</t>
  </si>
  <si>
    <t>Ocelové injekční trubky pro injektování osazené do předem připraveného injekčního vrtu s ponecháním trubek ve vrtu z trubek délky jednotlivě do 1,5 m, vnitřního průměru trubek přes 50,80 do 76,20 mm, (3,0")</t>
  </si>
  <si>
    <t>2831311R</t>
  </si>
  <si>
    <t>Hlavy mikropilot 200 x 200 x 20 - tlakové</t>
  </si>
  <si>
    <t>944891641</t>
  </si>
  <si>
    <t>998001011</t>
  </si>
  <si>
    <t>Přesun hmot pro piloty nebo podzemní stěny betonované na místě</t>
  </si>
  <si>
    <t>843356465</t>
  </si>
  <si>
    <t>https://podminky.urs.cz/item/CS_URS_2024_01/998001011</t>
  </si>
  <si>
    <t>741</t>
  </si>
  <si>
    <t>Elektroinstalace - silnoproud</t>
  </si>
  <si>
    <t>PDQA13A</t>
  </si>
  <si>
    <t>UZEMNENI V ZEMI-PASKA FEZN 30X4MM</t>
  </si>
  <si>
    <t>179154187</t>
  </si>
  <si>
    <t>Poznámka k položce:_x000d_
Zemní práce součástí SO1002 Trafostanice a zpevněné plochy</t>
  </si>
  <si>
    <t>1003632530</t>
  </si>
  <si>
    <t>PASKA ZEMNICI FEZN 30X4/50AM (BAL.25KG)</t>
  </si>
  <si>
    <t>KG</t>
  </si>
  <si>
    <t>-1692549579</t>
  </si>
  <si>
    <t>1000040380</t>
  </si>
  <si>
    <t xml:space="preserve">SVORKA SR 02 M8  SPOJ. PASEK 30X4</t>
  </si>
  <si>
    <t>KS</t>
  </si>
  <si>
    <t>-943798872</t>
  </si>
  <si>
    <t>1000040390</t>
  </si>
  <si>
    <t>SVORKA ZEMNICI SR03-LIT.,SPOJ.PASEK-LANO</t>
  </si>
  <si>
    <t>-817259895</t>
  </si>
  <si>
    <t>9870011550</t>
  </si>
  <si>
    <t>VYK&gt; GUMOASFALT SA 12</t>
  </si>
  <si>
    <t>1544171689</t>
  </si>
  <si>
    <t>D10.4.2 - SO02 - Potrubní mosty - Ocelové konstrukce</t>
  </si>
  <si>
    <t xml:space="preserve">    783 - Dokončovací práce - nátěry OK1 - OK26</t>
  </si>
  <si>
    <t>9539611R</t>
  </si>
  <si>
    <t xml:space="preserve">Kotvy chemickým tmelem  do betonu, ŽB nebo kamene s vyvrtáním otvoru</t>
  </si>
  <si>
    <t>-1145594914</t>
  </si>
  <si>
    <t>Kotvy chemickým tmelem do betonu, ŽB nebo kamene s vyvrtáním otvoru</t>
  </si>
  <si>
    <t>767590110</t>
  </si>
  <si>
    <t>Montáž podlahového roštu svařovaného</t>
  </si>
  <si>
    <t>454043564</t>
  </si>
  <si>
    <t>Montáž podlahových konstrukcí podlahových roštů, podlah připevněných svařováním</t>
  </si>
  <si>
    <t>https://podminky.urs.cz/item/CS_URS_2024_01/767590110</t>
  </si>
  <si>
    <t>Poznámka k položce:_x000d_
Vsazení roštu do připraveného ocelového rámu</t>
  </si>
  <si>
    <t>96*18</t>
  </si>
  <si>
    <t>55347052R</t>
  </si>
  <si>
    <t>rošt podlahový svařovaný žárově zinkovaný velikost 30/3mm 1000x800mm</t>
  </si>
  <si>
    <t>R-pol</t>
  </si>
  <si>
    <t>-241056320</t>
  </si>
  <si>
    <t>rošt podlahový svařovaný žárově zinkovaný velikost 30/3mm 500x500mm</t>
  </si>
  <si>
    <t>767832112</t>
  </si>
  <si>
    <t>Montáž venkovních požárních žebříků do ocelové konstrukce bez suchovodu</t>
  </si>
  <si>
    <t>-2048183576</t>
  </si>
  <si>
    <t>Montáž venkovních požárních žebříků na ocelovou konstrukci bez suchovodu</t>
  </si>
  <si>
    <t>https://podminky.urs.cz/item/CS_URS_2024_01/767832112</t>
  </si>
  <si>
    <t>44983000</t>
  </si>
  <si>
    <t>žebřík venkovní bez suchovodu v provedení žárový Zn</t>
  </si>
  <si>
    <t>139003395</t>
  </si>
  <si>
    <t>767834112</t>
  </si>
  <si>
    <t>Příplatek k ceně za montáž ochranného koše svařovaný</t>
  </si>
  <si>
    <t>-49903771</t>
  </si>
  <si>
    <t>Montáž venkovních požárních žebříků Příplatek k cenám za montáž ochranného koše, připevněného svařováním</t>
  </si>
  <si>
    <t>https://podminky.urs.cz/item/CS_URS_2024_01/767834112</t>
  </si>
  <si>
    <t>767995113</t>
  </si>
  <si>
    <t>Montáž atypických zámečnických konstrukcí hm přes 10 do 20 kg</t>
  </si>
  <si>
    <t>1682992691</t>
  </si>
  <si>
    <t>Montáž ostatních atypických zámečnických konstrukcí hmotnosti přes 10 do 20 kg</t>
  </si>
  <si>
    <t>https://podminky.urs.cz/item/CS_URS_2024_01/767995113</t>
  </si>
  <si>
    <t>145503R</t>
  </si>
  <si>
    <t>profilová ocel jakost S235</t>
  </si>
  <si>
    <t>684148098</t>
  </si>
  <si>
    <t>profil ocelový svařovaný jakost S235</t>
  </si>
  <si>
    <t>23538,889*0,0011 'Přepočtené koeficientem množství</t>
  </si>
  <si>
    <t>998767111</t>
  </si>
  <si>
    <t>Přesun hmot tonážní pro zámečnické konstrukce s omezením mechanizace v objektech v do 6 m</t>
  </si>
  <si>
    <t>2014534700</t>
  </si>
  <si>
    <t>Přesun hmot pro zámečnické konstrukce stanovený z hmotnosti přesunovaného materiálu vodorovná dopravní vzdálenost do 50 m s omezením mechanizace v objektech výšky do 6 m</t>
  </si>
  <si>
    <t>https://podminky.urs.cz/item/CS_URS_2024_01/998767111</t>
  </si>
  <si>
    <t>Dokončovací práce - nátěry OK1 - OK26</t>
  </si>
  <si>
    <t>783344201</t>
  </si>
  <si>
    <t>Základní antikorozní jednonásobný polyuretanový nátěr zámečnických konstrukcí</t>
  </si>
  <si>
    <t>1527584172</t>
  </si>
  <si>
    <t>Základní antikorozní nátěr zámečnických konstrukcí jednonásobný polyuretanový</t>
  </si>
  <si>
    <t>https://podminky.urs.cz/item/CS_URS_2024_01/783344201</t>
  </si>
  <si>
    <t>783325101</t>
  </si>
  <si>
    <t>Mezinátěr jednonásobný akrylátový mezinátěr zámečnických konstrukcí</t>
  </si>
  <si>
    <t>-1097781051</t>
  </si>
  <si>
    <t>Mezinátěr zámečnických konstrukcí jednonásobný akrylátový</t>
  </si>
  <si>
    <t>https://podminky.urs.cz/item/CS_URS_2024_01/783325101</t>
  </si>
  <si>
    <t>783347101</t>
  </si>
  <si>
    <t>Krycí jednonásobný polyuretanový nátěr zámečnických konstrukcí</t>
  </si>
  <si>
    <t>1498678693</t>
  </si>
  <si>
    <t>Krycí nátěr (email) zámečnických konstrukcí jednonásobný polyuretanový</t>
  </si>
  <si>
    <t>https://podminky.urs.cz/item/CS_URS_2024_01/783347101</t>
  </si>
  <si>
    <t>230120113</t>
  </si>
  <si>
    <t>Odkrytí, zakrytí trubních kanálů plechy a pororošty š přes 800 do 2000 mm</t>
  </si>
  <si>
    <t>1247610820</t>
  </si>
  <si>
    <t>Odkrytí a zakrytí trubních kanálů plechy a pororošty, šířky přes 800 do 2000 mm</t>
  </si>
  <si>
    <t>https://podminky.urs.cz/item/CS_URS_2024_01/230120113</t>
  </si>
  <si>
    <t>HZS3121</t>
  </si>
  <si>
    <t>Hodinová zúčtovací sazba montér ocelových konstrukcí</t>
  </si>
  <si>
    <t>1729463760</t>
  </si>
  <si>
    <t>Hodinové zúčtovací sazby montáží technologických zařízení při externích montážích montér ocelových konstrukcí</t>
  </si>
  <si>
    <t>https://podminky.urs.cz/item/CS_URS_2024_01/HZS3121</t>
  </si>
  <si>
    <t>HZS3122</t>
  </si>
  <si>
    <t>Hodinová zúčtovací sazba montér ocelových konstrukcí odborný</t>
  </si>
  <si>
    <t>-793871654</t>
  </si>
  <si>
    <t>Hodinové zúčtovací sazby montáží technologických zařízení při externích montážích montér ocelových konstrukcí odborný</t>
  </si>
  <si>
    <t>https://podminky.urs.cz/item/CS_URS_2024_01/HZS3122</t>
  </si>
  <si>
    <t>-220495284</t>
  </si>
  <si>
    <t>HZS4142</t>
  </si>
  <si>
    <t>Hodinová zúčtovací sazba vazač břemen odborný</t>
  </si>
  <si>
    <t>-1071858423</t>
  </si>
  <si>
    <t>Hodinové zúčtovací sazby ostatních profesí obsluha stavebních strojů a zařízení vazač břemen odborný</t>
  </si>
  <si>
    <t>https://podminky.urs.cz/item/CS_URS_2024_01/HZS4142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</si>
  <si>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</si>
  <si>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</si>
  <si>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</si>
  <si>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</si>
  <si>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</si>
  <si>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</si>
  <si>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</si>
  <si>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</si>
  <si>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</si>
  <si>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-360632994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</si>
  <si>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</si>
  <si>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</si>
  <si>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</si>
  <si>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</si>
  <si>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-1538328637</t>
  </si>
  <si>
    <t>https://podminky.urs.cz/item/CS_URS_2024_01/012203000</t>
  </si>
  <si>
    <t>012303000</t>
  </si>
  <si>
    <t>Geodetické práce po výstavbě</t>
  </si>
  <si>
    <t>415548334</t>
  </si>
  <si>
    <t>https://podminky.urs.cz/item/CS_URS_2024_01/012303000</t>
  </si>
  <si>
    <t>Poznámka k položce:_x000d_
Zpracování PD skutečného provedení stavby (směrově i výškově)_x000d_
Zpracování geometrického plánu vč. ochranného pásma</t>
  </si>
  <si>
    <t>013203000</t>
  </si>
  <si>
    <t>Dokumentace stavby - realizační (zhotovitele stavby)</t>
  </si>
  <si>
    <t>1475284709</t>
  </si>
  <si>
    <t>https://podminky.urs.cz/item/CS_URS_2024_01/013203000</t>
  </si>
  <si>
    <t>013254000</t>
  </si>
  <si>
    <t>Dokumentace skutečného provedení stavby</t>
  </si>
  <si>
    <t>1779140483</t>
  </si>
  <si>
    <t>https://podminky.urs.cz/item/CS_URS_2024_01/013254000</t>
  </si>
  <si>
    <t>013274000</t>
  </si>
  <si>
    <t>Pasportizace objektu před započetím prací</t>
  </si>
  <si>
    <t>-2116420739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</si>
  <si>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</si>
  <si>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</si>
  <si>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</si>
  <si>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</si>
  <si>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-1812355466</t>
  </si>
  <si>
    <t>https://podminky.urs.cz/item/CS_URS_2024_01/013284000</t>
  </si>
  <si>
    <t>013294000</t>
  </si>
  <si>
    <t>Ostatní dokumentace</t>
  </si>
  <si>
    <t>916883608</t>
  </si>
  <si>
    <t>https://podminky.urs.cz/item/CS_URS_2024_01/013294000</t>
  </si>
  <si>
    <t>Poznámka k položce:_x000d_
Dodavatelská dokumentace pro realizaci stavby</t>
  </si>
  <si>
    <t>VRN2</t>
  </si>
  <si>
    <t>Příprava staveniště</t>
  </si>
  <si>
    <t>020001000</t>
  </si>
  <si>
    <t>-1411340406</t>
  </si>
  <si>
    <t>https://podminky.urs.cz/item/CS_URS_2024_01/020001000</t>
  </si>
  <si>
    <t>VRN3</t>
  </si>
  <si>
    <t>Zařízení staveniště</t>
  </si>
  <si>
    <t>031002000</t>
  </si>
  <si>
    <t>Související práce pro zařízení staveniště</t>
  </si>
  <si>
    <t>…</t>
  </si>
  <si>
    <t>-320352118</t>
  </si>
  <si>
    <t>https://podminky.urs.cz/item/CS_URS_2024_01/031002000</t>
  </si>
  <si>
    <t>032002000</t>
  </si>
  <si>
    <t>Vybavení staveniště</t>
  </si>
  <si>
    <t>-2132054969</t>
  </si>
  <si>
    <t>https://podminky.urs.cz/item/CS_URS_2024_01/032002000</t>
  </si>
  <si>
    <t>033002000</t>
  </si>
  <si>
    <t>Připojení staveniště na inženýrské sítě</t>
  </si>
  <si>
    <t>-754050157</t>
  </si>
  <si>
    <t>https://podminky.urs.cz/item/CS_URS_2024_01/033002000</t>
  </si>
  <si>
    <t>034103000</t>
  </si>
  <si>
    <t>Oplocení staveniště</t>
  </si>
  <si>
    <t>164142496</t>
  </si>
  <si>
    <t>https://podminky.urs.cz/item/CS_URS_2024_01/034103000</t>
  </si>
  <si>
    <t>035002000</t>
  </si>
  <si>
    <t>Pronájmy ploch, objektů</t>
  </si>
  <si>
    <t>229005890</t>
  </si>
  <si>
    <t>https://podminky.urs.cz/item/CS_URS_2024_01/035002000</t>
  </si>
  <si>
    <t>039002000</t>
  </si>
  <si>
    <t>Zrušení zařízení staveniště</t>
  </si>
  <si>
    <t>-632697527</t>
  </si>
  <si>
    <t>https://podminky.urs.cz/item/CS_URS_2024_01/039002000</t>
  </si>
  <si>
    <t>041403000</t>
  </si>
  <si>
    <t>Koordinátor BOZP na staveništi</t>
  </si>
  <si>
    <t>-199594269</t>
  </si>
  <si>
    <t>https://podminky.urs.cz/item/CS_URS_2024_01/041403000</t>
  </si>
  <si>
    <t>043154000</t>
  </si>
  <si>
    <t>Zkoušky hutnicí</t>
  </si>
  <si>
    <t>-1328429669</t>
  </si>
  <si>
    <t>https://podminky.urs.cz/item/CS_URS_2024_01/043154000</t>
  </si>
  <si>
    <t>045203000</t>
  </si>
  <si>
    <t>Kompletační činnost</t>
  </si>
  <si>
    <t>-1562949096</t>
  </si>
  <si>
    <t>https://podminky.urs.cz/item/CS_URS_2024_01/045203000</t>
  </si>
  <si>
    <t>Poznámka k položce:_x000d_
Inženýrská činnost _x000d_
Dokladová část stavby</t>
  </si>
  <si>
    <t>VRN6</t>
  </si>
  <si>
    <t>Územní vlivy</t>
  </si>
  <si>
    <t>060001000</t>
  </si>
  <si>
    <t>-88226919</t>
  </si>
  <si>
    <t>https://podminky.urs.cz/item/CS_URS_2024_01/060001000</t>
  </si>
  <si>
    <t>Poznámka k položce:_x000d_
Vliv klimatických podmínek_x000d_
Mimostaveništění doprava_x000d_
Práce v těžce přístupných místech</t>
  </si>
  <si>
    <t>070001000</t>
  </si>
  <si>
    <t>Provozní vlivy</t>
  </si>
  <si>
    <t>-1334352633</t>
  </si>
  <si>
    <t>https://podminky.urs.cz/item/CS_URS_2024_01/070001000</t>
  </si>
  <si>
    <t>Poznámka k položce:_x000d_
Ochranná pásma_x000d_
Provoz investora_x000d_
Těžké přejezdy_x000d_
Lávky pro pěší</t>
  </si>
  <si>
    <t>VRN9</t>
  </si>
  <si>
    <t>090001000</t>
  </si>
  <si>
    <t>-1393908227</t>
  </si>
  <si>
    <t>https://podminky.urs.cz/item/CS_URS_2024_01/090001000</t>
  </si>
  <si>
    <t>Poznámka k položce:_x000d_
Náklady na zkušební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</si>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</sst>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1" TargetMode="External" /><Relationship Id="rId2" Type="http://schemas.openxmlformats.org/officeDocument/2006/relationships/hyperlink" Target="https://podminky.urs.cz/item/CS_URS_2024_01/713420813" TargetMode="External" /><Relationship Id="rId3" Type="http://schemas.openxmlformats.org/officeDocument/2006/relationships/hyperlink" Target="https://podminky.urs.cz/item/CS_URS_2024_01/713421112" TargetMode="External" /><Relationship Id="rId4" Type="http://schemas.openxmlformats.org/officeDocument/2006/relationships/hyperlink" Target="https://podminky.urs.cz/item/CS_URS_2024_01/713421116" TargetMode="External" /><Relationship Id="rId5" Type="http://schemas.openxmlformats.org/officeDocument/2006/relationships/hyperlink" Target="https://podminky.urs.cz/item/CS_URS_2024_01/713490821" TargetMode="External" /><Relationship Id="rId6" Type="http://schemas.openxmlformats.org/officeDocument/2006/relationships/hyperlink" Target="https://podminky.urs.cz/item/CS_URS_2024_01/713491211" TargetMode="External" /><Relationship Id="rId7" Type="http://schemas.openxmlformats.org/officeDocument/2006/relationships/hyperlink" Target="https://podminky.urs.cz/item/CS_URS_2024_01/998713101" TargetMode="External" /><Relationship Id="rId8" Type="http://schemas.openxmlformats.org/officeDocument/2006/relationships/hyperlink" Target="https://podminky.urs.cz/item/CS_URS_2024_01/734100814" TargetMode="External" /><Relationship Id="rId9" Type="http://schemas.openxmlformats.org/officeDocument/2006/relationships/hyperlink" Target="https://podminky.urs.cz/item/CS_URS_2024_01/734109320" TargetMode="External" /><Relationship Id="rId10" Type="http://schemas.openxmlformats.org/officeDocument/2006/relationships/hyperlink" Target="https://podminky.urs.cz/item/CS_URS_2024_01/734109312" TargetMode="External" /><Relationship Id="rId11" Type="http://schemas.openxmlformats.org/officeDocument/2006/relationships/hyperlink" Target="https://podminky.urs.cz/item/CS_URS_2024_01/734169412" TargetMode="External" /><Relationship Id="rId12" Type="http://schemas.openxmlformats.org/officeDocument/2006/relationships/hyperlink" Target="https://podminky.urs.cz/item/CS_URS_2024_01/734173612" TargetMode="External" /><Relationship Id="rId13" Type="http://schemas.openxmlformats.org/officeDocument/2006/relationships/hyperlink" Target="https://podminky.urs.cz/item/CS_URS_2024_01/998734101" TargetMode="External" /><Relationship Id="rId14" Type="http://schemas.openxmlformats.org/officeDocument/2006/relationships/hyperlink" Target="https://podminky.urs.cz/item/CS_URS_2024_01/767996701" TargetMode="External" /><Relationship Id="rId15" Type="http://schemas.openxmlformats.org/officeDocument/2006/relationships/hyperlink" Target="https://podminky.urs.cz/item/CS_URS_2024_01/998767101" TargetMode="External" /><Relationship Id="rId16" Type="http://schemas.openxmlformats.org/officeDocument/2006/relationships/hyperlink" Target="https://podminky.urs.cz/item/CS_URS_2024_01/998767199" TargetMode="External" /><Relationship Id="rId17" Type="http://schemas.openxmlformats.org/officeDocument/2006/relationships/hyperlink" Target="https://podminky.urs.cz/item/CS_URS_2024_01/998767194" TargetMode="External" /><Relationship Id="rId18" Type="http://schemas.openxmlformats.org/officeDocument/2006/relationships/hyperlink" Target="https://podminky.urs.cz/item/CS_URS_2024_01/783604590" TargetMode="External" /><Relationship Id="rId19" Type="http://schemas.openxmlformats.org/officeDocument/2006/relationships/hyperlink" Target="https://podminky.urs.cz/item/CS_URS_2024_01/230011024" TargetMode="External" /><Relationship Id="rId20" Type="http://schemas.openxmlformats.org/officeDocument/2006/relationships/hyperlink" Target="https://podminky.urs.cz/item/CS_URS_2024_01/230011091" TargetMode="External" /><Relationship Id="rId21" Type="http://schemas.openxmlformats.org/officeDocument/2006/relationships/hyperlink" Target="https://podminky.urs.cz/item/CS_URS_2024_01/230011135" TargetMode="External" /><Relationship Id="rId22" Type="http://schemas.openxmlformats.org/officeDocument/2006/relationships/hyperlink" Target="https://podminky.urs.cz/item/CS_URS_2024_01/230021024" TargetMode="External" /><Relationship Id="rId23" Type="http://schemas.openxmlformats.org/officeDocument/2006/relationships/hyperlink" Target="https://podminky.urs.cz/item/CS_URS_2024_01/230022020" TargetMode="External" /><Relationship Id="rId24" Type="http://schemas.openxmlformats.org/officeDocument/2006/relationships/hyperlink" Target="https://podminky.urs.cz/item/CS_URS_2024_01/230024167" TargetMode="External" /><Relationship Id="rId25" Type="http://schemas.openxmlformats.org/officeDocument/2006/relationships/hyperlink" Target="https://podminky.urs.cz/item/CS_URS_2024_01/230025167" TargetMode="External" /><Relationship Id="rId26" Type="http://schemas.openxmlformats.org/officeDocument/2006/relationships/hyperlink" Target="https://podminky.urs.cz/item/CS_URS_2024_01/230025135" TargetMode="External" /><Relationship Id="rId27" Type="http://schemas.openxmlformats.org/officeDocument/2006/relationships/hyperlink" Target="https://podminky.urs.cz/item/CS_URS_2024_01/230024135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12112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713351312" TargetMode="External" /><Relationship Id="rId4" Type="http://schemas.openxmlformats.org/officeDocument/2006/relationships/hyperlink" Target="https://podminky.urs.cz/item/CS_URS_2024_01/713391112" TargetMode="External" /><Relationship Id="rId5" Type="http://schemas.openxmlformats.org/officeDocument/2006/relationships/hyperlink" Target="https://podminky.urs.cz/item/CS_URS_2024_01/713491111" TargetMode="External" /><Relationship Id="rId6" Type="http://schemas.openxmlformats.org/officeDocument/2006/relationships/hyperlink" Target="https://podminky.urs.cz/item/CS_URS_2024_01/713411112" TargetMode="External" /><Relationship Id="rId7" Type="http://schemas.openxmlformats.org/officeDocument/2006/relationships/hyperlink" Target="https://podminky.urs.cz/item/CS_URS_2024_01/713420813" TargetMode="External" /><Relationship Id="rId8" Type="http://schemas.openxmlformats.org/officeDocument/2006/relationships/hyperlink" Target="https://podminky.urs.cz/item/CS_URS_2024_01/713460813" TargetMode="External" /><Relationship Id="rId9" Type="http://schemas.openxmlformats.org/officeDocument/2006/relationships/hyperlink" Target="https://podminky.urs.cz/item/CS_URS_2024_01/713463111" TargetMode="External" /><Relationship Id="rId10" Type="http://schemas.openxmlformats.org/officeDocument/2006/relationships/hyperlink" Target="https://podminky.urs.cz/item/CS_URS_2024_01/713490811" TargetMode="External" /><Relationship Id="rId11" Type="http://schemas.openxmlformats.org/officeDocument/2006/relationships/hyperlink" Target="https://podminky.urs.cz/item/CS_URS_2024_01/713471212" TargetMode="External" /><Relationship Id="rId12" Type="http://schemas.openxmlformats.org/officeDocument/2006/relationships/hyperlink" Target="https://podminky.urs.cz/item/CS_URS_2024_01/998713123" TargetMode="External" /><Relationship Id="rId13" Type="http://schemas.openxmlformats.org/officeDocument/2006/relationships/hyperlink" Target="https://podminky.urs.cz/item/CS_URS_2024_01/732420816" TargetMode="External" /><Relationship Id="rId14" Type="http://schemas.openxmlformats.org/officeDocument/2006/relationships/hyperlink" Target="https://podminky.urs.cz/item/CS_URS_2024_01/732429229" TargetMode="External" /><Relationship Id="rId15" Type="http://schemas.openxmlformats.org/officeDocument/2006/relationships/hyperlink" Target="https://podminky.urs.cz/item/CS_URS_2024_01/998732101" TargetMode="External" /><Relationship Id="rId16" Type="http://schemas.openxmlformats.org/officeDocument/2006/relationships/hyperlink" Target="https://podminky.urs.cz/item/CS_URS_2024_01/733120832" TargetMode="External" /><Relationship Id="rId17" Type="http://schemas.openxmlformats.org/officeDocument/2006/relationships/hyperlink" Target="https://podminky.urs.cz/item/CS_URS_2024_01/733120839" TargetMode="External" /><Relationship Id="rId18" Type="http://schemas.openxmlformats.org/officeDocument/2006/relationships/hyperlink" Target="https://podminky.urs.cz/item/CS_URS_2024_01/733120842" TargetMode="External" /><Relationship Id="rId19" Type="http://schemas.openxmlformats.org/officeDocument/2006/relationships/hyperlink" Target="https://podminky.urs.cz/item/CS_URS_2024_01/733120843" TargetMode="External" /><Relationship Id="rId20" Type="http://schemas.openxmlformats.org/officeDocument/2006/relationships/hyperlink" Target="https://podminky.urs.cz/item/CS_URS_2024_01/733121244" TargetMode="External" /><Relationship Id="rId21" Type="http://schemas.openxmlformats.org/officeDocument/2006/relationships/hyperlink" Target="https://podminky.urs.cz/item/CS_URS_2024_01/998733102" TargetMode="External" /><Relationship Id="rId22" Type="http://schemas.openxmlformats.org/officeDocument/2006/relationships/hyperlink" Target="https://podminky.urs.cz/item/CS_URS_2024_01/734109213" TargetMode="External" /><Relationship Id="rId23" Type="http://schemas.openxmlformats.org/officeDocument/2006/relationships/hyperlink" Target="https://podminky.urs.cz/item/CS_URS_2024_01/734109311" TargetMode="External" /><Relationship Id="rId24" Type="http://schemas.openxmlformats.org/officeDocument/2006/relationships/hyperlink" Target="https://podminky.urs.cz/item/CS_URS_2024_01/734109316" TargetMode="External" /><Relationship Id="rId25" Type="http://schemas.openxmlformats.org/officeDocument/2006/relationships/hyperlink" Target="https://podminky.urs.cz/item/CS_URS_2024_01/734109217" TargetMode="External" /><Relationship Id="rId26" Type="http://schemas.openxmlformats.org/officeDocument/2006/relationships/hyperlink" Target="https://podminky.urs.cz/item/CS_URS_2024_01/734109219" TargetMode="External" /><Relationship Id="rId27" Type="http://schemas.openxmlformats.org/officeDocument/2006/relationships/hyperlink" Target="https://podminky.urs.cz/item/CS_URS_2024_01/734109220" TargetMode="External" /><Relationship Id="rId28" Type="http://schemas.openxmlformats.org/officeDocument/2006/relationships/hyperlink" Target="https://podminky.urs.cz/item/CS_URS_2024_01/734109222" TargetMode="External" /><Relationship Id="rId29" Type="http://schemas.openxmlformats.org/officeDocument/2006/relationships/hyperlink" Target="https://podminky.urs.cz/item/CS_URS_2024_01/734109317" TargetMode="External" /><Relationship Id="rId30" Type="http://schemas.openxmlformats.org/officeDocument/2006/relationships/hyperlink" Target="https://podminky.urs.cz/item/CS_URS_2024_01/734109319" TargetMode="External" /><Relationship Id="rId31" Type="http://schemas.openxmlformats.org/officeDocument/2006/relationships/hyperlink" Target="https://podminky.urs.cz/item/CS_URS_2024_01/734109320" TargetMode="External" /><Relationship Id="rId32" Type="http://schemas.openxmlformats.org/officeDocument/2006/relationships/hyperlink" Target="https://podminky.urs.cz/item/CS_URS_2024_01/734109221" TargetMode="External" /><Relationship Id="rId33" Type="http://schemas.openxmlformats.org/officeDocument/2006/relationships/hyperlink" Target="https://podminky.urs.cz/item/CS_URS_2024_01/734190909" TargetMode="External" /><Relationship Id="rId34" Type="http://schemas.openxmlformats.org/officeDocument/2006/relationships/hyperlink" Target="https://podminky.urs.cz/item/CS_URS_2024_01/734190914" TargetMode="External" /><Relationship Id="rId35" Type="http://schemas.openxmlformats.org/officeDocument/2006/relationships/hyperlink" Target="https://podminky.urs.cz/item/CS_URS_2024_01/734190934" TargetMode="External" /><Relationship Id="rId36" Type="http://schemas.openxmlformats.org/officeDocument/2006/relationships/hyperlink" Target="https://podminky.urs.cz/item/CS_URS_2024_01/734209111" TargetMode="External" /><Relationship Id="rId37" Type="http://schemas.openxmlformats.org/officeDocument/2006/relationships/hyperlink" Target="https://podminky.urs.cz/item/CS_URS_2024_01/734292718" TargetMode="External" /><Relationship Id="rId38" Type="http://schemas.openxmlformats.org/officeDocument/2006/relationships/hyperlink" Target="https://podminky.urs.cz/item/CS_URS_2024_01/734411127" TargetMode="External" /><Relationship Id="rId39" Type="http://schemas.openxmlformats.org/officeDocument/2006/relationships/hyperlink" Target="https://podminky.urs.cz/item/CS_URS_2024_01/734411601" TargetMode="External" /><Relationship Id="rId40" Type="http://schemas.openxmlformats.org/officeDocument/2006/relationships/hyperlink" Target="https://podminky.urs.cz/item/CS_URS_2024_01/734419111" TargetMode="External" /><Relationship Id="rId41" Type="http://schemas.openxmlformats.org/officeDocument/2006/relationships/hyperlink" Target="https://podminky.urs.cz/item/CS_URS_2024_01/734494213" TargetMode="External" /><Relationship Id="rId42" Type="http://schemas.openxmlformats.org/officeDocument/2006/relationships/hyperlink" Target="https://podminky.urs.cz/item/CS_URS_2024_01/734499211" TargetMode="External" /><Relationship Id="rId43" Type="http://schemas.openxmlformats.org/officeDocument/2006/relationships/hyperlink" Target="https://podminky.urs.cz/item/CS_URS_2024_01/751614110" TargetMode="External" /><Relationship Id="rId44" Type="http://schemas.openxmlformats.org/officeDocument/2006/relationships/hyperlink" Target="https://podminky.urs.cz/item/CS_URS_2024_01/998734102" TargetMode="External" /><Relationship Id="rId45" Type="http://schemas.openxmlformats.org/officeDocument/2006/relationships/hyperlink" Target="https://podminky.urs.cz/item/CS_URS_2024_01/767996701" TargetMode="External" /><Relationship Id="rId46" Type="http://schemas.openxmlformats.org/officeDocument/2006/relationships/hyperlink" Target="https://podminky.urs.cz/item/CS_URS_2024_01/998767101" TargetMode="External" /><Relationship Id="rId47" Type="http://schemas.openxmlformats.org/officeDocument/2006/relationships/hyperlink" Target="https://podminky.urs.cz/item/CS_URS_2024_01/783314101" TargetMode="External" /><Relationship Id="rId48" Type="http://schemas.openxmlformats.org/officeDocument/2006/relationships/hyperlink" Target="https://podminky.urs.cz/item/CS_URS_2024_01/783317101" TargetMode="External" /><Relationship Id="rId49" Type="http://schemas.openxmlformats.org/officeDocument/2006/relationships/hyperlink" Target="https://podminky.urs.cz/item/CS_URS_2024_01/783647691" TargetMode="External" /><Relationship Id="rId50" Type="http://schemas.openxmlformats.org/officeDocument/2006/relationships/hyperlink" Target="https://podminky.urs.cz/item/CS_URS_2024_01/230011121" TargetMode="External" /><Relationship Id="rId51" Type="http://schemas.openxmlformats.org/officeDocument/2006/relationships/hyperlink" Target="https://podminky.urs.cz/item/CS_URS_2024_01/230020627" TargetMode="External" /><Relationship Id="rId52" Type="http://schemas.openxmlformats.org/officeDocument/2006/relationships/hyperlink" Target="https://podminky.urs.cz/item/CS_URS_2024_01/230020639" TargetMode="External" /><Relationship Id="rId53" Type="http://schemas.openxmlformats.org/officeDocument/2006/relationships/hyperlink" Target="https://podminky.urs.cz/item/CS_URS_2024_01/230020649" TargetMode="External" /><Relationship Id="rId54" Type="http://schemas.openxmlformats.org/officeDocument/2006/relationships/hyperlink" Target="https://podminky.urs.cz/item/CS_URS_2024_01/230020664" TargetMode="External" /><Relationship Id="rId55" Type="http://schemas.openxmlformats.org/officeDocument/2006/relationships/hyperlink" Target="https://podminky.urs.cz/item/CS_URS_2024_01/230020674" TargetMode="External" /><Relationship Id="rId56" Type="http://schemas.openxmlformats.org/officeDocument/2006/relationships/hyperlink" Target="https://podminky.urs.cz/item/CS_URS_2024_01/230020684" TargetMode="External" /><Relationship Id="rId57" Type="http://schemas.openxmlformats.org/officeDocument/2006/relationships/hyperlink" Target="https://podminky.urs.cz/item/CS_URS_2024_01/230020718" TargetMode="External" /><Relationship Id="rId58" Type="http://schemas.openxmlformats.org/officeDocument/2006/relationships/hyperlink" Target="https://podminky.urs.cz/item/CS_URS_2024_01/230020728" TargetMode="External" /><Relationship Id="rId59" Type="http://schemas.openxmlformats.org/officeDocument/2006/relationships/hyperlink" Target="https://podminky.urs.cz/item/CS_URS_2024_01/230020738" TargetMode="External" /><Relationship Id="rId60" Type="http://schemas.openxmlformats.org/officeDocument/2006/relationships/hyperlink" Target="https://podminky.urs.cz/item/CS_URS_2024_01/230020757" TargetMode="External" /><Relationship Id="rId61" Type="http://schemas.openxmlformats.org/officeDocument/2006/relationships/hyperlink" Target="https://podminky.urs.cz/item/CS_URS_2024_01/230020765" TargetMode="External" /><Relationship Id="rId62" Type="http://schemas.openxmlformats.org/officeDocument/2006/relationships/hyperlink" Target="https://podminky.urs.cz/item/CS_URS_2024_01/230021008" TargetMode="External" /><Relationship Id="rId63" Type="http://schemas.openxmlformats.org/officeDocument/2006/relationships/hyperlink" Target="https://podminky.urs.cz/item/CS_URS_2024_01/230021048" TargetMode="External" /><Relationship Id="rId64" Type="http://schemas.openxmlformats.org/officeDocument/2006/relationships/hyperlink" Target="https://podminky.urs.cz/item/CS_URS_2024_01/230022088" TargetMode="External" /><Relationship Id="rId65" Type="http://schemas.openxmlformats.org/officeDocument/2006/relationships/hyperlink" Target="https://podminky.urs.cz/item/CS_URS_2024_01/230022031" TargetMode="External" /><Relationship Id="rId66" Type="http://schemas.openxmlformats.org/officeDocument/2006/relationships/hyperlink" Target="https://podminky.urs.cz/item/CS_URS_2024_01/230022067" TargetMode="External" /><Relationship Id="rId67" Type="http://schemas.openxmlformats.org/officeDocument/2006/relationships/hyperlink" Target="https://podminky.urs.cz/item/CS_URS_2024_01/230023008" TargetMode="External" /><Relationship Id="rId68" Type="http://schemas.openxmlformats.org/officeDocument/2006/relationships/hyperlink" Target="https://podminky.urs.cz/item/CS_URS_2024_01/230023021" TargetMode="External" /><Relationship Id="rId69" Type="http://schemas.openxmlformats.org/officeDocument/2006/relationships/hyperlink" Target="https://podminky.urs.cz/item/CS_URS_2024_01/230023037" TargetMode="External" /><Relationship Id="rId70" Type="http://schemas.openxmlformats.org/officeDocument/2006/relationships/hyperlink" Target="https://podminky.urs.cz/item/CS_URS_2024_01/230023048" TargetMode="External" /><Relationship Id="rId71" Type="http://schemas.openxmlformats.org/officeDocument/2006/relationships/hyperlink" Target="https://podminky.urs.cz/item/CS_URS_2024_01/230023057" TargetMode="External" /><Relationship Id="rId72" Type="http://schemas.openxmlformats.org/officeDocument/2006/relationships/hyperlink" Target="https://podminky.urs.cz/item/CS_URS_2024_01/230023077" TargetMode="External" /><Relationship Id="rId73" Type="http://schemas.openxmlformats.org/officeDocument/2006/relationships/hyperlink" Target="https://podminky.urs.cz/item/CS_URS_2024_01/230023101" TargetMode="External" /><Relationship Id="rId74" Type="http://schemas.openxmlformats.org/officeDocument/2006/relationships/hyperlink" Target="https://podminky.urs.cz/item/CS_URS_2024_01/230024058" TargetMode="External" /><Relationship Id="rId75" Type="http://schemas.openxmlformats.org/officeDocument/2006/relationships/hyperlink" Target="https://podminky.urs.cz/item/CS_URS_2024_01/230023067" TargetMode="External" /><Relationship Id="rId76" Type="http://schemas.openxmlformats.org/officeDocument/2006/relationships/hyperlink" Target="https://podminky.urs.cz/item/CS_URS_2024_01/230024088" TargetMode="External" /><Relationship Id="rId77" Type="http://schemas.openxmlformats.org/officeDocument/2006/relationships/hyperlink" Target="https://podminky.urs.cz/item/CS_URS_2024_01/230024101" TargetMode="External" /><Relationship Id="rId78" Type="http://schemas.openxmlformats.org/officeDocument/2006/relationships/hyperlink" Target="https://podminky.urs.cz/item/CS_URS_2024_01/230023058" TargetMode="External" /><Relationship Id="rId79" Type="http://schemas.openxmlformats.org/officeDocument/2006/relationships/hyperlink" Target="https://podminky.urs.cz/item/CS_URS_2024_01/230023113" TargetMode="External" /><Relationship Id="rId80" Type="http://schemas.openxmlformats.org/officeDocument/2006/relationships/hyperlink" Target="https://podminky.urs.cz/item/CS_URS_2024_01/230024113" TargetMode="External" /><Relationship Id="rId81" Type="http://schemas.openxmlformats.org/officeDocument/2006/relationships/hyperlink" Target="https://podminky.urs.cz/item/CS_URS_2024_01/230025113" TargetMode="External" /><Relationship Id="rId82" Type="http://schemas.openxmlformats.org/officeDocument/2006/relationships/hyperlink" Target="https://podminky.urs.cz/item/CS_URS_2024_01/230025121" TargetMode="External" /><Relationship Id="rId83" Type="http://schemas.openxmlformats.org/officeDocument/2006/relationships/hyperlink" Target="https://podminky.urs.cz/item/CS_URS_2024_01/230024123" TargetMode="External" /><Relationship Id="rId84" Type="http://schemas.openxmlformats.org/officeDocument/2006/relationships/hyperlink" Target="https://podminky.urs.cz/item/CS_URS_2024_01/230024144" TargetMode="External" /><Relationship Id="rId85" Type="http://schemas.openxmlformats.org/officeDocument/2006/relationships/hyperlink" Target="https://podminky.urs.cz/item/CS_URS_2024_01/230023122" TargetMode="External" /><Relationship Id="rId86" Type="http://schemas.openxmlformats.org/officeDocument/2006/relationships/hyperlink" Target="https://podminky.urs.cz/item/CS_URS_2024_01/230024142" TargetMode="External" /><Relationship Id="rId87" Type="http://schemas.openxmlformats.org/officeDocument/2006/relationships/hyperlink" Target="https://podminky.urs.cz/item/CS_URS_2024_01/230024165" TargetMode="External" /><Relationship Id="rId88" Type="http://schemas.openxmlformats.org/officeDocument/2006/relationships/hyperlink" Target="https://podminky.urs.cz/item/CS_URS_2024_01/230024175" TargetMode="External" /><Relationship Id="rId89" Type="http://schemas.openxmlformats.org/officeDocument/2006/relationships/hyperlink" Target="https://podminky.urs.cz/item/CS_URS_2024_01/230025144" TargetMode="External" /><Relationship Id="rId90" Type="http://schemas.openxmlformats.org/officeDocument/2006/relationships/hyperlink" Target="https://podminky.urs.cz/item/CS_URS_2024_01/230026167" TargetMode="External" /><Relationship Id="rId91" Type="http://schemas.openxmlformats.org/officeDocument/2006/relationships/hyperlink" Target="https://podminky.urs.cz/item/CS_URS_2024_01/230031028" TargetMode="External" /><Relationship Id="rId92" Type="http://schemas.openxmlformats.org/officeDocument/2006/relationships/hyperlink" Target="https://podminky.urs.cz/item/CS_URS_2024_01/230031029" TargetMode="External" /><Relationship Id="rId93" Type="http://schemas.openxmlformats.org/officeDocument/2006/relationships/hyperlink" Target="https://podminky.urs.cz/item/CS_URS_2024_01/230032026" TargetMode="External" /><Relationship Id="rId94" Type="http://schemas.openxmlformats.org/officeDocument/2006/relationships/hyperlink" Target="https://podminky.urs.cz/item/CS_URS_2024_01/230032028" TargetMode="External" /><Relationship Id="rId95" Type="http://schemas.openxmlformats.org/officeDocument/2006/relationships/hyperlink" Target="https://podminky.urs.cz/item/CS_URS_2024_01/230032029" TargetMode="External" /><Relationship Id="rId96" Type="http://schemas.openxmlformats.org/officeDocument/2006/relationships/hyperlink" Target="https://podminky.urs.cz/item/CS_URS_2024_01/230032030" TargetMode="External" /><Relationship Id="rId97" Type="http://schemas.openxmlformats.org/officeDocument/2006/relationships/hyperlink" Target="https://podminky.urs.cz/item/CS_URS_2024_01/230032031" TargetMode="External" /><Relationship Id="rId98" Type="http://schemas.openxmlformats.org/officeDocument/2006/relationships/hyperlink" Target="https://podminky.urs.cz/item/CS_URS_2024_01/230032032" TargetMode="External" /><Relationship Id="rId99" Type="http://schemas.openxmlformats.org/officeDocument/2006/relationships/hyperlink" Target="https://podminky.urs.cz/item/CS_URS_2024_01/230032033" TargetMode="External" /><Relationship Id="rId100" Type="http://schemas.openxmlformats.org/officeDocument/2006/relationships/hyperlink" Target="https://podminky.urs.cz/item/CS_URS_2024_01/230032034" TargetMode="External" /><Relationship Id="rId101" Type="http://schemas.openxmlformats.org/officeDocument/2006/relationships/hyperlink" Target="https://podminky.urs.cz/item/CS_URS_2024_01/230032035" TargetMode="External" /><Relationship Id="rId102" Type="http://schemas.openxmlformats.org/officeDocument/2006/relationships/hyperlink" Target="https://podminky.urs.cz/item/CS_URS_2024_01/230032037" TargetMode="External" /><Relationship Id="rId103" Type="http://schemas.openxmlformats.org/officeDocument/2006/relationships/hyperlink" Target="https://podminky.urs.cz/item/CS_URS_2024_01/230033022" TargetMode="External" /><Relationship Id="rId104" Type="http://schemas.openxmlformats.org/officeDocument/2006/relationships/hyperlink" Target="https://podminky.urs.cz/item/CS_URS_2024_01/230033026" TargetMode="External" /><Relationship Id="rId105" Type="http://schemas.openxmlformats.org/officeDocument/2006/relationships/hyperlink" Target="https://podminky.urs.cz/item/CS_URS_2024_01/230033029" TargetMode="External" /><Relationship Id="rId106" Type="http://schemas.openxmlformats.org/officeDocument/2006/relationships/hyperlink" Target="https://podminky.urs.cz/item/CS_URS_2024_01/230033030" TargetMode="External" /><Relationship Id="rId107" Type="http://schemas.openxmlformats.org/officeDocument/2006/relationships/hyperlink" Target="https://podminky.urs.cz/item/CS_URS_2024_01/230033032" TargetMode="External" /><Relationship Id="rId108" Type="http://schemas.openxmlformats.org/officeDocument/2006/relationships/hyperlink" Target="https://podminky.urs.cz/item/CS_URS_2024_01/230033033" TargetMode="External" /><Relationship Id="rId109" Type="http://schemas.openxmlformats.org/officeDocument/2006/relationships/hyperlink" Target="https://podminky.urs.cz/item/CS_URS_2024_01/230033034" TargetMode="External" /><Relationship Id="rId110" Type="http://schemas.openxmlformats.org/officeDocument/2006/relationships/hyperlink" Target="https://podminky.urs.cz/item/CS_URS_2024_01/230170006" TargetMode="External" /><Relationship Id="rId111" Type="http://schemas.openxmlformats.org/officeDocument/2006/relationships/hyperlink" Target="https://podminky.urs.cz/item/CS_URS_2024_01/230170012" TargetMode="External" /><Relationship Id="rId112" Type="http://schemas.openxmlformats.org/officeDocument/2006/relationships/hyperlink" Target="https://podminky.urs.cz/item/CS_URS_2024_01/230170013" TargetMode="External" /><Relationship Id="rId113" Type="http://schemas.openxmlformats.org/officeDocument/2006/relationships/hyperlink" Target="https://podminky.urs.cz/item/CS_URS_2024_01/230170014" TargetMode="External" /><Relationship Id="rId114" Type="http://schemas.openxmlformats.org/officeDocument/2006/relationships/hyperlink" Target="https://podminky.urs.cz/item/CS_URS_2024_01/230170015" TargetMode="External" /><Relationship Id="rId115" Type="http://schemas.openxmlformats.org/officeDocument/2006/relationships/hyperlink" Target="https://podminky.urs.cz/item/CS_URS_2024_01/230170016" TargetMode="External" /><Relationship Id="rId116" Type="http://schemas.openxmlformats.org/officeDocument/2006/relationships/hyperlink" Target="https://podminky.urs.cz/item/CS_URS_2024_01/230210011" TargetMode="External" /><Relationship Id="rId117" Type="http://schemas.openxmlformats.org/officeDocument/2006/relationships/hyperlink" Target="https://podminky.urs.cz/item/CS_URS_2024_01/230050004" TargetMode="External" /><Relationship Id="rId118" Type="http://schemas.openxmlformats.org/officeDocument/2006/relationships/hyperlink" Target="https://podminky.urs.cz/item/CS_URS_2024_01/230050031" TargetMode="External" /><Relationship Id="rId119" Type="http://schemas.openxmlformats.org/officeDocument/2006/relationships/hyperlink" Target="https://podminky.urs.cz/item/CS_URS_2024_01/580203005" TargetMode="External" /><Relationship Id="rId120" Type="http://schemas.openxmlformats.org/officeDocument/2006/relationships/hyperlink" Target="https://podminky.urs.cz/item/CS_URS_2024_01/580204005" TargetMode="External" /><Relationship Id="rId121" Type="http://schemas.openxmlformats.org/officeDocument/2006/relationships/hyperlink" Target="https://podminky.urs.cz/item/CS_URS_2024_01/HZS4132" TargetMode="External" /><Relationship Id="rId122" Type="http://schemas.openxmlformats.org/officeDocument/2006/relationships/hyperlink" Target="https://podminky.urs.cz/item/CS_URS_2024_01/HZS4212" TargetMode="External" /><Relationship Id="rId123" Type="http://schemas.openxmlformats.org/officeDocument/2006/relationships/hyperlink" Target="https://podminky.urs.cz/item/CS_URS_2024_01/043124000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321211" TargetMode="External" /><Relationship Id="rId2" Type="http://schemas.openxmlformats.org/officeDocument/2006/relationships/hyperlink" Target="https://podminky.urs.cz/item/CS_URS_2024_01/713421121" TargetMode="External" /><Relationship Id="rId3" Type="http://schemas.openxmlformats.org/officeDocument/2006/relationships/hyperlink" Target="https://podminky.urs.cz/item/CS_URS_2024_01/713463212" TargetMode="External" /><Relationship Id="rId4" Type="http://schemas.openxmlformats.org/officeDocument/2006/relationships/hyperlink" Target="https://podminky.urs.cz/item/CS_URS_2024_01/713463311" TargetMode="External" /><Relationship Id="rId5" Type="http://schemas.openxmlformats.org/officeDocument/2006/relationships/hyperlink" Target="https://podminky.urs.cz/item/CS_URS_2024_01/713463312" TargetMode="External" /><Relationship Id="rId6" Type="http://schemas.openxmlformats.org/officeDocument/2006/relationships/hyperlink" Target="https://podminky.urs.cz/item/CS_URS_2024_01/713471114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32311120" TargetMode="External" /><Relationship Id="rId10" Type="http://schemas.openxmlformats.org/officeDocument/2006/relationships/hyperlink" Target="https://podminky.urs.cz/item/CS_URS_2024_01/998732101" TargetMode="External" /><Relationship Id="rId11" Type="http://schemas.openxmlformats.org/officeDocument/2006/relationships/hyperlink" Target="https://podminky.urs.cz/item/CS_URS_2024_01/733121216R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2" TargetMode="External" /><Relationship Id="rId16" Type="http://schemas.openxmlformats.org/officeDocument/2006/relationships/hyperlink" Target="https://podminky.urs.cz/item/CS_URS_2024_01/733121235R" TargetMode="External" /><Relationship Id="rId17" Type="http://schemas.openxmlformats.org/officeDocument/2006/relationships/hyperlink" Target="https://podminky.urs.cz/item/CS_URS_2024_01/733121239" TargetMode="External" /><Relationship Id="rId18" Type="http://schemas.openxmlformats.org/officeDocument/2006/relationships/hyperlink" Target="https://podminky.urs.cz/item/CS_URS_2024_01/733121244" TargetMode="External" /><Relationship Id="rId19" Type="http://schemas.openxmlformats.org/officeDocument/2006/relationships/hyperlink" Target="https://podminky.urs.cz/item/CS_URS_2024_01/998733101" TargetMode="External" /><Relationship Id="rId20" Type="http://schemas.openxmlformats.org/officeDocument/2006/relationships/hyperlink" Target="https://podminky.urs.cz/item/CS_URS_2024_01/734109212" TargetMode="External" /><Relationship Id="rId21" Type="http://schemas.openxmlformats.org/officeDocument/2006/relationships/hyperlink" Target="https://podminky.urs.cz/item/CS_URS_2024_01/734109223" TargetMode="External" /><Relationship Id="rId22" Type="http://schemas.openxmlformats.org/officeDocument/2006/relationships/hyperlink" Target="https://podminky.urs.cz/item/CS_URS_2024_01/734109214" TargetMode="External" /><Relationship Id="rId23" Type="http://schemas.openxmlformats.org/officeDocument/2006/relationships/hyperlink" Target="https://podminky.urs.cz/item/CS_URS_2024_01/734109215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09218" TargetMode="External" /><Relationship Id="rId26" Type="http://schemas.openxmlformats.org/officeDocument/2006/relationships/hyperlink" Target="https://podminky.urs.cz/item/CS_URS_2024_01/734109220" TargetMode="External" /><Relationship Id="rId27" Type="http://schemas.openxmlformats.org/officeDocument/2006/relationships/hyperlink" Target="https://podminky.urs.cz/item/CS_URS_2024_01/734109315" TargetMode="External" /><Relationship Id="rId28" Type="http://schemas.openxmlformats.org/officeDocument/2006/relationships/hyperlink" Target="https://podminky.urs.cz/item/CS_URS_2024_01/734109316" TargetMode="External" /><Relationship Id="rId29" Type="http://schemas.openxmlformats.org/officeDocument/2006/relationships/hyperlink" Target="https://podminky.urs.cz/item/CS_URS_2024_01/734109211" TargetMode="External" /><Relationship Id="rId30" Type="http://schemas.openxmlformats.org/officeDocument/2006/relationships/hyperlink" Target="https://podminky.urs.cz/item/CS_URS_2024_01/734109217" TargetMode="External" /><Relationship Id="rId31" Type="http://schemas.openxmlformats.org/officeDocument/2006/relationships/hyperlink" Target="https://podminky.urs.cz/item/CS_URS_2024_01/734109219" TargetMode="External" /><Relationship Id="rId32" Type="http://schemas.openxmlformats.org/officeDocument/2006/relationships/hyperlink" Target="https://podminky.urs.cz/item/CS_URS_2024_01/734109312" TargetMode="External" /><Relationship Id="rId33" Type="http://schemas.openxmlformats.org/officeDocument/2006/relationships/hyperlink" Target="https://podminky.urs.cz/item/CS_URS_2024_01/734169412" TargetMode="External" /><Relationship Id="rId34" Type="http://schemas.openxmlformats.org/officeDocument/2006/relationships/hyperlink" Target="https://podminky.urs.cz/item/CS_URS_2024_01/734173411" TargetMode="External" /><Relationship Id="rId35" Type="http://schemas.openxmlformats.org/officeDocument/2006/relationships/hyperlink" Target="https://podminky.urs.cz/item/CS_URS_2024_01/734173418" TargetMode="External" /><Relationship Id="rId36" Type="http://schemas.openxmlformats.org/officeDocument/2006/relationships/hyperlink" Target="https://podminky.urs.cz/item/CS_URS_2024_01/734109317" TargetMode="External" /><Relationship Id="rId37" Type="http://schemas.openxmlformats.org/officeDocument/2006/relationships/hyperlink" Target="https://podminky.urs.cz/item/CS_URS_2024_01/734173618" TargetMode="External" /><Relationship Id="rId38" Type="http://schemas.openxmlformats.org/officeDocument/2006/relationships/hyperlink" Target="https://podminky.urs.cz/item/CS_URS_2024_01/734494213" TargetMode="External" /><Relationship Id="rId39" Type="http://schemas.openxmlformats.org/officeDocument/2006/relationships/hyperlink" Target="https://podminky.urs.cz/item/CS_URS_2024_01/734494214" TargetMode="External" /><Relationship Id="rId40" Type="http://schemas.openxmlformats.org/officeDocument/2006/relationships/hyperlink" Target="https://podminky.urs.cz/item/CS_URS_2024_01/734494218" TargetMode="External" /><Relationship Id="rId41" Type="http://schemas.openxmlformats.org/officeDocument/2006/relationships/hyperlink" Target="https://podminky.urs.cz/item/CS_URS_2024_01/734499212" TargetMode="External" /><Relationship Id="rId42" Type="http://schemas.openxmlformats.org/officeDocument/2006/relationships/hyperlink" Target="https://podminky.urs.cz/item/CS_URS_2024_01/734419111" TargetMode="External" /><Relationship Id="rId43" Type="http://schemas.openxmlformats.org/officeDocument/2006/relationships/hyperlink" Target="https://podminky.urs.cz/item/CS_URS_2024_01/734209114" TargetMode="External" /><Relationship Id="rId44" Type="http://schemas.openxmlformats.org/officeDocument/2006/relationships/hyperlink" Target="https://podminky.urs.cz/item/CS_URS_2024_01/230050031" TargetMode="External" /><Relationship Id="rId45" Type="http://schemas.openxmlformats.org/officeDocument/2006/relationships/hyperlink" Target="https://podminky.urs.cz/item/CS_URS_2024_01/998734101" TargetMode="External" /><Relationship Id="rId46" Type="http://schemas.openxmlformats.org/officeDocument/2006/relationships/hyperlink" Target="https://podminky.urs.cz/item/CS_URS_2024_01/751111013" TargetMode="External" /><Relationship Id="rId47" Type="http://schemas.openxmlformats.org/officeDocument/2006/relationships/hyperlink" Target="https://podminky.urs.cz/item/CS_URS_2024_01/998751101" TargetMode="External" /><Relationship Id="rId48" Type="http://schemas.openxmlformats.org/officeDocument/2006/relationships/hyperlink" Target="https://podminky.urs.cz/item/CS_URS_2024_01/783614551" TargetMode="External" /><Relationship Id="rId49" Type="http://schemas.openxmlformats.org/officeDocument/2006/relationships/hyperlink" Target="https://podminky.urs.cz/item/CS_URS_2024_01/783614561" TargetMode="External" /><Relationship Id="rId50" Type="http://schemas.openxmlformats.org/officeDocument/2006/relationships/hyperlink" Target="https://podminky.urs.cz/item/CS_URS_2024_01/783614571" TargetMode="External" /><Relationship Id="rId51" Type="http://schemas.openxmlformats.org/officeDocument/2006/relationships/hyperlink" Target="https://podminky.urs.cz/item/CS_URS_2024_01/783614581" TargetMode="External" /><Relationship Id="rId52" Type="http://schemas.openxmlformats.org/officeDocument/2006/relationships/hyperlink" Target="https://podminky.urs.cz/item/CS_URS_2024_01/230021008" TargetMode="External" /><Relationship Id="rId53" Type="http://schemas.openxmlformats.org/officeDocument/2006/relationships/hyperlink" Target="https://podminky.urs.cz/item/CS_URS_2024_01/230021017" TargetMode="External" /><Relationship Id="rId54" Type="http://schemas.openxmlformats.org/officeDocument/2006/relationships/hyperlink" Target="https://podminky.urs.cz/item/CS_URS_2024_01/230021026" TargetMode="External" /><Relationship Id="rId55" Type="http://schemas.openxmlformats.org/officeDocument/2006/relationships/hyperlink" Target="https://podminky.urs.cz/item/CS_URS_2024_01/230022008" TargetMode="External" /><Relationship Id="rId56" Type="http://schemas.openxmlformats.org/officeDocument/2006/relationships/hyperlink" Target="https://podminky.urs.cz/item/CS_URS_2024_01/230022045" TargetMode="External" /><Relationship Id="rId57" Type="http://schemas.openxmlformats.org/officeDocument/2006/relationships/hyperlink" Target="https://podminky.urs.cz/item/CS_URS_2024_01/230022047" TargetMode="External" /><Relationship Id="rId58" Type="http://schemas.openxmlformats.org/officeDocument/2006/relationships/hyperlink" Target="https://podminky.urs.cz/item/CS_URS_2024_01/230022057" TargetMode="External" /><Relationship Id="rId59" Type="http://schemas.openxmlformats.org/officeDocument/2006/relationships/hyperlink" Target="https://podminky.urs.cz/item/CS_URS_2024_01/230023101" TargetMode="External" /><Relationship Id="rId60" Type="http://schemas.openxmlformats.org/officeDocument/2006/relationships/hyperlink" Target="https://podminky.urs.cz/item/CS_URS_2024_01/230023113" TargetMode="External" /><Relationship Id="rId61" Type="http://schemas.openxmlformats.org/officeDocument/2006/relationships/hyperlink" Target="https://podminky.urs.cz/item/CS_URS_2024_01/043124000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3" TargetMode="External" /><Relationship Id="rId2" Type="http://schemas.openxmlformats.org/officeDocument/2006/relationships/hyperlink" Target="https://podminky.urs.cz/item/CS_URS_2024_01/112101105" TargetMode="External" /><Relationship Id="rId3" Type="http://schemas.openxmlformats.org/officeDocument/2006/relationships/hyperlink" Target="https://podminky.urs.cz/item/CS_URS_2024_01/112251103" TargetMode="External" /><Relationship Id="rId4" Type="http://schemas.openxmlformats.org/officeDocument/2006/relationships/hyperlink" Target="https://podminky.urs.cz/item/CS_URS_2024_01/112251105" TargetMode="External" /><Relationship Id="rId5" Type="http://schemas.openxmlformats.org/officeDocument/2006/relationships/hyperlink" Target="https://podminky.urs.cz/item/CS_URS_2024_01/113151111" TargetMode="External" /><Relationship Id="rId6" Type="http://schemas.openxmlformats.org/officeDocument/2006/relationships/hyperlink" Target="https://podminky.urs.cz/item/CS_URS_2024_01/162201403" TargetMode="External" /><Relationship Id="rId7" Type="http://schemas.openxmlformats.org/officeDocument/2006/relationships/hyperlink" Target="https://podminky.urs.cz/item/CS_URS_2024_01/162201500" TargetMode="External" /><Relationship Id="rId8" Type="http://schemas.openxmlformats.org/officeDocument/2006/relationships/hyperlink" Target="https://podminky.urs.cz/item/CS_URS_2024_01/2723215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8381552" TargetMode="External" /><Relationship Id="rId13" Type="http://schemas.openxmlformats.org/officeDocument/2006/relationships/hyperlink" Target="https://podminky.urs.cz/item/CS_URS_2024_01/291211111" TargetMode="External" /><Relationship Id="rId14" Type="http://schemas.openxmlformats.org/officeDocument/2006/relationships/hyperlink" Target="https://podminky.urs.cz/item/CS_URS_2024_01/310271061" TargetMode="External" /><Relationship Id="rId15" Type="http://schemas.openxmlformats.org/officeDocument/2006/relationships/hyperlink" Target="https://podminky.urs.cz/item/CS_URS_2024_01/311272111" TargetMode="External" /><Relationship Id="rId16" Type="http://schemas.openxmlformats.org/officeDocument/2006/relationships/hyperlink" Target="https://podminky.urs.cz/item/CS_URS_2024_01/342151113" TargetMode="External" /><Relationship Id="rId17" Type="http://schemas.openxmlformats.org/officeDocument/2006/relationships/hyperlink" Target="https://podminky.urs.cz/item/CS_URS_2024_01/411171135" TargetMode="External" /><Relationship Id="rId18" Type="http://schemas.openxmlformats.org/officeDocument/2006/relationships/hyperlink" Target="https://podminky.urs.cz/item/CS_URS_2024_01/411322525" TargetMode="External" /><Relationship Id="rId19" Type="http://schemas.openxmlformats.org/officeDocument/2006/relationships/hyperlink" Target="https://podminky.urs.cz/item/CS_URS_2024_01/411354204" TargetMode="External" /><Relationship Id="rId20" Type="http://schemas.openxmlformats.org/officeDocument/2006/relationships/hyperlink" Target="https://podminky.urs.cz/item/CS_URS_2024_01/411361821" TargetMode="External" /><Relationship Id="rId21" Type="http://schemas.openxmlformats.org/officeDocument/2006/relationships/hyperlink" Target="https://podminky.urs.cz/item/CS_URS_2024_01/411362021" TargetMode="External" /><Relationship Id="rId22" Type="http://schemas.openxmlformats.org/officeDocument/2006/relationships/hyperlink" Target="https://podminky.urs.cz/item/CS_URS_2024_01/411386611" TargetMode="External" /><Relationship Id="rId23" Type="http://schemas.openxmlformats.org/officeDocument/2006/relationships/hyperlink" Target="https://podminky.urs.cz/item/CS_URS_2024_01/411386621" TargetMode="External" /><Relationship Id="rId24" Type="http://schemas.openxmlformats.org/officeDocument/2006/relationships/hyperlink" Target="https://podminky.urs.cz/item/CS_URS_2024_01/441171111" TargetMode="External" /><Relationship Id="rId25" Type="http://schemas.openxmlformats.org/officeDocument/2006/relationships/hyperlink" Target="https://podminky.urs.cz/item/CS_URS_2024_01/441171141" TargetMode="External" /><Relationship Id="rId26" Type="http://schemas.openxmlformats.org/officeDocument/2006/relationships/hyperlink" Target="https://podminky.urs.cz/item/CS_URS_2024_01/612131321" TargetMode="External" /><Relationship Id="rId27" Type="http://schemas.openxmlformats.org/officeDocument/2006/relationships/hyperlink" Target="https://podminky.urs.cz/item/CS_URS_2024_01/612142001" TargetMode="External" /><Relationship Id="rId28" Type="http://schemas.openxmlformats.org/officeDocument/2006/relationships/hyperlink" Target="https://podminky.urs.cz/item/CS_URS_2024_01/612311141" TargetMode="External" /><Relationship Id="rId29" Type="http://schemas.openxmlformats.org/officeDocument/2006/relationships/hyperlink" Target="https://podminky.urs.cz/item/CS_URS_2024_01/612315123" TargetMode="External" /><Relationship Id="rId30" Type="http://schemas.openxmlformats.org/officeDocument/2006/relationships/hyperlink" Target="https://podminky.urs.cz/item/CS_URS_2024_01/619995001" TargetMode="External" /><Relationship Id="rId31" Type="http://schemas.openxmlformats.org/officeDocument/2006/relationships/hyperlink" Target="https://podminky.urs.cz/item/CS_URS_2024_01/622131321" TargetMode="External" /><Relationship Id="rId32" Type="http://schemas.openxmlformats.org/officeDocument/2006/relationships/hyperlink" Target="https://podminky.urs.cz/item/CS_URS_2024_01/622142001" TargetMode="External" /><Relationship Id="rId33" Type="http://schemas.openxmlformats.org/officeDocument/2006/relationships/hyperlink" Target="https://podminky.urs.cz/item/CS_URS_2024_01/622311341" TargetMode="External" /><Relationship Id="rId34" Type="http://schemas.openxmlformats.org/officeDocument/2006/relationships/hyperlink" Target="https://podminky.urs.cz/item/CS_URS_2024_01/632452421" TargetMode="External" /><Relationship Id="rId35" Type="http://schemas.openxmlformats.org/officeDocument/2006/relationships/hyperlink" Target="https://podminky.urs.cz/item/CS_URS_2024_01/632453411" TargetMode="External" /><Relationship Id="rId36" Type="http://schemas.openxmlformats.org/officeDocument/2006/relationships/hyperlink" Target="https://podminky.urs.cz/item/CS_URS_2024_01/633992111" TargetMode="External" /><Relationship Id="rId37" Type="http://schemas.openxmlformats.org/officeDocument/2006/relationships/hyperlink" Target="https://podminky.urs.cz/item/CS_URS_2024_01/941121112" TargetMode="External" /><Relationship Id="rId38" Type="http://schemas.openxmlformats.org/officeDocument/2006/relationships/hyperlink" Target="https://podminky.urs.cz/item/CS_URS_2024_01/941121212" TargetMode="External" /><Relationship Id="rId39" Type="http://schemas.openxmlformats.org/officeDocument/2006/relationships/hyperlink" Target="https://podminky.urs.cz/item/CS_URS_2024_01/941121812" TargetMode="External" /><Relationship Id="rId40" Type="http://schemas.openxmlformats.org/officeDocument/2006/relationships/hyperlink" Target="https://podminky.urs.cz/item/CS_URS_2024_01/944211112" TargetMode="External" /><Relationship Id="rId41" Type="http://schemas.openxmlformats.org/officeDocument/2006/relationships/hyperlink" Target="https://podminky.urs.cz/item/CS_URS_2024_01/944211212" TargetMode="External" /><Relationship Id="rId42" Type="http://schemas.openxmlformats.org/officeDocument/2006/relationships/hyperlink" Target="https://podminky.urs.cz/item/CS_URS_2024_01/944211812" TargetMode="External" /><Relationship Id="rId43" Type="http://schemas.openxmlformats.org/officeDocument/2006/relationships/hyperlink" Target="https://podminky.urs.cz/item/CS_URS_2024_01/944411112" TargetMode="External" /><Relationship Id="rId44" Type="http://schemas.openxmlformats.org/officeDocument/2006/relationships/hyperlink" Target="https://podminky.urs.cz/item/CS_URS_2024_01/944411212" TargetMode="External" /><Relationship Id="rId45" Type="http://schemas.openxmlformats.org/officeDocument/2006/relationships/hyperlink" Target="https://podminky.urs.cz/item/CS_URS_2024_01/944411812" TargetMode="External" /><Relationship Id="rId46" Type="http://schemas.openxmlformats.org/officeDocument/2006/relationships/hyperlink" Target="https://podminky.urs.cz/item/CS_URS_2024_01/944611111" TargetMode="External" /><Relationship Id="rId47" Type="http://schemas.openxmlformats.org/officeDocument/2006/relationships/hyperlink" Target="https://podminky.urs.cz/item/CS_URS_2024_01/944611211" TargetMode="External" /><Relationship Id="rId48" Type="http://schemas.openxmlformats.org/officeDocument/2006/relationships/hyperlink" Target="https://podminky.urs.cz/item/CS_URS_2024_01/944611811" TargetMode="External" /><Relationship Id="rId49" Type="http://schemas.openxmlformats.org/officeDocument/2006/relationships/hyperlink" Target="https://podminky.urs.cz/item/CS_URS_2024_01/945412112" TargetMode="External" /><Relationship Id="rId50" Type="http://schemas.openxmlformats.org/officeDocument/2006/relationships/hyperlink" Target="https://podminky.urs.cz/item/CS_URS_2024_01/953946121" TargetMode="External" /><Relationship Id="rId51" Type="http://schemas.openxmlformats.org/officeDocument/2006/relationships/hyperlink" Target="https://podminky.urs.cz/item/CS_URS_2024_01/953946131" TargetMode="External" /><Relationship Id="rId52" Type="http://schemas.openxmlformats.org/officeDocument/2006/relationships/hyperlink" Target="https://podminky.urs.cz/item/CS_URS_2024_01/961044111" TargetMode="External" /><Relationship Id="rId53" Type="http://schemas.openxmlformats.org/officeDocument/2006/relationships/hyperlink" Target="https://podminky.urs.cz/item/CS_URS_2024_01/962023390" TargetMode="External" /><Relationship Id="rId54" Type="http://schemas.openxmlformats.org/officeDocument/2006/relationships/hyperlink" Target="https://podminky.urs.cz/item/CS_URS_2024_01/962032112" TargetMode="External" /><Relationship Id="rId55" Type="http://schemas.openxmlformats.org/officeDocument/2006/relationships/hyperlink" Target="https://podminky.urs.cz/item/CS_URS_2024_01/963051313" TargetMode="External" /><Relationship Id="rId56" Type="http://schemas.openxmlformats.org/officeDocument/2006/relationships/hyperlink" Target="https://podminky.urs.cz/item/CS_URS_2024_01/966071133" TargetMode="External" /><Relationship Id="rId57" Type="http://schemas.openxmlformats.org/officeDocument/2006/relationships/hyperlink" Target="https://podminky.urs.cz/item/CS_URS_2024_01/966072122" TargetMode="External" /><Relationship Id="rId58" Type="http://schemas.openxmlformats.org/officeDocument/2006/relationships/hyperlink" Target="https://podminky.urs.cz/item/CS_URS_2024_01/968072455" TargetMode="External" /><Relationship Id="rId59" Type="http://schemas.openxmlformats.org/officeDocument/2006/relationships/hyperlink" Target="https://podminky.urs.cz/item/CS_URS_2024_01/968072558" TargetMode="External" /><Relationship Id="rId60" Type="http://schemas.openxmlformats.org/officeDocument/2006/relationships/hyperlink" Target="https://podminky.urs.cz/item/CS_URS_2024_01/971042551" TargetMode="External" /><Relationship Id="rId61" Type="http://schemas.openxmlformats.org/officeDocument/2006/relationships/hyperlink" Target="https://podminky.urs.cz/item/CS_URS_2024_01/972054341" TargetMode="External" /><Relationship Id="rId62" Type="http://schemas.openxmlformats.org/officeDocument/2006/relationships/hyperlink" Target="https://podminky.urs.cz/item/CS_URS_2024_01/976071111" TargetMode="External" /><Relationship Id="rId63" Type="http://schemas.openxmlformats.org/officeDocument/2006/relationships/hyperlink" Target="https://podminky.urs.cz/item/CS_URS_2024_01/978036191" TargetMode="External" /><Relationship Id="rId64" Type="http://schemas.openxmlformats.org/officeDocument/2006/relationships/hyperlink" Target="https://podminky.urs.cz/item/CS_URS_2024_01/997013312" TargetMode="External" /><Relationship Id="rId65" Type="http://schemas.openxmlformats.org/officeDocument/2006/relationships/hyperlink" Target="https://podminky.urs.cz/item/CS_URS_2024_01/997013113" TargetMode="External" /><Relationship Id="rId66" Type="http://schemas.openxmlformats.org/officeDocument/2006/relationships/hyperlink" Target="https://podminky.urs.cz/item/CS_URS_2024_01/997013509" TargetMode="External" /><Relationship Id="rId67" Type="http://schemas.openxmlformats.org/officeDocument/2006/relationships/hyperlink" Target="https://podminky.urs.cz/item/CS_URS_2024_01/997013511" TargetMode="External" /><Relationship Id="rId68" Type="http://schemas.openxmlformats.org/officeDocument/2006/relationships/hyperlink" Target="https://podminky.urs.cz/item/CS_URS_2024_01/997013804" TargetMode="External" /><Relationship Id="rId69" Type="http://schemas.openxmlformats.org/officeDocument/2006/relationships/hyperlink" Target="https://podminky.urs.cz/item/CS_URS_2024_01/997013861" TargetMode="External" /><Relationship Id="rId70" Type="http://schemas.openxmlformats.org/officeDocument/2006/relationships/hyperlink" Target="https://podminky.urs.cz/item/CS_URS_2024_01/997013862" TargetMode="External" /><Relationship Id="rId71" Type="http://schemas.openxmlformats.org/officeDocument/2006/relationships/hyperlink" Target="https://podminky.urs.cz/item/CS_URS_2024_01/997013863" TargetMode="External" /><Relationship Id="rId72" Type="http://schemas.openxmlformats.org/officeDocument/2006/relationships/hyperlink" Target="https://podminky.urs.cz/item/CS_URS_2024_01/997013871" TargetMode="External" /><Relationship Id="rId73" Type="http://schemas.openxmlformats.org/officeDocument/2006/relationships/hyperlink" Target="https://podminky.urs.cz/item/CS_URS_2024_01/998011002" TargetMode="External" /><Relationship Id="rId74" Type="http://schemas.openxmlformats.org/officeDocument/2006/relationships/hyperlink" Target="https://podminky.urs.cz/item/CS_URS_2024_01/711471051" TargetMode="External" /><Relationship Id="rId75" Type="http://schemas.openxmlformats.org/officeDocument/2006/relationships/hyperlink" Target="https://podminky.urs.cz/item/CS_URS_2024_01/711491172" TargetMode="External" /><Relationship Id="rId76" Type="http://schemas.openxmlformats.org/officeDocument/2006/relationships/hyperlink" Target="https://podminky.urs.cz/item/CS_URS_2024_01/998711102" TargetMode="External" /><Relationship Id="rId77" Type="http://schemas.openxmlformats.org/officeDocument/2006/relationships/hyperlink" Target="https://podminky.urs.cz/item/CS_URS_2024_01/712340832" TargetMode="External" /><Relationship Id="rId78" Type="http://schemas.openxmlformats.org/officeDocument/2006/relationships/hyperlink" Target="https://podminky.urs.cz/item/CS_URS_2024_01/712363001" TargetMode="External" /><Relationship Id="rId79" Type="http://schemas.openxmlformats.org/officeDocument/2006/relationships/hyperlink" Target="https://podminky.urs.cz/item/CS_URS_2024_01/712363003" TargetMode="External" /><Relationship Id="rId80" Type="http://schemas.openxmlformats.org/officeDocument/2006/relationships/hyperlink" Target="https://podminky.urs.cz/item/CS_URS_2024_01/712363122" TargetMode="External" /><Relationship Id="rId81" Type="http://schemas.openxmlformats.org/officeDocument/2006/relationships/hyperlink" Target="https://podminky.urs.cz/item/CS_URS_2024_01/712392171" TargetMode="External" /><Relationship Id="rId82" Type="http://schemas.openxmlformats.org/officeDocument/2006/relationships/hyperlink" Target="https://podminky.urs.cz/item/CS_URS_2024_01/712599097" TargetMode="External" /><Relationship Id="rId83" Type="http://schemas.openxmlformats.org/officeDocument/2006/relationships/hyperlink" Target="https://podminky.urs.cz/item/CS_URS_2024_01/712841559" TargetMode="External" /><Relationship Id="rId84" Type="http://schemas.openxmlformats.org/officeDocument/2006/relationships/hyperlink" Target="https://podminky.urs.cz/item/CS_URS_2024_01/998712102" TargetMode="External" /><Relationship Id="rId85" Type="http://schemas.openxmlformats.org/officeDocument/2006/relationships/hyperlink" Target="https://podminky.urs.cz/item/CS_URS_2024_01/713120813" TargetMode="External" /><Relationship Id="rId86" Type="http://schemas.openxmlformats.org/officeDocument/2006/relationships/hyperlink" Target="https://podminky.urs.cz/item/CS_URS_2024_01/713141152" TargetMode="External" /><Relationship Id="rId87" Type="http://schemas.openxmlformats.org/officeDocument/2006/relationships/hyperlink" Target="https://podminky.urs.cz/item/CS_URS_2024_01/713141242" TargetMode="External" /><Relationship Id="rId88" Type="http://schemas.openxmlformats.org/officeDocument/2006/relationships/hyperlink" Target="https://podminky.urs.cz/item/CS_URS_2024_01/713191132" TargetMode="External" /><Relationship Id="rId89" Type="http://schemas.openxmlformats.org/officeDocument/2006/relationships/hyperlink" Target="https://podminky.urs.cz/item/CS_URS_2024_01/998713102" TargetMode="External" /><Relationship Id="rId90" Type="http://schemas.openxmlformats.org/officeDocument/2006/relationships/hyperlink" Target="https://podminky.urs.cz/item/CS_URS_2024_01/764002841" TargetMode="External" /><Relationship Id="rId91" Type="http://schemas.openxmlformats.org/officeDocument/2006/relationships/hyperlink" Target="https://podminky.urs.cz/item/CS_URS_2024_01/764004831" TargetMode="External" /><Relationship Id="rId92" Type="http://schemas.openxmlformats.org/officeDocument/2006/relationships/hyperlink" Target="https://podminky.urs.cz/item/CS_URS_2024_01/764224404" TargetMode="External" /><Relationship Id="rId93" Type="http://schemas.openxmlformats.org/officeDocument/2006/relationships/hyperlink" Target="https://podminky.urs.cz/item/CS_URS_2024_01/764515411" TargetMode="External" /><Relationship Id="rId94" Type="http://schemas.openxmlformats.org/officeDocument/2006/relationships/hyperlink" Target="https://podminky.urs.cz/item/CS_URS_2024_01/998764102" TargetMode="External" /><Relationship Id="rId95" Type="http://schemas.openxmlformats.org/officeDocument/2006/relationships/hyperlink" Target="https://podminky.urs.cz/item/CS_URS_2024_01/767161123" TargetMode="External" /><Relationship Id="rId96" Type="http://schemas.openxmlformats.org/officeDocument/2006/relationships/hyperlink" Target="https://podminky.urs.cz/item/CS_URS_2024_01/767415832" TargetMode="External" /><Relationship Id="rId97" Type="http://schemas.openxmlformats.org/officeDocument/2006/relationships/hyperlink" Target="https://podminky.urs.cz/item/CS_URS_2024_01/767590840" TargetMode="External" /><Relationship Id="rId98" Type="http://schemas.openxmlformats.org/officeDocument/2006/relationships/hyperlink" Target="https://podminky.urs.cz/item/CS_URS_2024_01/767691822" TargetMode="External" /><Relationship Id="rId99" Type="http://schemas.openxmlformats.org/officeDocument/2006/relationships/hyperlink" Target="https://podminky.urs.cz/item/CS_URS_2024_01/767691823" TargetMode="External" /><Relationship Id="rId100" Type="http://schemas.openxmlformats.org/officeDocument/2006/relationships/hyperlink" Target="https://podminky.urs.cz/item/CS_URS_2024_01/767896120" TargetMode="External" /><Relationship Id="rId101" Type="http://schemas.openxmlformats.org/officeDocument/2006/relationships/hyperlink" Target="https://podminky.urs.cz/item/CS_URS_2024_01/767995115" TargetMode="External" /><Relationship Id="rId102" Type="http://schemas.openxmlformats.org/officeDocument/2006/relationships/hyperlink" Target="https://podminky.urs.cz/item/CS_URS_2024_01/998767102" TargetMode="External" /><Relationship Id="rId103" Type="http://schemas.openxmlformats.org/officeDocument/2006/relationships/hyperlink" Target="https://podminky.urs.cz/item/CS_URS_2024_01/783807120" TargetMode="External" /><Relationship Id="rId104" Type="http://schemas.openxmlformats.org/officeDocument/2006/relationships/hyperlink" Target="https://podminky.urs.cz/item/CS_URS_2024_01/783933161" TargetMode="External" /><Relationship Id="rId105" Type="http://schemas.openxmlformats.org/officeDocument/2006/relationships/hyperlink" Target="https://podminky.urs.cz/item/CS_URS_2024_01/783937163" TargetMode="External" /><Relationship Id="rId106" Type="http://schemas.openxmlformats.org/officeDocument/2006/relationships/hyperlink" Target="https://podminky.urs.cz/item/CS_URS_2024_01/784111005" TargetMode="External" /><Relationship Id="rId107" Type="http://schemas.openxmlformats.org/officeDocument/2006/relationships/hyperlink" Target="https://podminky.urs.cz/item/CS_URS_2024_01/784121005" TargetMode="External" /><Relationship Id="rId108" Type="http://schemas.openxmlformats.org/officeDocument/2006/relationships/hyperlink" Target="https://podminky.urs.cz/item/CS_URS_2024_01/784185001" TargetMode="External" /><Relationship Id="rId109" Type="http://schemas.openxmlformats.org/officeDocument/2006/relationships/hyperlink" Target="https://podminky.urs.cz/item/CS_URS_2024_01/784215005" TargetMode="External" /><Relationship Id="rId110" Type="http://schemas.openxmlformats.org/officeDocument/2006/relationships/hyperlink" Target="https://podminky.urs.cz/item/CS_URS_2024_01/789111240" TargetMode="External" /><Relationship Id="rId111" Type="http://schemas.openxmlformats.org/officeDocument/2006/relationships/hyperlink" Target="https://podminky.urs.cz/item/CS_URS_2024_01/789121210" TargetMode="External" /><Relationship Id="rId112" Type="http://schemas.openxmlformats.org/officeDocument/2006/relationships/hyperlink" Target="https://podminky.urs.cz/item/CS_URS_2024_01/789121220" TargetMode="External" /><Relationship Id="rId113" Type="http://schemas.openxmlformats.org/officeDocument/2006/relationships/hyperlink" Target="https://podminky.urs.cz/item/CS_URS_2024_01/789121230" TargetMode="External" /><Relationship Id="rId114" Type="http://schemas.openxmlformats.org/officeDocument/2006/relationships/hyperlink" Target="https://podminky.urs.cz/item/CS_URS_2024_01/789121240" TargetMode="External" /><Relationship Id="rId115" Type="http://schemas.openxmlformats.org/officeDocument/2006/relationships/hyperlink" Target="https://podminky.urs.cz/item/CS_URS_2024_01/789121250" TargetMode="External" /><Relationship Id="rId116" Type="http://schemas.openxmlformats.org/officeDocument/2006/relationships/hyperlink" Target="https://podminky.urs.cz/item/CS_URS_2024_01/789121260" TargetMode="External" /><Relationship Id="rId117" Type="http://schemas.openxmlformats.org/officeDocument/2006/relationships/hyperlink" Target="https://podminky.urs.cz/item/CS_URS_2024_01/789121270" TargetMode="External" /><Relationship Id="rId118" Type="http://schemas.openxmlformats.org/officeDocument/2006/relationships/hyperlink" Target="https://podminky.urs.cz/item/CS_URS_2024_01/789321110" TargetMode="External" /><Relationship Id="rId119" Type="http://schemas.openxmlformats.org/officeDocument/2006/relationships/hyperlink" Target="https://podminky.urs.cz/item/CS_URS_2024_01/789321115" TargetMode="External" /><Relationship Id="rId120" Type="http://schemas.openxmlformats.org/officeDocument/2006/relationships/hyperlink" Target="https://podminky.urs.cz/item/CS_URS_2024_01/789321121" TargetMode="External" /><Relationship Id="rId121" Type="http://schemas.openxmlformats.org/officeDocument/2006/relationships/hyperlink" Target="https://podminky.urs.cz/item/CS_URS_2024_01/HZS1441" TargetMode="External" /><Relationship Id="rId122" Type="http://schemas.openxmlformats.org/officeDocument/2006/relationships/hyperlink" Target="https://podminky.urs.cz/item/CS_URS_2024_01/HZS1442" TargetMode="External" /><Relationship Id="rId123" Type="http://schemas.openxmlformats.org/officeDocument/2006/relationships/hyperlink" Target="https://podminky.urs.cz/item/CS_URS_2024_01/HZS2132" TargetMode="External" /><Relationship Id="rId1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51" TargetMode="External" /><Relationship Id="rId2" Type="http://schemas.openxmlformats.org/officeDocument/2006/relationships/hyperlink" Target="https://podminky.urs.cz/item/CS_URS_2024_01/275326141" TargetMode="External" /><Relationship Id="rId3" Type="http://schemas.openxmlformats.org/officeDocument/2006/relationships/hyperlink" Target="https://podminky.urs.cz/item/CS_URS_2024_01/275356021" TargetMode="External" /><Relationship Id="rId4" Type="http://schemas.openxmlformats.org/officeDocument/2006/relationships/hyperlink" Target="https://podminky.urs.cz/item/CS_URS_2024_01/275356022" TargetMode="External" /><Relationship Id="rId5" Type="http://schemas.openxmlformats.org/officeDocument/2006/relationships/hyperlink" Target="https://podminky.urs.cz/item/CS_URS_2024_01/275366011" TargetMode="External" /><Relationship Id="rId6" Type="http://schemas.openxmlformats.org/officeDocument/2006/relationships/hyperlink" Target="https://podminky.urs.cz/item/CS_URS_2024_01/998001011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7590110" TargetMode="External" /><Relationship Id="rId2" Type="http://schemas.openxmlformats.org/officeDocument/2006/relationships/hyperlink" Target="https://podminky.urs.cz/item/CS_URS_2024_01/767832112" TargetMode="External" /><Relationship Id="rId3" Type="http://schemas.openxmlformats.org/officeDocument/2006/relationships/hyperlink" Target="https://podminky.urs.cz/item/CS_URS_2024_01/767834112" TargetMode="External" /><Relationship Id="rId4" Type="http://schemas.openxmlformats.org/officeDocument/2006/relationships/hyperlink" Target="https://podminky.urs.cz/item/CS_URS_2024_01/767995113" TargetMode="External" /><Relationship Id="rId5" Type="http://schemas.openxmlformats.org/officeDocument/2006/relationships/hyperlink" Target="https://podminky.urs.cz/item/CS_URS_2024_01/998767111" TargetMode="External" /><Relationship Id="rId6" Type="http://schemas.openxmlformats.org/officeDocument/2006/relationships/hyperlink" Target="https://podminky.urs.cz/item/CS_URS_2024_01/783344201" TargetMode="External" /><Relationship Id="rId7" Type="http://schemas.openxmlformats.org/officeDocument/2006/relationships/hyperlink" Target="https://podminky.urs.cz/item/CS_URS_2024_01/783325101" TargetMode="External" /><Relationship Id="rId8" Type="http://schemas.openxmlformats.org/officeDocument/2006/relationships/hyperlink" Target="https://podminky.urs.cz/item/CS_URS_2024_01/783347101" TargetMode="External" /><Relationship Id="rId9" Type="http://schemas.openxmlformats.org/officeDocument/2006/relationships/hyperlink" Target="https://podminky.urs.cz/item/CS_URS_2024_01/230120113" TargetMode="External" /><Relationship Id="rId10" Type="http://schemas.openxmlformats.org/officeDocument/2006/relationships/hyperlink" Target="https://podminky.urs.cz/item/CS_URS_2024_01/HZS3121" TargetMode="External" /><Relationship Id="rId11" Type="http://schemas.openxmlformats.org/officeDocument/2006/relationships/hyperlink" Target="https://podminky.urs.cz/item/CS_URS_2024_01/HZS3122" TargetMode="External" /><Relationship Id="rId12" Type="http://schemas.openxmlformats.org/officeDocument/2006/relationships/hyperlink" Target="https://podminky.urs.cz/item/CS_URS_2024_01/HZS4132" TargetMode="External" /><Relationship Id="rId13" Type="http://schemas.openxmlformats.org/officeDocument/2006/relationships/hyperlink" Target="https://podminky.urs.cz/item/CS_URS_2024_01/HZS4142" TargetMode="External" /><Relationship Id="rId1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20001000" TargetMode="External" /><Relationship Id="rId10" Type="http://schemas.openxmlformats.org/officeDocument/2006/relationships/hyperlink" Target="https://podminky.urs.cz/item/CS_URS_2024_01/031002000" TargetMode="External" /><Relationship Id="rId11" Type="http://schemas.openxmlformats.org/officeDocument/2006/relationships/hyperlink" Target="https://podminky.urs.cz/item/CS_URS_2024_01/032002000" TargetMode="External" /><Relationship Id="rId12" Type="http://schemas.openxmlformats.org/officeDocument/2006/relationships/hyperlink" Target="https://podminky.urs.cz/item/CS_URS_2024_01/033002000" TargetMode="External" /><Relationship Id="rId13" Type="http://schemas.openxmlformats.org/officeDocument/2006/relationships/hyperlink" Target="https://podminky.urs.cz/item/CS_URS_2024_01/034103000" TargetMode="External" /><Relationship Id="rId14" Type="http://schemas.openxmlformats.org/officeDocument/2006/relationships/hyperlink" Target="https://podminky.urs.cz/item/CS_URS_2024_01/035002000" TargetMode="External" /><Relationship Id="rId15" Type="http://schemas.openxmlformats.org/officeDocument/2006/relationships/hyperlink" Target="https://podminky.urs.cz/item/CS_URS_2024_01/039002000" TargetMode="External" /><Relationship Id="rId16" Type="http://schemas.openxmlformats.org/officeDocument/2006/relationships/hyperlink" Target="https://podminky.urs.cz/item/CS_URS_2024_01/041403000" TargetMode="External" /><Relationship Id="rId17" Type="http://schemas.openxmlformats.org/officeDocument/2006/relationships/hyperlink" Target="https://podminky.urs.cz/item/CS_URS_2024_01/043154000" TargetMode="External" /><Relationship Id="rId18" Type="http://schemas.openxmlformats.org/officeDocument/2006/relationships/hyperlink" Target="https://podminky.urs.cz/item/CS_URS_2024_01/045203000" TargetMode="External" /><Relationship Id="rId19" Type="http://schemas.openxmlformats.org/officeDocument/2006/relationships/hyperlink" Target="https://podminky.urs.cz/item/CS_URS_2024_01/060001000" TargetMode="External" /><Relationship Id="rId20" Type="http://schemas.openxmlformats.org/officeDocument/2006/relationships/hyperlink" Target="https://podminky.urs.cz/item/CS_URS_2024_01/070001000" TargetMode="External" /><Relationship Id="rId21" Type="http://schemas.openxmlformats.org/officeDocument/2006/relationships/hyperlink" Target="https://podminky.urs.cz/item/CS_URS_2024_01/090001000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22-055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III- D10 Úprava zdroje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ROUND(AG55+AG56+AG61+AG62+AG65,2)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ROUND(AS55+AS56+AS61+AS62+AS65,2)</f>
        <v>0</v>
      </c>
      <c r="AT54" s="106">
        <f>ROUND(SUM(AV54:AW54),2)</f>
        <v>0</v>
      </c>
      <c r="AU54" s="107">
        <f>ROUND(AU55+AU56+AU61+AU62+AU65,5)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ROUND(AZ55+AZ56+AZ61+AZ62+AZ65,2)</f>
        <v>0</v>
      </c>
      <c r="BA54" s="106">
        <f>ROUND(BA55+BA56+BA61+BA62+BA65,2)</f>
        <v>0</v>
      </c>
      <c r="BB54" s="106">
        <f>ROUND(BB55+BB56+BB61+BB62+BB65,2)</f>
        <v>0</v>
      </c>
      <c r="BC54" s="106">
        <f>ROUND(BC55+BC56+BC61+BC62+BC65,2)</f>
        <v>0</v>
      </c>
      <c r="BD54" s="108">
        <f>ROUND(BD55+BD56+BD61+BD62+BD65,2)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'D10.1 - PS370 - Úprava pa...'!J30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'D10.1 - PS370 - Úprava pa...'!P88</f>
        <v>0</v>
      </c>
      <c r="AV55" s="120">
        <f>'D10.1 - PS370 - Úprava pa...'!J33</f>
        <v>0</v>
      </c>
      <c r="AW55" s="120">
        <f>'D10.1 - PS370 - Úprava pa...'!J34</f>
        <v>0</v>
      </c>
      <c r="AX55" s="120">
        <f>'D10.1 - PS370 - Úprava pa...'!J35</f>
        <v>0</v>
      </c>
      <c r="AY55" s="120">
        <f>'D10.1 - PS370 - Úprava pa...'!J36</f>
        <v>0</v>
      </c>
      <c r="AZ55" s="120">
        <f>'D10.1 - PS370 - Úprava pa...'!F33</f>
        <v>0</v>
      </c>
      <c r="BA55" s="120">
        <f>'D10.1 - PS370 - Úprava pa...'!F34</f>
        <v>0</v>
      </c>
      <c r="BB55" s="120">
        <f>'D10.1 - PS370 - Úprava pa...'!F35</f>
        <v>0</v>
      </c>
      <c r="BC55" s="120">
        <f>'D10.1 - PS370 - Úprava pa...'!F36</f>
        <v>0</v>
      </c>
      <c r="BD55" s="122">
        <f>'D10.1 - PS370 - Úprava pa...'!F37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7"/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ROUND(SUM(AG57:AG60),2)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f>ROUND(SUM(AS57:AS60),2)</f>
        <v>0</v>
      </c>
      <c r="AT56" s="120">
        <f>ROUND(SUM(AV56:AW56),2)</f>
        <v>0</v>
      </c>
      <c r="AU56" s="121">
        <f>ROUND(SUM(AU57:AU60),5)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ROUND(SUM(AZ57:AZ60),2)</f>
        <v>0</v>
      </c>
      <c r="BA56" s="120">
        <f>ROUND(SUM(BA57:BA60),2)</f>
        <v>0</v>
      </c>
      <c r="BB56" s="120">
        <f>ROUND(SUM(BB57:BB60),2)</f>
        <v>0</v>
      </c>
      <c r="BC56" s="120">
        <f>ROUND(SUM(BC57:BC60),2)</f>
        <v>0</v>
      </c>
      <c r="BD56" s="122">
        <f>ROUND(SUM(BD57:BD60),2)</f>
        <v>0</v>
      </c>
      <c r="BE56" s="7"/>
      <c r="BS56" s="123" t="s">
        <v>72</v>
      </c>
      <c r="BT56" s="123" t="s">
        <v>81</v>
      </c>
      <c r="BU56" s="123" t="s">
        <v>74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4" customFormat="1" ht="23.25" customHeight="1">
      <c r="A57" s="111" t="s">
        <v>77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'D10.2.1 - PS371 - Úprava 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89</v>
      </c>
      <c r="AR57" s="65"/>
      <c r="AS57" s="129">
        <v>0</v>
      </c>
      <c r="AT57" s="130">
        <f>ROUND(SUM(AV57:AW57),2)</f>
        <v>0</v>
      </c>
      <c r="AU57" s="131">
        <f>'D10.2.1 - PS371 - Úprava ...'!P101</f>
        <v>0</v>
      </c>
      <c r="AV57" s="130">
        <f>'D10.2.1 - PS371 - Úprava ...'!J35</f>
        <v>0</v>
      </c>
      <c r="AW57" s="130">
        <f>'D10.2.1 - PS371 - Úprava ...'!J36</f>
        <v>0</v>
      </c>
      <c r="AX57" s="130">
        <f>'D10.2.1 - PS371 - Úprava ...'!J37</f>
        <v>0</v>
      </c>
      <c r="AY57" s="130">
        <f>'D10.2.1 - PS371 - Úprava ...'!J38</f>
        <v>0</v>
      </c>
      <c r="AZ57" s="130">
        <f>'D10.2.1 - PS371 - Úprava ...'!F35</f>
        <v>0</v>
      </c>
      <c r="BA57" s="130">
        <f>'D10.2.1 - PS371 - Úprava ...'!F36</f>
        <v>0</v>
      </c>
      <c r="BB57" s="130">
        <f>'D10.2.1 - PS371 - Úprava ...'!F37</f>
        <v>0</v>
      </c>
      <c r="BC57" s="130">
        <f>'D10.2.1 - PS371 - Úprava ...'!F38</f>
        <v>0</v>
      </c>
      <c r="BD57" s="132">
        <f>'D10.2.1 - PS371 - Úprava ...'!F39</f>
        <v>0</v>
      </c>
      <c r="BE57" s="4"/>
      <c r="BT57" s="133" t="s">
        <v>83</v>
      </c>
      <c r="BV57" s="133" t="s">
        <v>75</v>
      </c>
      <c r="BW57" s="133" t="s">
        <v>90</v>
      </c>
      <c r="BX57" s="133" t="s">
        <v>86</v>
      </c>
      <c r="CL57" s="133" t="s">
        <v>19</v>
      </c>
    </row>
    <row r="58" s="4" customFormat="1" ht="23.25" customHeight="1">
      <c r="A58" s="111" t="s">
        <v>77</v>
      </c>
      <c r="B58" s="63"/>
      <c r="C58" s="125"/>
      <c r="D58" s="125"/>
      <c r="E58" s="126" t="s">
        <v>91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'D10.2.1 - PS371 - PVS v OKP'!J32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89</v>
      </c>
      <c r="AR58" s="65"/>
      <c r="AS58" s="129">
        <v>0</v>
      </c>
      <c r="AT58" s="130">
        <f>ROUND(SUM(AV58:AW58),2)</f>
        <v>0</v>
      </c>
      <c r="AU58" s="131">
        <f>'D10.2.1 - PS371 - PVS v OKP'!P96</f>
        <v>0</v>
      </c>
      <c r="AV58" s="130">
        <f>'D10.2.1 - PS371 - PVS v OKP'!J35</f>
        <v>0</v>
      </c>
      <c r="AW58" s="130">
        <f>'D10.2.1 - PS371 - PVS v OKP'!J36</f>
        <v>0</v>
      </c>
      <c r="AX58" s="130">
        <f>'D10.2.1 - PS371 - PVS v OKP'!J37</f>
        <v>0</v>
      </c>
      <c r="AY58" s="130">
        <f>'D10.2.1 - PS371 - PVS v OKP'!J38</f>
        <v>0</v>
      </c>
      <c r="AZ58" s="130">
        <f>'D10.2.1 - PS371 - PVS v OKP'!F35</f>
        <v>0</v>
      </c>
      <c r="BA58" s="130">
        <f>'D10.2.1 - PS371 - PVS v OKP'!F36</f>
        <v>0</v>
      </c>
      <c r="BB58" s="130">
        <f>'D10.2.1 - PS371 - PVS v OKP'!F37</f>
        <v>0</v>
      </c>
      <c r="BC58" s="130">
        <f>'D10.2.1 - PS371 - PVS v OKP'!F38</f>
        <v>0</v>
      </c>
      <c r="BD58" s="132">
        <f>'D10.2.1 - PS371 - PVS v OKP'!F39</f>
        <v>0</v>
      </c>
      <c r="BE58" s="4"/>
      <c r="BT58" s="133" t="s">
        <v>83</v>
      </c>
      <c r="BV58" s="133" t="s">
        <v>75</v>
      </c>
      <c r="BW58" s="133" t="s">
        <v>93</v>
      </c>
      <c r="BX58" s="133" t="s">
        <v>86</v>
      </c>
      <c r="CL58" s="133" t="s">
        <v>19</v>
      </c>
    </row>
    <row r="59" s="4" customFormat="1" ht="35.25" customHeight="1">
      <c r="A59" s="111" t="s">
        <v>77</v>
      </c>
      <c r="B59" s="63"/>
      <c r="C59" s="125"/>
      <c r="D59" s="125"/>
      <c r="E59" s="126" t="s">
        <v>94</v>
      </c>
      <c r="F59" s="126"/>
      <c r="G59" s="126"/>
      <c r="H59" s="126"/>
      <c r="I59" s="126"/>
      <c r="J59" s="125"/>
      <c r="K59" s="126" t="s">
        <v>95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'D10.2.1 - PS 731 - PVS v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89</v>
      </c>
      <c r="AR59" s="65"/>
      <c r="AS59" s="129">
        <v>0</v>
      </c>
      <c r="AT59" s="130">
        <f>ROUND(SUM(AV59:AW59),2)</f>
        <v>0</v>
      </c>
      <c r="AU59" s="131">
        <f>'D10.2.1 - PS 731 - PVS v ...'!P85</f>
        <v>0</v>
      </c>
      <c r="AV59" s="130">
        <f>'D10.2.1 - PS 731 - PVS v ...'!J35</f>
        <v>0</v>
      </c>
      <c r="AW59" s="130">
        <f>'D10.2.1 - PS 731 - PVS v ...'!J36</f>
        <v>0</v>
      </c>
      <c r="AX59" s="130">
        <f>'D10.2.1 - PS 731 - PVS v ...'!J37</f>
        <v>0</v>
      </c>
      <c r="AY59" s="130">
        <f>'D10.2.1 - PS 731 - PVS v ...'!J38</f>
        <v>0</v>
      </c>
      <c r="AZ59" s="130">
        <f>'D10.2.1 - PS 731 - PVS v ...'!F35</f>
        <v>0</v>
      </c>
      <c r="BA59" s="130">
        <f>'D10.2.1 - PS 731 - PVS v ...'!F36</f>
        <v>0</v>
      </c>
      <c r="BB59" s="130">
        <f>'D10.2.1 - PS 731 - PVS v ...'!F37</f>
        <v>0</v>
      </c>
      <c r="BC59" s="130">
        <f>'D10.2.1 - PS 731 - PVS v ...'!F38</f>
        <v>0</v>
      </c>
      <c r="BD59" s="132">
        <f>'D10.2.1 - PS 731 - PVS v ...'!F39</f>
        <v>0</v>
      </c>
      <c r="BE59" s="4"/>
      <c r="BT59" s="133" t="s">
        <v>83</v>
      </c>
      <c r="BV59" s="133" t="s">
        <v>75</v>
      </c>
      <c r="BW59" s="133" t="s">
        <v>96</v>
      </c>
      <c r="BX59" s="133" t="s">
        <v>86</v>
      </c>
      <c r="CL59" s="133" t="s">
        <v>19</v>
      </c>
    </row>
    <row r="60" s="4" customFormat="1" ht="23.25" customHeight="1">
      <c r="A60" s="111" t="s">
        <v>77</v>
      </c>
      <c r="B60" s="63"/>
      <c r="C60" s="125"/>
      <c r="D60" s="125"/>
      <c r="E60" s="126" t="s">
        <v>97</v>
      </c>
      <c r="F60" s="126"/>
      <c r="G60" s="126"/>
      <c r="H60" s="126"/>
      <c r="I60" s="126"/>
      <c r="J60" s="125"/>
      <c r="K60" s="126" t="s">
        <v>98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'D10.2.2 - PS371 - Úprava 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89</v>
      </c>
      <c r="AR60" s="65"/>
      <c r="AS60" s="129">
        <v>0</v>
      </c>
      <c r="AT60" s="130">
        <f>ROUND(SUM(AV60:AW60),2)</f>
        <v>0</v>
      </c>
      <c r="AU60" s="131">
        <f>'D10.2.2 - PS371 - Úprava ...'!P98</f>
        <v>0</v>
      </c>
      <c r="AV60" s="130">
        <f>'D10.2.2 - PS371 - Úprava ...'!J35</f>
        <v>0</v>
      </c>
      <c r="AW60" s="130">
        <f>'D10.2.2 - PS371 - Úprava ...'!J36</f>
        <v>0</v>
      </c>
      <c r="AX60" s="130">
        <f>'D10.2.2 - PS371 - Úprava ...'!J37</f>
        <v>0</v>
      </c>
      <c r="AY60" s="130">
        <f>'D10.2.2 - PS371 - Úprava ...'!J38</f>
        <v>0</v>
      </c>
      <c r="AZ60" s="130">
        <f>'D10.2.2 - PS371 - Úprava ...'!F35</f>
        <v>0</v>
      </c>
      <c r="BA60" s="130">
        <f>'D10.2.2 - PS371 - Úprava ...'!F36</f>
        <v>0</v>
      </c>
      <c r="BB60" s="130">
        <f>'D10.2.2 - PS371 - Úprava ...'!F37</f>
        <v>0</v>
      </c>
      <c r="BC60" s="130">
        <f>'D10.2.2 - PS371 - Úprava ...'!F38</f>
        <v>0</v>
      </c>
      <c r="BD60" s="132">
        <f>'D10.2.2 - PS371 - Úprava ...'!F39</f>
        <v>0</v>
      </c>
      <c r="BE60" s="4"/>
      <c r="BT60" s="133" t="s">
        <v>83</v>
      </c>
      <c r="BV60" s="133" t="s">
        <v>75</v>
      </c>
      <c r="BW60" s="133" t="s">
        <v>99</v>
      </c>
      <c r="BX60" s="133" t="s">
        <v>86</v>
      </c>
      <c r="CL60" s="133" t="s">
        <v>19</v>
      </c>
    </row>
    <row r="61" s="7" customFormat="1" ht="16.5" customHeight="1">
      <c r="A61" s="111" t="s">
        <v>77</v>
      </c>
      <c r="B61" s="112"/>
      <c r="C61" s="113"/>
      <c r="D61" s="114" t="s">
        <v>100</v>
      </c>
      <c r="E61" s="114"/>
      <c r="F61" s="114"/>
      <c r="G61" s="114"/>
      <c r="H61" s="114"/>
      <c r="I61" s="115"/>
      <c r="J61" s="114" t="s">
        <v>101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'D10.3. - SO01 - Stavební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102</v>
      </c>
      <c r="AR61" s="118"/>
      <c r="AS61" s="119">
        <v>0</v>
      </c>
      <c r="AT61" s="120">
        <f>ROUND(SUM(AV61:AW61),2)</f>
        <v>0</v>
      </c>
      <c r="AU61" s="121">
        <f>'D10.3. - SO01 - Stavební ...'!P98</f>
        <v>0</v>
      </c>
      <c r="AV61" s="120">
        <f>'D10.3. - SO01 - Stavební ...'!J33</f>
        <v>0</v>
      </c>
      <c r="AW61" s="120">
        <f>'D10.3. - SO01 - Stavební ...'!J34</f>
        <v>0</v>
      </c>
      <c r="AX61" s="120">
        <f>'D10.3. - SO01 - Stavební ...'!J35</f>
        <v>0</v>
      </c>
      <c r="AY61" s="120">
        <f>'D10.3. - SO01 - Stavební ...'!J36</f>
        <v>0</v>
      </c>
      <c r="AZ61" s="120">
        <f>'D10.3. - SO01 - Stavební ...'!F33</f>
        <v>0</v>
      </c>
      <c r="BA61" s="120">
        <f>'D10.3. - SO01 - Stavební ...'!F34</f>
        <v>0</v>
      </c>
      <c r="BB61" s="120">
        <f>'D10.3. - SO01 - Stavební ...'!F35</f>
        <v>0</v>
      </c>
      <c r="BC61" s="120">
        <f>'D10.3. - SO01 - Stavební ...'!F36</f>
        <v>0</v>
      </c>
      <c r="BD61" s="122">
        <f>'D10.3. - SO01 - Stavební ...'!F37</f>
        <v>0</v>
      </c>
      <c r="BE61" s="7"/>
      <c r="BT61" s="123" t="s">
        <v>81</v>
      </c>
      <c r="BV61" s="123" t="s">
        <v>75</v>
      </c>
      <c r="BW61" s="123" t="s">
        <v>103</v>
      </c>
      <c r="BX61" s="123" t="s">
        <v>5</v>
      </c>
      <c r="CL61" s="123" t="s">
        <v>19</v>
      </c>
      <c r="CM61" s="123" t="s">
        <v>83</v>
      </c>
    </row>
    <row r="62" s="7" customFormat="1" ht="16.5" customHeight="1">
      <c r="A62" s="7"/>
      <c r="B62" s="112"/>
      <c r="C62" s="113"/>
      <c r="D62" s="114" t="s">
        <v>104</v>
      </c>
      <c r="E62" s="114"/>
      <c r="F62" s="114"/>
      <c r="G62" s="114"/>
      <c r="H62" s="114"/>
      <c r="I62" s="115"/>
      <c r="J62" s="114" t="s">
        <v>105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24">
        <f>ROUND(SUM(AG63:AG64),2)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102</v>
      </c>
      <c r="AR62" s="118"/>
      <c r="AS62" s="119">
        <f>ROUND(SUM(AS63:AS64),2)</f>
        <v>0</v>
      </c>
      <c r="AT62" s="120">
        <f>ROUND(SUM(AV62:AW62),2)</f>
        <v>0</v>
      </c>
      <c r="AU62" s="121">
        <f>ROUND(SUM(AU63:AU64),5)</f>
        <v>0</v>
      </c>
      <c r="AV62" s="120">
        <f>ROUND(AZ62*L29,2)</f>
        <v>0</v>
      </c>
      <c r="AW62" s="120">
        <f>ROUND(BA62*L30,2)</f>
        <v>0</v>
      </c>
      <c r="AX62" s="120">
        <f>ROUND(BB62*L29,2)</f>
        <v>0</v>
      </c>
      <c r="AY62" s="120">
        <f>ROUND(BC62*L30,2)</f>
        <v>0</v>
      </c>
      <c r="AZ62" s="120">
        <f>ROUND(SUM(AZ63:AZ64),2)</f>
        <v>0</v>
      </c>
      <c r="BA62" s="120">
        <f>ROUND(SUM(BA63:BA64),2)</f>
        <v>0</v>
      </c>
      <c r="BB62" s="120">
        <f>ROUND(SUM(BB63:BB64),2)</f>
        <v>0</v>
      </c>
      <c r="BC62" s="120">
        <f>ROUND(SUM(BC63:BC64),2)</f>
        <v>0</v>
      </c>
      <c r="BD62" s="122">
        <f>ROUND(SUM(BD63:BD64),2)</f>
        <v>0</v>
      </c>
      <c r="BE62" s="7"/>
      <c r="BS62" s="123" t="s">
        <v>72</v>
      </c>
      <c r="BT62" s="123" t="s">
        <v>81</v>
      </c>
      <c r="BU62" s="123" t="s">
        <v>74</v>
      </c>
      <c r="BV62" s="123" t="s">
        <v>75</v>
      </c>
      <c r="BW62" s="123" t="s">
        <v>106</v>
      </c>
      <c r="BX62" s="123" t="s">
        <v>5</v>
      </c>
      <c r="CL62" s="123" t="s">
        <v>19</v>
      </c>
      <c r="CM62" s="123" t="s">
        <v>83</v>
      </c>
    </row>
    <row r="63" s="4" customFormat="1" ht="16.5" customHeight="1">
      <c r="A63" s="111" t="s">
        <v>77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'D10.4.1 - SO02 - Potrubní...'!J32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89</v>
      </c>
      <c r="AR63" s="65"/>
      <c r="AS63" s="129">
        <v>0</v>
      </c>
      <c r="AT63" s="130">
        <f>ROUND(SUM(AV63:AW63),2)</f>
        <v>0</v>
      </c>
      <c r="AU63" s="131">
        <f>'D10.4.1 - SO02 - Potrubní...'!P91</f>
        <v>0</v>
      </c>
      <c r="AV63" s="130">
        <f>'D10.4.1 - SO02 - Potrubní...'!J35</f>
        <v>0</v>
      </c>
      <c r="AW63" s="130">
        <f>'D10.4.1 - SO02 - Potrubní...'!J36</f>
        <v>0</v>
      </c>
      <c r="AX63" s="130">
        <f>'D10.4.1 - SO02 - Potrubní...'!J37</f>
        <v>0</v>
      </c>
      <c r="AY63" s="130">
        <f>'D10.4.1 - SO02 - Potrubní...'!J38</f>
        <v>0</v>
      </c>
      <c r="AZ63" s="130">
        <f>'D10.4.1 - SO02 - Potrubní...'!F35</f>
        <v>0</v>
      </c>
      <c r="BA63" s="130">
        <f>'D10.4.1 - SO02 - Potrubní...'!F36</f>
        <v>0</v>
      </c>
      <c r="BB63" s="130">
        <f>'D10.4.1 - SO02 - Potrubní...'!F37</f>
        <v>0</v>
      </c>
      <c r="BC63" s="130">
        <f>'D10.4.1 - SO02 - Potrubní...'!F38</f>
        <v>0</v>
      </c>
      <c r="BD63" s="132">
        <f>'D10.4.1 - SO02 - Potrubní...'!F39</f>
        <v>0</v>
      </c>
      <c r="BE63" s="4"/>
      <c r="BT63" s="133" t="s">
        <v>83</v>
      </c>
      <c r="BV63" s="133" t="s">
        <v>75</v>
      </c>
      <c r="BW63" s="133" t="s">
        <v>109</v>
      </c>
      <c r="BX63" s="133" t="s">
        <v>106</v>
      </c>
      <c r="CL63" s="133" t="s">
        <v>19</v>
      </c>
    </row>
    <row r="64" s="4" customFormat="1" ht="23.25" customHeight="1">
      <c r="A64" s="111" t="s">
        <v>77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'D10.4.2 - SO02 - Potrubní...'!J32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89</v>
      </c>
      <c r="AR64" s="65"/>
      <c r="AS64" s="129">
        <v>0</v>
      </c>
      <c r="AT64" s="130">
        <f>ROUND(SUM(AV64:AW64),2)</f>
        <v>0</v>
      </c>
      <c r="AU64" s="131">
        <f>'D10.4.2 - SO02 - Potrubní...'!P93</f>
        <v>0</v>
      </c>
      <c r="AV64" s="130">
        <f>'D10.4.2 - SO02 - Potrubní...'!J35</f>
        <v>0</v>
      </c>
      <c r="AW64" s="130">
        <f>'D10.4.2 - SO02 - Potrubní...'!J36</f>
        <v>0</v>
      </c>
      <c r="AX64" s="130">
        <f>'D10.4.2 - SO02 - Potrubní...'!J37</f>
        <v>0</v>
      </c>
      <c r="AY64" s="130">
        <f>'D10.4.2 - SO02 - Potrubní...'!J38</f>
        <v>0</v>
      </c>
      <c r="AZ64" s="130">
        <f>'D10.4.2 - SO02 - Potrubní...'!F35</f>
        <v>0</v>
      </c>
      <c r="BA64" s="130">
        <f>'D10.4.2 - SO02 - Potrubní...'!F36</f>
        <v>0</v>
      </c>
      <c r="BB64" s="130">
        <f>'D10.4.2 - SO02 - Potrubní...'!F37</f>
        <v>0</v>
      </c>
      <c r="BC64" s="130">
        <f>'D10.4.2 - SO02 - Potrubní...'!F38</f>
        <v>0</v>
      </c>
      <c r="BD64" s="132">
        <f>'D10.4.2 - SO02 - Potrubní...'!F39</f>
        <v>0</v>
      </c>
      <c r="BE64" s="4"/>
      <c r="BT64" s="133" t="s">
        <v>83</v>
      </c>
      <c r="BV64" s="133" t="s">
        <v>75</v>
      </c>
      <c r="BW64" s="133" t="s">
        <v>112</v>
      </c>
      <c r="BX64" s="133" t="s">
        <v>106</v>
      </c>
      <c r="CL64" s="133" t="s">
        <v>19</v>
      </c>
    </row>
    <row r="65" s="7" customFormat="1" ht="16.5" customHeight="1">
      <c r="A65" s="111" t="s">
        <v>77</v>
      </c>
      <c r="B65" s="112"/>
      <c r="C65" s="113"/>
      <c r="D65" s="114" t="s">
        <v>113</v>
      </c>
      <c r="E65" s="114"/>
      <c r="F65" s="114"/>
      <c r="G65" s="114"/>
      <c r="H65" s="114"/>
      <c r="I65" s="115"/>
      <c r="J65" s="114" t="s">
        <v>114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'VRN - Vedlejší rozpočtové...'!J30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115</v>
      </c>
      <c r="AR65" s="118"/>
      <c r="AS65" s="134">
        <v>0</v>
      </c>
      <c r="AT65" s="135">
        <f>ROUND(SUM(AV65:AW65),2)</f>
        <v>0</v>
      </c>
      <c r="AU65" s="136">
        <f>'VRN - Vedlejší rozpočtové...'!P86</f>
        <v>0</v>
      </c>
      <c r="AV65" s="135">
        <f>'VRN - Vedlejší rozpočtové...'!J33</f>
        <v>0</v>
      </c>
      <c r="AW65" s="135">
        <f>'VRN - Vedlejší rozpočtové...'!J34</f>
        <v>0</v>
      </c>
      <c r="AX65" s="135">
        <f>'VRN - Vedlejší rozpočtové...'!J35</f>
        <v>0</v>
      </c>
      <c r="AY65" s="135">
        <f>'VRN - Vedlejší rozpočtové...'!J36</f>
        <v>0</v>
      </c>
      <c r="AZ65" s="135">
        <f>'VRN - Vedlejší rozpočtové...'!F33</f>
        <v>0</v>
      </c>
      <c r="BA65" s="135">
        <f>'VRN - Vedlejší rozpočtové...'!F34</f>
        <v>0</v>
      </c>
      <c r="BB65" s="135">
        <f>'VRN - Vedlejší rozpočtové...'!F35</f>
        <v>0</v>
      </c>
      <c r="BC65" s="135">
        <f>'VRN - Vedlejší rozpočtové...'!F36</f>
        <v>0</v>
      </c>
      <c r="BD65" s="137">
        <f>'VRN - Vedlejší rozpočtové...'!F37</f>
        <v>0</v>
      </c>
      <c r="BE65" s="7"/>
      <c r="BT65" s="123" t="s">
        <v>81</v>
      </c>
      <c r="BV65" s="123" t="s">
        <v>75</v>
      </c>
      <c r="BW65" s="123" t="s">
        <v>116</v>
      </c>
      <c r="BX65" s="123" t="s">
        <v>5</v>
      </c>
      <c r="CL65" s="123" t="s">
        <v>19</v>
      </c>
      <c r="CM65" s="123" t="s">
        <v>83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zdG80EH/9OAt0skc//yrx5BQFv0+HvjrtNf3FaMLgyR78Et0jwjT6ClrbD7UYbM2y6fafPXBa8Hyjo224yqyTQ==" hashValue="vxViCYBW0ffZuwLFTTjLCe3vywHVNoHI0cj1jYEdxisXC5wSkYBU1wga2gf3f0dEB4/aHo8dbHqHvX/Z2KGGDA==" algorithmName="SHA-512" password="CC35"/>
  <mergeCells count="82">
    <mergeCell ref="C52:G52"/>
    <mergeCell ref="D56:H56"/>
    <mergeCell ref="D62:H62"/>
    <mergeCell ref="D55:H55"/>
    <mergeCell ref="D61:H61"/>
    <mergeCell ref="E60:I60"/>
    <mergeCell ref="E58:I58"/>
    <mergeCell ref="E59:I59"/>
    <mergeCell ref="E57:I57"/>
    <mergeCell ref="E63:I63"/>
    <mergeCell ref="E64:I64"/>
    <mergeCell ref="I52:AF52"/>
    <mergeCell ref="J61:AF61"/>
    <mergeCell ref="J55:AF55"/>
    <mergeCell ref="J62:AF62"/>
    <mergeCell ref="J56:AF56"/>
    <mergeCell ref="K57:AF57"/>
    <mergeCell ref="K60:AF60"/>
    <mergeCell ref="K59:AF59"/>
    <mergeCell ref="K63:AF63"/>
    <mergeCell ref="K64:AF64"/>
    <mergeCell ref="K58:AF58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3:AM63"/>
    <mergeCell ref="AG62:AM62"/>
    <mergeCell ref="AG61:AM61"/>
    <mergeCell ref="AG57:AM57"/>
    <mergeCell ref="AG60:AM60"/>
    <mergeCell ref="AG52:AM52"/>
    <mergeCell ref="AG55:AM55"/>
    <mergeCell ref="AG56:AM56"/>
    <mergeCell ref="AG59:AM59"/>
    <mergeCell ref="AG64:AM64"/>
    <mergeCell ref="AM50:AP50"/>
    <mergeCell ref="AM49:AP49"/>
    <mergeCell ref="AM47:AN47"/>
    <mergeCell ref="AN56:AP56"/>
    <mergeCell ref="AN61:AP61"/>
    <mergeCell ref="AN55:AP55"/>
    <mergeCell ref="AN52:AP52"/>
    <mergeCell ref="AN59:AP59"/>
    <mergeCell ref="AN57:AP57"/>
    <mergeCell ref="AN63:AP63"/>
    <mergeCell ref="AN58:AP58"/>
    <mergeCell ref="AN64:AP64"/>
    <mergeCell ref="AN60:AP60"/>
    <mergeCell ref="AN62:AP62"/>
    <mergeCell ref="AS49:AT51"/>
    <mergeCell ref="AN65:AP65"/>
    <mergeCell ref="AG65:AM65"/>
    <mergeCell ref="AN54:AP54"/>
  </mergeCells>
  <hyperlinks>
    <hyperlink ref="A55" location="'D10.1 - PS370 - Úprava pa...'!C2" display="/"/>
    <hyperlink ref="A57" location="'D10.2.1 - PS371 - Úprava ...'!C2" display="/"/>
    <hyperlink ref="A58" location="'D10.2.1 - PS371 - PVS v OKP'!C2" display="/"/>
    <hyperlink ref="A59" location="'D10.2.1 - PS 731 - PVS v ...'!C2" display="/"/>
    <hyperlink ref="A60" location="'D10.2.2 - PS371 - Úprava ...'!C2" display="/"/>
    <hyperlink ref="A61" location="'D10.3. - SO01 - Stavební ...'!C2" display="/"/>
    <hyperlink ref="A63" location="'D10.4.1 - SO02 - Potrubní...'!C2" display="/"/>
    <hyperlink ref="A64" location="'D10.4.2 - SO02 - Potrubní...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ROUND((SUM(BE88:BE234)),  2)</f>
        <v>0</v>
      </c>
      <c r="G33" s="38"/>
      <c r="H33" s="38"/>
      <c r="I33" s="157">
        <v>0.20999999999999999</v>
      </c>
      <c r="J33" s="156">
        <f>ROUND(((SUM(BE88:BE234))*I33),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ROUND((SUM(BF88:BF234)),  2)</f>
        <v>0</v>
      </c>
      <c r="G34" s="38"/>
      <c r="H34" s="38"/>
      <c r="I34" s="157">
        <v>0.12</v>
      </c>
      <c r="J34" s="156">
        <f>ROUND(((SUM(BF88:BF234))*I34),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ROUND((SUM(BG88:BG234)),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ROUND((SUM(BH88:BH234)),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ROUND((SUM(BI88:BI234)),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D10.1 - PS370 - Úprava parních rozvodů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125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126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127</v>
      </c>
      <c r="E63" s="182"/>
      <c r="F63" s="182"/>
      <c r="G63" s="182"/>
      <c r="H63" s="182"/>
      <c r="I63" s="182"/>
      <c r="J63" s="183">
        <f>J95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128</v>
      </c>
      <c r="E64" s="182"/>
      <c r="F64" s="182"/>
      <c r="G64" s="182"/>
      <c r="H64" s="182"/>
      <c r="I64" s="182"/>
      <c r="J64" s="183">
        <f>J128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129</v>
      </c>
      <c r="E65" s="182"/>
      <c r="F65" s="182"/>
      <c r="G65" s="182"/>
      <c r="H65" s="182"/>
      <c r="I65" s="182"/>
      <c r="J65" s="183">
        <f>J163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J176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131</v>
      </c>
      <c r="E67" s="177"/>
      <c r="F67" s="177"/>
      <c r="G67" s="177"/>
      <c r="H67" s="177"/>
      <c r="I67" s="177"/>
      <c r="J67" s="178">
        <f>J183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132</v>
      </c>
      <c r="E68" s="182"/>
      <c r="F68" s="182"/>
      <c r="G68" s="182"/>
      <c r="H68" s="182"/>
      <c r="I68" s="182"/>
      <c r="J68" s="183">
        <f>J184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133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III- D10 Úprava zdroje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118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D10.1 - PS370 - Úprava parních rozvodů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Liberec</v>
      </c>
      <c r="G82" s="40"/>
      <c r="H82" s="40"/>
      <c r="I82" s="32" t="s">
        <v>23</v>
      </c>
      <c r="J82" s="72" t="str">
        <f>IF(J12="","",J12)</f>
        <v>21. 6. 2024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Teplárna Liberec, a.s.</v>
      </c>
      <c r="G84" s="40"/>
      <c r="H84" s="40"/>
      <c r="I84" s="32" t="s">
        <v>32</v>
      </c>
      <c r="J84" s="36" t="str">
        <f>E21</f>
        <v>SITEZ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SITEZ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134</v>
      </c>
      <c r="D87" s="188" t="s">
        <v>58</v>
      </c>
      <c r="E87" s="188" t="s">
        <v>54</v>
      </c>
      <c r="F87" s="188" t="s">
        <v>55</v>
      </c>
      <c r="G87" s="188" t="s">
        <v>135</v>
      </c>
      <c r="H87" s="188" t="s">
        <v>136</v>
      </c>
      <c r="I87" s="188" t="s">
        <v>137</v>
      </c>
      <c r="J87" s="188" t="s">
        <v>122</v>
      </c>
      <c r="K87" s="189" t="s">
        <v>138</v>
      </c>
      <c r="L87" s="190"/>
      <c r="M87" s="92" t="s">
        <v>19</v>
      </c>
      <c r="N87" s="93" t="s">
        <v>43</v>
      </c>
      <c r="O87" s="93" t="s">
        <v>139</v>
      </c>
      <c r="P87" s="93" t="s">
        <v>140</v>
      </c>
      <c r="Q87" s="93" t="s">
        <v>141</v>
      </c>
      <c r="R87" s="93" t="s">
        <v>142</v>
      </c>
      <c r="S87" s="93" t="s">
        <v>143</v>
      </c>
      <c r="T87" s="94" t="s">
        <v>144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145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P89+P94+P183</f>
        <v>0</v>
      </c>
      <c r="Q88" s="96"/>
      <c r="R88" s="193">
        <f>R89+R94+R183</f>
        <v>2.4502440000000001</v>
      </c>
      <c r="S88" s="96"/>
      <c r="T88" s="194">
        <f>T89+T94+T183</f>
        <v>3.3839199999999998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123</v>
      </c>
      <c r="BK88" s="195">
        <f>BK89+BK94+BK183</f>
        <v>0</v>
      </c>
    </row>
    <row r="89" s="12" customFormat="1" ht="25.92" customHeight="1">
      <c r="A89" s="12"/>
      <c r="B89" s="196"/>
      <c r="C89" s="197"/>
      <c r="D89" s="198" t="s">
        <v>72</v>
      </c>
      <c r="E89" s="199" t="s">
        <v>146</v>
      </c>
      <c r="F89" s="199" t="s">
        <v>147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81</v>
      </c>
      <c r="AT89" s="208" t="s">
        <v>72</v>
      </c>
      <c r="AU89" s="208" t="s">
        <v>73</v>
      </c>
      <c r="AY89" s="207" t="s">
        <v>148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72</v>
      </c>
      <c r="E90" s="210" t="s">
        <v>149</v>
      </c>
      <c r="F90" s="210" t="s">
        <v>150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SUM(P91:P93)</f>
        <v>0</v>
      </c>
      <c r="Q90" s="204"/>
      <c r="R90" s="205">
        <f>SUM(R91:R93)</f>
        <v>0</v>
      </c>
      <c r="S90" s="204"/>
      <c r="T90" s="206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81</v>
      </c>
      <c r="AT90" s="208" t="s">
        <v>72</v>
      </c>
      <c r="AU90" s="208" t="s">
        <v>81</v>
      </c>
      <c r="AY90" s="207" t="s">
        <v>148</v>
      </c>
      <c r="BK90" s="209">
        <f>SUM(BK91:BK93)</f>
        <v>0</v>
      </c>
    </row>
    <row r="91" s="2" customFormat="1" ht="16.5" customHeight="1">
      <c r="A91" s="38"/>
      <c r="B91" s="39"/>
      <c r="C91" s="212" t="s">
        <v>81</v>
      </c>
      <c r="D91" s="212" t="s">
        <v>151</v>
      </c>
      <c r="E91" s="213" t="s">
        <v>152</v>
      </c>
      <c r="F91" s="214" t="s">
        <v>153</v>
      </c>
      <c r="G91" s="215" t="s">
        <v>154</v>
      </c>
      <c r="H91" s="216">
        <v>3.3839999999999999</v>
      </c>
      <c r="I91" s="217"/>
      <c r="J91" s="218">
        <f>ROUND(I91*H91,2)</f>
        <v>0</v>
      </c>
      <c r="K91" s="214" t="s">
        <v>155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156</v>
      </c>
      <c r="AT91" s="223" t="s">
        <v>151</v>
      </c>
      <c r="AU91" s="223" t="s">
        <v>83</v>
      </c>
      <c r="AY91" s="17" t="s">
        <v>148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156</v>
      </c>
      <c r="BM91" s="223" t="s">
        <v>157</v>
      </c>
    </row>
    <row r="92" s="2" customFormat="1">
      <c r="A92" s="38"/>
      <c r="B92" s="39"/>
      <c r="C92" s="40"/>
      <c r="D92" s="225" t="s">
        <v>158</v>
      </c>
      <c r="E92" s="40"/>
      <c r="F92" s="226" t="s">
        <v>159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158</v>
      </c>
      <c r="AU92" s="17" t="s">
        <v>83</v>
      </c>
    </row>
    <row r="93" s="2" customFormat="1">
      <c r="A93" s="38"/>
      <c r="B93" s="39"/>
      <c r="C93" s="40"/>
      <c r="D93" s="230" t="s">
        <v>160</v>
      </c>
      <c r="E93" s="40"/>
      <c r="F93" s="231" t="s">
        <v>161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160</v>
      </c>
      <c r="AU93" s="17" t="s">
        <v>83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162</v>
      </c>
      <c r="F94" s="199" t="s">
        <v>163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P95+P128+P163+P176</f>
        <v>0</v>
      </c>
      <c r="Q94" s="204"/>
      <c r="R94" s="205">
        <f>R95+R128+R163+R176</f>
        <v>0.99230499999999999</v>
      </c>
      <c r="S94" s="204"/>
      <c r="T94" s="206">
        <f>T95+T128+T163+T176</f>
        <v>3.3839199999999998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83</v>
      </c>
      <c r="AT94" s="208" t="s">
        <v>72</v>
      </c>
      <c r="AU94" s="208" t="s">
        <v>73</v>
      </c>
      <c r="AY94" s="207" t="s">
        <v>148</v>
      </c>
      <c r="BK94" s="209">
        <f>BK95+BK128+BK163+BK176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164</v>
      </c>
      <c r="F95" s="210" t="s">
        <v>165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SUM(P96:P127)</f>
        <v>0</v>
      </c>
      <c r="Q95" s="204"/>
      <c r="R95" s="205">
        <f>SUM(R96:R127)</f>
        <v>0.53478500000000007</v>
      </c>
      <c r="S95" s="204"/>
      <c r="T95" s="206">
        <f>SUM(T96:T127)</f>
        <v>1.5059199999999999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83</v>
      </c>
      <c r="AT95" s="208" t="s">
        <v>72</v>
      </c>
      <c r="AU95" s="208" t="s">
        <v>81</v>
      </c>
      <c r="AY95" s="207" t="s">
        <v>148</v>
      </c>
      <c r="BK95" s="209">
        <f>SUM(BK96:BK127)</f>
        <v>0</v>
      </c>
    </row>
    <row r="96" s="2" customFormat="1" ht="21.75" customHeight="1">
      <c r="A96" s="38"/>
      <c r="B96" s="39"/>
      <c r="C96" s="212" t="s">
        <v>83</v>
      </c>
      <c r="D96" s="212" t="s">
        <v>151</v>
      </c>
      <c r="E96" s="213" t="s">
        <v>166</v>
      </c>
      <c r="F96" s="214" t="s">
        <v>167</v>
      </c>
      <c r="G96" s="215" t="s">
        <v>168</v>
      </c>
      <c r="H96" s="216">
        <v>62</v>
      </c>
      <c r="I96" s="217"/>
      <c r="J96" s="218">
        <f>ROUND(I96*H96,2)</f>
        <v>0</v>
      </c>
      <c r="K96" s="214" t="s">
        <v>155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0.01193</v>
      </c>
      <c r="T96" s="222">
        <f>S96*H96</f>
        <v>0.73965999999999998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169</v>
      </c>
      <c r="AT96" s="223" t="s">
        <v>151</v>
      </c>
      <c r="AU96" s="223" t="s">
        <v>83</v>
      </c>
      <c r="AY96" s="17" t="s">
        <v>148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169</v>
      </c>
      <c r="BM96" s="223" t="s">
        <v>170</v>
      </c>
    </row>
    <row r="97" s="2" customFormat="1">
      <c r="A97" s="38"/>
      <c r="B97" s="39"/>
      <c r="C97" s="40"/>
      <c r="D97" s="225" t="s">
        <v>158</v>
      </c>
      <c r="E97" s="40"/>
      <c r="F97" s="226" t="s">
        <v>171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83</v>
      </c>
    </row>
    <row r="98" s="2" customFormat="1">
      <c r="A98" s="38"/>
      <c r="B98" s="39"/>
      <c r="C98" s="40"/>
      <c r="D98" s="230" t="s">
        <v>160</v>
      </c>
      <c r="E98" s="40"/>
      <c r="F98" s="231" t="s">
        <v>172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160</v>
      </c>
      <c r="AU98" s="17" t="s">
        <v>83</v>
      </c>
    </row>
    <row r="99" s="13" customFormat="1">
      <c r="A99" s="13"/>
      <c r="B99" s="232"/>
      <c r="C99" s="233"/>
      <c r="D99" s="225" t="s">
        <v>173</v>
      </c>
      <c r="E99" s="234" t="s">
        <v>19</v>
      </c>
      <c r="F99" s="235" t="s">
        <v>174</v>
      </c>
      <c r="G99" s="233"/>
      <c r="H99" s="236">
        <v>62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173</v>
      </c>
      <c r="AU99" s="242" t="s">
        <v>83</v>
      </c>
      <c r="AV99" s="13" t="s">
        <v>83</v>
      </c>
      <c r="AW99" s="13" t="s">
        <v>35</v>
      </c>
      <c r="AX99" s="13" t="s">
        <v>81</v>
      </c>
      <c r="AY99" s="242" t="s">
        <v>148</v>
      </c>
    </row>
    <row r="100" s="2" customFormat="1" ht="16.5" customHeight="1">
      <c r="A100" s="38"/>
      <c r="B100" s="39"/>
      <c r="C100" s="212" t="s">
        <v>175</v>
      </c>
      <c r="D100" s="212" t="s">
        <v>151</v>
      </c>
      <c r="E100" s="213" t="s">
        <v>176</v>
      </c>
      <c r="F100" s="214" t="s">
        <v>177</v>
      </c>
      <c r="G100" s="215" t="s">
        <v>178</v>
      </c>
      <c r="H100" s="216">
        <v>30</v>
      </c>
      <c r="I100" s="217"/>
      <c r="J100" s="218">
        <f>ROUND(I100*H100,2)</f>
        <v>0</v>
      </c>
      <c r="K100" s="214" t="s">
        <v>155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0.0026199999999999999</v>
      </c>
      <c r="R100" s="221">
        <f>Q100*H100</f>
        <v>0.078600000000000003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169</v>
      </c>
      <c r="AT100" s="223" t="s">
        <v>151</v>
      </c>
      <c r="AU100" s="223" t="s">
        <v>83</v>
      </c>
      <c r="AY100" s="17" t="s">
        <v>148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169</v>
      </c>
      <c r="BM100" s="223" t="s">
        <v>179</v>
      </c>
    </row>
    <row r="101" s="2" customFormat="1">
      <c r="A101" s="38"/>
      <c r="B101" s="39"/>
      <c r="C101" s="40"/>
      <c r="D101" s="225" t="s">
        <v>158</v>
      </c>
      <c r="E101" s="40"/>
      <c r="F101" s="226" t="s">
        <v>180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83</v>
      </c>
    </row>
    <row r="102" s="2" customFormat="1">
      <c r="A102" s="38"/>
      <c r="B102" s="39"/>
      <c r="C102" s="40"/>
      <c r="D102" s="230" t="s">
        <v>160</v>
      </c>
      <c r="E102" s="40"/>
      <c r="F102" s="231" t="s">
        <v>181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160</v>
      </c>
      <c r="AU102" s="17" t="s">
        <v>83</v>
      </c>
    </row>
    <row r="103" s="2" customFormat="1" ht="16.5" customHeight="1">
      <c r="A103" s="38"/>
      <c r="B103" s="39"/>
      <c r="C103" s="243" t="s">
        <v>156</v>
      </c>
      <c r="D103" s="243" t="s">
        <v>182</v>
      </c>
      <c r="E103" s="244" t="s">
        <v>183</v>
      </c>
      <c r="F103" s="245" t="s">
        <v>184</v>
      </c>
      <c r="G103" s="246" t="s">
        <v>178</v>
      </c>
      <c r="H103" s="247">
        <v>34.5</v>
      </c>
      <c r="I103" s="248"/>
      <c r="J103" s="249">
        <f>ROUND(I103*H103,2)</f>
        <v>0</v>
      </c>
      <c r="K103" s="245" t="s">
        <v>155</v>
      </c>
      <c r="L103" s="250"/>
      <c r="M103" s="251" t="s">
        <v>19</v>
      </c>
      <c r="N103" s="252" t="s">
        <v>44</v>
      </c>
      <c r="O103" s="84"/>
      <c r="P103" s="221">
        <f>O103*H103</f>
        <v>0</v>
      </c>
      <c r="Q103" s="221">
        <v>0.0080000000000000002</v>
      </c>
      <c r="R103" s="221">
        <f>Q103*H103</f>
        <v>0.27600000000000002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185</v>
      </c>
      <c r="AT103" s="223" t="s">
        <v>182</v>
      </c>
      <c r="AU103" s="223" t="s">
        <v>83</v>
      </c>
      <c r="AY103" s="17" t="s">
        <v>148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169</v>
      </c>
      <c r="BM103" s="223" t="s">
        <v>186</v>
      </c>
    </row>
    <row r="104" s="2" customFormat="1">
      <c r="A104" s="38"/>
      <c r="B104" s="39"/>
      <c r="C104" s="40"/>
      <c r="D104" s="225" t="s">
        <v>158</v>
      </c>
      <c r="E104" s="40"/>
      <c r="F104" s="226" t="s">
        <v>184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158</v>
      </c>
      <c r="AU104" s="17" t="s">
        <v>83</v>
      </c>
    </row>
    <row r="105" s="13" customFormat="1">
      <c r="A105" s="13"/>
      <c r="B105" s="232"/>
      <c r="C105" s="233"/>
      <c r="D105" s="225" t="s">
        <v>173</v>
      </c>
      <c r="E105" s="233"/>
      <c r="F105" s="235" t="s">
        <v>187</v>
      </c>
      <c r="G105" s="233"/>
      <c r="H105" s="236">
        <v>34.5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173</v>
      </c>
      <c r="AU105" s="242" t="s">
        <v>83</v>
      </c>
      <c r="AV105" s="13" t="s">
        <v>83</v>
      </c>
      <c r="AW105" s="13" t="s">
        <v>4</v>
      </c>
      <c r="AX105" s="13" t="s">
        <v>81</v>
      </c>
      <c r="AY105" s="242" t="s">
        <v>148</v>
      </c>
    </row>
    <row r="106" s="2" customFormat="1" ht="16.5" customHeight="1">
      <c r="A106" s="38"/>
      <c r="B106" s="39"/>
      <c r="C106" s="212" t="s">
        <v>188</v>
      </c>
      <c r="D106" s="212" t="s">
        <v>151</v>
      </c>
      <c r="E106" s="213" t="s">
        <v>189</v>
      </c>
      <c r="F106" s="214" t="s">
        <v>190</v>
      </c>
      <c r="G106" s="215" t="s">
        <v>178</v>
      </c>
      <c r="H106" s="216">
        <v>4.5</v>
      </c>
      <c r="I106" s="217"/>
      <c r="J106" s="218">
        <f>ROUND(I106*H106,2)</f>
        <v>0</v>
      </c>
      <c r="K106" s="214" t="s">
        <v>155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0.0039300000000000003</v>
      </c>
      <c r="R106" s="221">
        <f>Q106*H106</f>
        <v>0.017685000000000003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169</v>
      </c>
      <c r="AT106" s="223" t="s">
        <v>151</v>
      </c>
      <c r="AU106" s="223" t="s">
        <v>83</v>
      </c>
      <c r="AY106" s="17" t="s">
        <v>148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169</v>
      </c>
      <c r="BM106" s="223" t="s">
        <v>191</v>
      </c>
    </row>
    <row r="107" s="2" customFormat="1">
      <c r="A107" s="38"/>
      <c r="B107" s="39"/>
      <c r="C107" s="40"/>
      <c r="D107" s="225" t="s">
        <v>158</v>
      </c>
      <c r="E107" s="40"/>
      <c r="F107" s="226" t="s">
        <v>192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83</v>
      </c>
    </row>
    <row r="108" s="2" customFormat="1">
      <c r="A108" s="38"/>
      <c r="B108" s="39"/>
      <c r="C108" s="40"/>
      <c r="D108" s="230" t="s">
        <v>160</v>
      </c>
      <c r="E108" s="40"/>
      <c r="F108" s="231" t="s">
        <v>193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83</v>
      </c>
    </row>
    <row r="109" s="13" customFormat="1">
      <c r="A109" s="13"/>
      <c r="B109" s="232"/>
      <c r="C109" s="233"/>
      <c r="D109" s="225" t="s">
        <v>173</v>
      </c>
      <c r="E109" s="234" t="s">
        <v>19</v>
      </c>
      <c r="F109" s="235" t="s">
        <v>194</v>
      </c>
      <c r="G109" s="233"/>
      <c r="H109" s="236">
        <v>4.5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173</v>
      </c>
      <c r="AU109" s="242" t="s">
        <v>83</v>
      </c>
      <c r="AV109" s="13" t="s">
        <v>83</v>
      </c>
      <c r="AW109" s="13" t="s">
        <v>35</v>
      </c>
      <c r="AX109" s="13" t="s">
        <v>81</v>
      </c>
      <c r="AY109" s="242" t="s">
        <v>148</v>
      </c>
    </row>
    <row r="110" s="2" customFormat="1" ht="16.5" customHeight="1">
      <c r="A110" s="38"/>
      <c r="B110" s="39"/>
      <c r="C110" s="243" t="s">
        <v>195</v>
      </c>
      <c r="D110" s="243" t="s">
        <v>182</v>
      </c>
      <c r="E110" s="244" t="s">
        <v>183</v>
      </c>
      <c r="F110" s="245" t="s">
        <v>184</v>
      </c>
      <c r="G110" s="246" t="s">
        <v>178</v>
      </c>
      <c r="H110" s="247">
        <v>5.1749999999999998</v>
      </c>
      <c r="I110" s="248"/>
      <c r="J110" s="249">
        <f>ROUND(I110*H110,2)</f>
        <v>0</v>
      </c>
      <c r="K110" s="245" t="s">
        <v>155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0.0080000000000000002</v>
      </c>
      <c r="R110" s="221">
        <f>Q110*H110</f>
        <v>0.041399999999999999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185</v>
      </c>
      <c r="AT110" s="223" t="s">
        <v>182</v>
      </c>
      <c r="AU110" s="223" t="s">
        <v>83</v>
      </c>
      <c r="AY110" s="17" t="s">
        <v>148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169</v>
      </c>
      <c r="BM110" s="223" t="s">
        <v>196</v>
      </c>
    </row>
    <row r="111" s="2" customFormat="1">
      <c r="A111" s="38"/>
      <c r="B111" s="39"/>
      <c r="C111" s="40"/>
      <c r="D111" s="225" t="s">
        <v>158</v>
      </c>
      <c r="E111" s="40"/>
      <c r="F111" s="226" t="s">
        <v>184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83</v>
      </c>
    </row>
    <row r="112" s="13" customFormat="1">
      <c r="A112" s="13"/>
      <c r="B112" s="232"/>
      <c r="C112" s="233"/>
      <c r="D112" s="225" t="s">
        <v>173</v>
      </c>
      <c r="E112" s="233"/>
      <c r="F112" s="235" t="s">
        <v>197</v>
      </c>
      <c r="G112" s="233"/>
      <c r="H112" s="236">
        <v>5.1749999999999998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173</v>
      </c>
      <c r="AU112" s="242" t="s">
        <v>83</v>
      </c>
      <c r="AV112" s="13" t="s">
        <v>83</v>
      </c>
      <c r="AW112" s="13" t="s">
        <v>4</v>
      </c>
      <c r="AX112" s="13" t="s">
        <v>81</v>
      </c>
      <c r="AY112" s="242" t="s">
        <v>148</v>
      </c>
    </row>
    <row r="113" s="2" customFormat="1" ht="16.5" customHeight="1">
      <c r="A113" s="38"/>
      <c r="B113" s="39"/>
      <c r="C113" s="212" t="s">
        <v>198</v>
      </c>
      <c r="D113" s="212" t="s">
        <v>151</v>
      </c>
      <c r="E113" s="213" t="s">
        <v>199</v>
      </c>
      <c r="F113" s="214" t="s">
        <v>200</v>
      </c>
      <c r="G113" s="215" t="s">
        <v>178</v>
      </c>
      <c r="H113" s="216">
        <v>162</v>
      </c>
      <c r="I113" s="217"/>
      <c r="J113" s="218">
        <f>ROUND(I113*H113,2)</f>
        <v>0</v>
      </c>
      <c r="K113" s="214" t="s">
        <v>155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0.0047299999999999998</v>
      </c>
      <c r="T113" s="222">
        <f>S113*H113</f>
        <v>0.76625999999999994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169</v>
      </c>
      <c r="AT113" s="223" t="s">
        <v>151</v>
      </c>
      <c r="AU113" s="223" t="s">
        <v>83</v>
      </c>
      <c r="AY113" s="17" t="s">
        <v>148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169</v>
      </c>
      <c r="BM113" s="223" t="s">
        <v>201</v>
      </c>
    </row>
    <row r="114" s="2" customFormat="1">
      <c r="A114" s="38"/>
      <c r="B114" s="39"/>
      <c r="C114" s="40"/>
      <c r="D114" s="225" t="s">
        <v>158</v>
      </c>
      <c r="E114" s="40"/>
      <c r="F114" s="226" t="s">
        <v>202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158</v>
      </c>
      <c r="AU114" s="17" t="s">
        <v>83</v>
      </c>
    </row>
    <row r="115" s="2" customFormat="1">
      <c r="A115" s="38"/>
      <c r="B115" s="39"/>
      <c r="C115" s="40"/>
      <c r="D115" s="230" t="s">
        <v>160</v>
      </c>
      <c r="E115" s="40"/>
      <c r="F115" s="231" t="s">
        <v>203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160</v>
      </c>
      <c r="AU115" s="17" t="s">
        <v>83</v>
      </c>
    </row>
    <row r="116" s="13" customFormat="1">
      <c r="A116" s="13"/>
      <c r="B116" s="232"/>
      <c r="C116" s="233"/>
      <c r="D116" s="225" t="s">
        <v>173</v>
      </c>
      <c r="E116" s="234" t="s">
        <v>19</v>
      </c>
      <c r="F116" s="235" t="s">
        <v>204</v>
      </c>
      <c r="G116" s="233"/>
      <c r="H116" s="236">
        <v>162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173</v>
      </c>
      <c r="AU116" s="242" t="s">
        <v>83</v>
      </c>
      <c r="AV116" s="13" t="s">
        <v>83</v>
      </c>
      <c r="AW116" s="13" t="s">
        <v>35</v>
      </c>
      <c r="AX116" s="13" t="s">
        <v>81</v>
      </c>
      <c r="AY116" s="242" t="s">
        <v>148</v>
      </c>
    </row>
    <row r="117" s="2" customFormat="1" ht="16.5" customHeight="1">
      <c r="A117" s="38"/>
      <c r="B117" s="39"/>
      <c r="C117" s="212" t="s">
        <v>205</v>
      </c>
      <c r="D117" s="212" t="s">
        <v>151</v>
      </c>
      <c r="E117" s="213" t="s">
        <v>206</v>
      </c>
      <c r="F117" s="214" t="s">
        <v>207</v>
      </c>
      <c r="G117" s="215" t="s">
        <v>178</v>
      </c>
      <c r="H117" s="216">
        <v>30</v>
      </c>
      <c r="I117" s="217"/>
      <c r="J117" s="218">
        <f>ROUND(I117*H117,2)</f>
        <v>0</v>
      </c>
      <c r="K117" s="214" t="s">
        <v>155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6.9999999999999994E-05</v>
      </c>
      <c r="R117" s="221">
        <f>Q117*H117</f>
        <v>0.0020999999999999999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169</v>
      </c>
      <c r="AT117" s="223" t="s">
        <v>151</v>
      </c>
      <c r="AU117" s="223" t="s">
        <v>83</v>
      </c>
      <c r="AY117" s="17" t="s">
        <v>148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169</v>
      </c>
      <c r="BM117" s="223" t="s">
        <v>208</v>
      </c>
    </row>
    <row r="118" s="2" customFormat="1">
      <c r="A118" s="38"/>
      <c r="B118" s="39"/>
      <c r="C118" s="40"/>
      <c r="D118" s="225" t="s">
        <v>158</v>
      </c>
      <c r="E118" s="40"/>
      <c r="F118" s="226" t="s">
        <v>209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158</v>
      </c>
      <c r="AU118" s="17" t="s">
        <v>83</v>
      </c>
    </row>
    <row r="119" s="2" customFormat="1">
      <c r="A119" s="38"/>
      <c r="B119" s="39"/>
      <c r="C119" s="40"/>
      <c r="D119" s="230" t="s">
        <v>160</v>
      </c>
      <c r="E119" s="40"/>
      <c r="F119" s="231" t="s">
        <v>210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160</v>
      </c>
      <c r="AU119" s="17" t="s">
        <v>83</v>
      </c>
    </row>
    <row r="120" s="2" customFormat="1" ht="16.5" customHeight="1">
      <c r="A120" s="38"/>
      <c r="B120" s="39"/>
      <c r="C120" s="243" t="s">
        <v>211</v>
      </c>
      <c r="D120" s="243" t="s">
        <v>182</v>
      </c>
      <c r="E120" s="244" t="s">
        <v>212</v>
      </c>
      <c r="F120" s="245" t="s">
        <v>213</v>
      </c>
      <c r="G120" s="246" t="s">
        <v>154</v>
      </c>
      <c r="H120" s="247">
        <v>0.119</v>
      </c>
      <c r="I120" s="248"/>
      <c r="J120" s="249">
        <f>ROUND(I120*H120,2)</f>
        <v>0</v>
      </c>
      <c r="K120" s="245" t="s">
        <v>155</v>
      </c>
      <c r="L120" s="250"/>
      <c r="M120" s="251" t="s">
        <v>19</v>
      </c>
      <c r="N120" s="252" t="s">
        <v>44</v>
      </c>
      <c r="O120" s="84"/>
      <c r="P120" s="221">
        <f>O120*H120</f>
        <v>0</v>
      </c>
      <c r="Q120" s="221">
        <v>1</v>
      </c>
      <c r="R120" s="221">
        <f>Q120*H120</f>
        <v>0.119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185</v>
      </c>
      <c r="AT120" s="223" t="s">
        <v>182</v>
      </c>
      <c r="AU120" s="223" t="s">
        <v>83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169</v>
      </c>
      <c r="BM120" s="223" t="s">
        <v>214</v>
      </c>
    </row>
    <row r="121" s="2" customFormat="1">
      <c r="A121" s="38"/>
      <c r="B121" s="39"/>
      <c r="C121" s="40"/>
      <c r="D121" s="225" t="s">
        <v>158</v>
      </c>
      <c r="E121" s="40"/>
      <c r="F121" s="226" t="s">
        <v>213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158</v>
      </c>
      <c r="AU121" s="17" t="s">
        <v>83</v>
      </c>
    </row>
    <row r="122" s="2" customFormat="1">
      <c r="A122" s="38"/>
      <c r="B122" s="39"/>
      <c r="C122" s="40"/>
      <c r="D122" s="225" t="s">
        <v>215</v>
      </c>
      <c r="E122" s="40"/>
      <c r="F122" s="253" t="s">
        <v>216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215</v>
      </c>
      <c r="AU122" s="17" t="s">
        <v>83</v>
      </c>
    </row>
    <row r="123" s="13" customFormat="1">
      <c r="A123" s="13"/>
      <c r="B123" s="232"/>
      <c r="C123" s="233"/>
      <c r="D123" s="225" t="s">
        <v>173</v>
      </c>
      <c r="E123" s="234" t="s">
        <v>19</v>
      </c>
      <c r="F123" s="235" t="s">
        <v>217</v>
      </c>
      <c r="G123" s="233"/>
      <c r="H123" s="236">
        <v>0.108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173</v>
      </c>
      <c r="AU123" s="242" t="s">
        <v>83</v>
      </c>
      <c r="AV123" s="13" t="s">
        <v>83</v>
      </c>
      <c r="AW123" s="13" t="s">
        <v>35</v>
      </c>
      <c r="AX123" s="13" t="s">
        <v>81</v>
      </c>
      <c r="AY123" s="242" t="s">
        <v>148</v>
      </c>
    </row>
    <row r="124" s="13" customFormat="1">
      <c r="A124" s="13"/>
      <c r="B124" s="232"/>
      <c r="C124" s="233"/>
      <c r="D124" s="225" t="s">
        <v>173</v>
      </c>
      <c r="E124" s="233"/>
      <c r="F124" s="235" t="s">
        <v>218</v>
      </c>
      <c r="G124" s="233"/>
      <c r="H124" s="236">
        <v>0.119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173</v>
      </c>
      <c r="AU124" s="242" t="s">
        <v>83</v>
      </c>
      <c r="AV124" s="13" t="s">
        <v>83</v>
      </c>
      <c r="AW124" s="13" t="s">
        <v>4</v>
      </c>
      <c r="AX124" s="13" t="s">
        <v>81</v>
      </c>
      <c r="AY124" s="242" t="s">
        <v>148</v>
      </c>
    </row>
    <row r="125" s="2" customFormat="1" ht="16.5" customHeight="1">
      <c r="A125" s="38"/>
      <c r="B125" s="39"/>
      <c r="C125" s="212" t="s">
        <v>219</v>
      </c>
      <c r="D125" s="212" t="s">
        <v>151</v>
      </c>
      <c r="E125" s="213" t="s">
        <v>220</v>
      </c>
      <c r="F125" s="214" t="s">
        <v>221</v>
      </c>
      <c r="G125" s="215" t="s">
        <v>154</v>
      </c>
      <c r="H125" s="216">
        <v>0.53500000000000003</v>
      </c>
      <c r="I125" s="217"/>
      <c r="J125" s="218">
        <f>ROUND(I125*H125,2)</f>
        <v>0</v>
      </c>
      <c r="K125" s="214" t="s">
        <v>155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169</v>
      </c>
      <c r="AT125" s="223" t="s">
        <v>151</v>
      </c>
      <c r="AU125" s="223" t="s">
        <v>83</v>
      </c>
      <c r="AY125" s="17" t="s">
        <v>148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169</v>
      </c>
      <c r="BM125" s="223" t="s">
        <v>222</v>
      </c>
    </row>
    <row r="126" s="2" customFormat="1">
      <c r="A126" s="38"/>
      <c r="B126" s="39"/>
      <c r="C126" s="40"/>
      <c r="D126" s="225" t="s">
        <v>158</v>
      </c>
      <c r="E126" s="40"/>
      <c r="F126" s="226" t="s">
        <v>223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158</v>
      </c>
      <c r="AU126" s="17" t="s">
        <v>83</v>
      </c>
    </row>
    <row r="127" s="2" customFormat="1">
      <c r="A127" s="38"/>
      <c r="B127" s="39"/>
      <c r="C127" s="40"/>
      <c r="D127" s="230" t="s">
        <v>160</v>
      </c>
      <c r="E127" s="40"/>
      <c r="F127" s="231" t="s">
        <v>224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83</v>
      </c>
    </row>
    <row r="128" s="12" customFormat="1" ht="22.8" customHeight="1">
      <c r="A128" s="12"/>
      <c r="B128" s="196"/>
      <c r="C128" s="197"/>
      <c r="D128" s="198" t="s">
        <v>72</v>
      </c>
      <c r="E128" s="210" t="s">
        <v>225</v>
      </c>
      <c r="F128" s="210" t="s">
        <v>226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SUM(P129:P162)</f>
        <v>0</v>
      </c>
      <c r="Q128" s="204"/>
      <c r="R128" s="205">
        <f>SUM(R129:R162)</f>
        <v>0.45621999999999996</v>
      </c>
      <c r="S128" s="204"/>
      <c r="T128" s="206">
        <f>SUM(T129:T162)</f>
        <v>0.878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83</v>
      </c>
      <c r="AT128" s="208" t="s">
        <v>72</v>
      </c>
      <c r="AU128" s="208" t="s">
        <v>81</v>
      </c>
      <c r="AY128" s="207" t="s">
        <v>148</v>
      </c>
      <c r="BK128" s="209">
        <f>SUM(BK129:BK162)</f>
        <v>0</v>
      </c>
    </row>
    <row r="129" s="2" customFormat="1" ht="16.5" customHeight="1">
      <c r="A129" s="38"/>
      <c r="B129" s="39"/>
      <c r="C129" s="212" t="s">
        <v>227</v>
      </c>
      <c r="D129" s="212" t="s">
        <v>151</v>
      </c>
      <c r="E129" s="213" t="s">
        <v>228</v>
      </c>
      <c r="F129" s="214" t="s">
        <v>229</v>
      </c>
      <c r="G129" s="215" t="s">
        <v>230</v>
      </c>
      <c r="H129" s="216">
        <v>2</v>
      </c>
      <c r="I129" s="217"/>
      <c r="J129" s="218">
        <f>ROUND(I129*H129,2)</f>
        <v>0</v>
      </c>
      <c r="K129" s="214" t="s">
        <v>155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2.0000000000000002E-05</v>
      </c>
      <c r="R129" s="221">
        <f>Q129*H129</f>
        <v>4.0000000000000003E-05</v>
      </c>
      <c r="S129" s="221">
        <v>0.13800000000000001</v>
      </c>
      <c r="T129" s="222">
        <f>S129*H129</f>
        <v>0.27600000000000002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169</v>
      </c>
      <c r="AT129" s="223" t="s">
        <v>151</v>
      </c>
      <c r="AU129" s="223" t="s">
        <v>83</v>
      </c>
      <c r="AY129" s="17" t="s">
        <v>148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169</v>
      </c>
      <c r="BM129" s="223" t="s">
        <v>231</v>
      </c>
    </row>
    <row r="130" s="2" customFormat="1">
      <c r="A130" s="38"/>
      <c r="B130" s="39"/>
      <c r="C130" s="40"/>
      <c r="D130" s="225" t="s">
        <v>158</v>
      </c>
      <c r="E130" s="40"/>
      <c r="F130" s="226" t="s">
        <v>232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83</v>
      </c>
    </row>
    <row r="131" s="2" customFormat="1">
      <c r="A131" s="38"/>
      <c r="B131" s="39"/>
      <c r="C131" s="40"/>
      <c r="D131" s="230" t="s">
        <v>160</v>
      </c>
      <c r="E131" s="40"/>
      <c r="F131" s="231" t="s">
        <v>233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83</v>
      </c>
    </row>
    <row r="132" s="2" customFormat="1" ht="16.5" customHeight="1">
      <c r="A132" s="38"/>
      <c r="B132" s="39"/>
      <c r="C132" s="212" t="s">
        <v>8</v>
      </c>
      <c r="D132" s="212" t="s">
        <v>151</v>
      </c>
      <c r="E132" s="213" t="s">
        <v>234</v>
      </c>
      <c r="F132" s="214" t="s">
        <v>235</v>
      </c>
      <c r="G132" s="215" t="s">
        <v>230</v>
      </c>
      <c r="H132" s="216">
        <v>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2.0000000000000002E-05</v>
      </c>
      <c r="R132" s="221">
        <f>Q132*H132</f>
        <v>4.0000000000000003E-05</v>
      </c>
      <c r="S132" s="221">
        <v>0.23200000000000001</v>
      </c>
      <c r="T132" s="222">
        <f>S132*H132</f>
        <v>0.46400000000000002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169</v>
      </c>
      <c r="AT132" s="223" t="s">
        <v>151</v>
      </c>
      <c r="AU132" s="223" t="s">
        <v>83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169</v>
      </c>
      <c r="BM132" s="223" t="s">
        <v>236</v>
      </c>
    </row>
    <row r="133" s="2" customFormat="1">
      <c r="A133" s="38"/>
      <c r="B133" s="39"/>
      <c r="C133" s="40"/>
      <c r="D133" s="225" t="s">
        <v>158</v>
      </c>
      <c r="E133" s="40"/>
      <c r="F133" s="226" t="s">
        <v>237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158</v>
      </c>
      <c r="AU133" s="17" t="s">
        <v>83</v>
      </c>
    </row>
    <row r="134" s="2" customFormat="1" ht="16.5" customHeight="1">
      <c r="A134" s="38"/>
      <c r="B134" s="39"/>
      <c r="C134" s="212" t="s">
        <v>238</v>
      </c>
      <c r="D134" s="212" t="s">
        <v>151</v>
      </c>
      <c r="E134" s="213" t="s">
        <v>239</v>
      </c>
      <c r="F134" s="214" t="s">
        <v>240</v>
      </c>
      <c r="G134" s="215" t="s">
        <v>241</v>
      </c>
      <c r="H134" s="216">
        <v>2</v>
      </c>
      <c r="I134" s="217"/>
      <c r="J134" s="218">
        <f>ROUND(I134*H134,2)</f>
        <v>0</v>
      </c>
      <c r="K134" s="214" t="s">
        <v>155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0.046710000000000002</v>
      </c>
      <c r="R134" s="221">
        <f>Q134*H134</f>
        <v>0.093420000000000003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169</v>
      </c>
      <c r="AT134" s="223" t="s">
        <v>151</v>
      </c>
      <c r="AU134" s="223" t="s">
        <v>83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169</v>
      </c>
      <c r="BM134" s="223" t="s">
        <v>242</v>
      </c>
    </row>
    <row r="135" s="2" customFormat="1">
      <c r="A135" s="38"/>
      <c r="B135" s="39"/>
      <c r="C135" s="40"/>
      <c r="D135" s="225" t="s">
        <v>158</v>
      </c>
      <c r="E135" s="40"/>
      <c r="F135" s="226" t="s">
        <v>243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158</v>
      </c>
      <c r="AU135" s="17" t="s">
        <v>83</v>
      </c>
    </row>
    <row r="136" s="2" customFormat="1">
      <c r="A136" s="38"/>
      <c r="B136" s="39"/>
      <c r="C136" s="40"/>
      <c r="D136" s="230" t="s">
        <v>160</v>
      </c>
      <c r="E136" s="40"/>
      <c r="F136" s="231" t="s">
        <v>244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160</v>
      </c>
      <c r="AU136" s="17" t="s">
        <v>83</v>
      </c>
    </row>
    <row r="137" s="2" customFormat="1">
      <c r="A137" s="38"/>
      <c r="B137" s="39"/>
      <c r="C137" s="40"/>
      <c r="D137" s="225" t="s">
        <v>215</v>
      </c>
      <c r="E137" s="40"/>
      <c r="F137" s="253" t="s">
        <v>245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215</v>
      </c>
      <c r="AU137" s="17" t="s">
        <v>83</v>
      </c>
    </row>
    <row r="138" s="2" customFormat="1" ht="16.5" customHeight="1">
      <c r="A138" s="38"/>
      <c r="B138" s="39"/>
      <c r="C138" s="212" t="s">
        <v>246</v>
      </c>
      <c r="D138" s="212" t="s">
        <v>151</v>
      </c>
      <c r="E138" s="213" t="s">
        <v>247</v>
      </c>
      <c r="F138" s="214" t="s">
        <v>248</v>
      </c>
      <c r="G138" s="215" t="s">
        <v>241</v>
      </c>
      <c r="H138" s="216">
        <v>2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0.098979999999999999</v>
      </c>
      <c r="R138" s="221">
        <f>Q138*H138</f>
        <v>0.19796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169</v>
      </c>
      <c r="AT138" s="223" t="s">
        <v>151</v>
      </c>
      <c r="AU138" s="223" t="s">
        <v>83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169</v>
      </c>
      <c r="BM138" s="223" t="s">
        <v>249</v>
      </c>
    </row>
    <row r="139" s="2" customFormat="1">
      <c r="A139" s="38"/>
      <c r="B139" s="39"/>
      <c r="C139" s="40"/>
      <c r="D139" s="225" t="s">
        <v>158</v>
      </c>
      <c r="E139" s="40"/>
      <c r="F139" s="226" t="s">
        <v>250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158</v>
      </c>
      <c r="AU139" s="17" t="s">
        <v>83</v>
      </c>
    </row>
    <row r="140" s="2" customFormat="1">
      <c r="A140" s="38"/>
      <c r="B140" s="39"/>
      <c r="C140" s="40"/>
      <c r="D140" s="225" t="s">
        <v>215</v>
      </c>
      <c r="E140" s="40"/>
      <c r="F140" s="253" t="s">
        <v>251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215</v>
      </c>
      <c r="AU140" s="17" t="s">
        <v>83</v>
      </c>
    </row>
    <row r="141" s="2" customFormat="1" ht="16.5" customHeight="1">
      <c r="A141" s="38"/>
      <c r="B141" s="39"/>
      <c r="C141" s="212" t="s">
        <v>252</v>
      </c>
      <c r="D141" s="212" t="s">
        <v>151</v>
      </c>
      <c r="E141" s="213" t="s">
        <v>253</v>
      </c>
      <c r="F141" s="214" t="s">
        <v>254</v>
      </c>
      <c r="G141" s="215" t="s">
        <v>241</v>
      </c>
      <c r="H141" s="216">
        <v>5</v>
      </c>
      <c r="I141" s="217"/>
      <c r="J141" s="218">
        <f>ROUND(I141*H141,2)</f>
        <v>0</v>
      </c>
      <c r="K141" s="214" t="s">
        <v>155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0.0035999999999999999</v>
      </c>
      <c r="R141" s="221">
        <f>Q141*H141</f>
        <v>0.017999999999999999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151</v>
      </c>
      <c r="AU141" s="223" t="s">
        <v>83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169</v>
      </c>
      <c r="BM141" s="223" t="s">
        <v>255</v>
      </c>
    </row>
    <row r="142" s="2" customFormat="1">
      <c r="A142" s="38"/>
      <c r="B142" s="39"/>
      <c r="C142" s="40"/>
      <c r="D142" s="225" t="s">
        <v>158</v>
      </c>
      <c r="E142" s="40"/>
      <c r="F142" s="226" t="s">
        <v>256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83</v>
      </c>
    </row>
    <row r="143" s="2" customFormat="1">
      <c r="A143" s="38"/>
      <c r="B143" s="39"/>
      <c r="C143" s="40"/>
      <c r="D143" s="230" t="s">
        <v>160</v>
      </c>
      <c r="E143" s="40"/>
      <c r="F143" s="231" t="s">
        <v>257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160</v>
      </c>
      <c r="AU143" s="17" t="s">
        <v>83</v>
      </c>
    </row>
    <row r="144" s="2" customFormat="1" ht="16.5" customHeight="1">
      <c r="A144" s="38"/>
      <c r="B144" s="39"/>
      <c r="C144" s="243" t="s">
        <v>169</v>
      </c>
      <c r="D144" s="243" t="s">
        <v>182</v>
      </c>
      <c r="E144" s="244" t="s">
        <v>258</v>
      </c>
      <c r="F144" s="245" t="s">
        <v>259</v>
      </c>
      <c r="G144" s="246" t="s">
        <v>230</v>
      </c>
      <c r="H144" s="247">
        <v>5</v>
      </c>
      <c r="I144" s="248"/>
      <c r="J144" s="249">
        <f>ROUND(I144*H144,2)</f>
        <v>0</v>
      </c>
      <c r="K144" s="245" t="s">
        <v>155</v>
      </c>
      <c r="L144" s="250"/>
      <c r="M144" s="251" t="s">
        <v>19</v>
      </c>
      <c r="N144" s="252" t="s">
        <v>44</v>
      </c>
      <c r="O144" s="84"/>
      <c r="P144" s="221">
        <f>O144*H144</f>
        <v>0</v>
      </c>
      <c r="Q144" s="221">
        <v>0.0055999999999999999</v>
      </c>
      <c r="R144" s="221">
        <f>Q144*H144</f>
        <v>0.028000000000000001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185</v>
      </c>
      <c r="AT144" s="223" t="s">
        <v>182</v>
      </c>
      <c r="AU144" s="223" t="s">
        <v>83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169</v>
      </c>
      <c r="BM144" s="223" t="s">
        <v>260</v>
      </c>
    </row>
    <row r="145" s="2" customFormat="1">
      <c r="A145" s="38"/>
      <c r="B145" s="39"/>
      <c r="C145" s="40"/>
      <c r="D145" s="225" t="s">
        <v>158</v>
      </c>
      <c r="E145" s="40"/>
      <c r="F145" s="226" t="s">
        <v>259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158</v>
      </c>
      <c r="AU145" s="17" t="s">
        <v>83</v>
      </c>
    </row>
    <row r="146" s="2" customFormat="1" ht="16.5" customHeight="1">
      <c r="A146" s="38"/>
      <c r="B146" s="39"/>
      <c r="C146" s="212" t="s">
        <v>261</v>
      </c>
      <c r="D146" s="212" t="s">
        <v>151</v>
      </c>
      <c r="E146" s="213" t="s">
        <v>262</v>
      </c>
      <c r="F146" s="214" t="s">
        <v>263</v>
      </c>
      <c r="G146" s="215" t="s">
        <v>241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0.0095499999999999995</v>
      </c>
      <c r="R146" s="221">
        <f>Q146*H146</f>
        <v>0.0095499999999999995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169</v>
      </c>
      <c r="AT146" s="223" t="s">
        <v>151</v>
      </c>
      <c r="AU146" s="223" t="s">
        <v>83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169</v>
      </c>
      <c r="BM146" s="223" t="s">
        <v>264</v>
      </c>
    </row>
    <row r="147" s="2" customFormat="1">
      <c r="A147" s="38"/>
      <c r="B147" s="39"/>
      <c r="C147" s="40"/>
      <c r="D147" s="225" t="s">
        <v>158</v>
      </c>
      <c r="E147" s="40"/>
      <c r="F147" s="226" t="s">
        <v>265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158</v>
      </c>
      <c r="AU147" s="17" t="s">
        <v>83</v>
      </c>
    </row>
    <row r="148" s="2" customFormat="1" ht="16.5" customHeight="1">
      <c r="A148" s="38"/>
      <c r="B148" s="39"/>
      <c r="C148" s="212" t="s">
        <v>266</v>
      </c>
      <c r="D148" s="212" t="s">
        <v>151</v>
      </c>
      <c r="E148" s="213" t="s">
        <v>267</v>
      </c>
      <c r="F148" s="214" t="s">
        <v>268</v>
      </c>
      <c r="G148" s="215" t="s">
        <v>241</v>
      </c>
      <c r="H148" s="216">
        <v>1</v>
      </c>
      <c r="I148" s="217"/>
      <c r="J148" s="218">
        <f>ROUND(I148*H148,2)</f>
        <v>0</v>
      </c>
      <c r="K148" s="214" t="s">
        <v>155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0.00347</v>
      </c>
      <c r="R148" s="221">
        <f>Q148*H148</f>
        <v>0.00347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169</v>
      </c>
      <c r="AT148" s="223" t="s">
        <v>151</v>
      </c>
      <c r="AU148" s="223" t="s">
        <v>83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169</v>
      </c>
      <c r="BM148" s="223" t="s">
        <v>269</v>
      </c>
    </row>
    <row r="149" s="2" customFormat="1">
      <c r="A149" s="38"/>
      <c r="B149" s="39"/>
      <c r="C149" s="40"/>
      <c r="D149" s="225" t="s">
        <v>158</v>
      </c>
      <c r="E149" s="40"/>
      <c r="F149" s="226" t="s">
        <v>270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158</v>
      </c>
      <c r="AU149" s="17" t="s">
        <v>83</v>
      </c>
    </row>
    <row r="150" s="2" customFormat="1">
      <c r="A150" s="38"/>
      <c r="B150" s="39"/>
      <c r="C150" s="40"/>
      <c r="D150" s="230" t="s">
        <v>160</v>
      </c>
      <c r="E150" s="40"/>
      <c r="F150" s="231" t="s">
        <v>271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160</v>
      </c>
      <c r="AU150" s="17" t="s">
        <v>83</v>
      </c>
    </row>
    <row r="151" s="2" customFormat="1" ht="16.5" customHeight="1">
      <c r="A151" s="38"/>
      <c r="B151" s="39"/>
      <c r="C151" s="243" t="s">
        <v>272</v>
      </c>
      <c r="D151" s="243" t="s">
        <v>182</v>
      </c>
      <c r="E151" s="244" t="s">
        <v>273</v>
      </c>
      <c r="F151" s="245" t="s">
        <v>274</v>
      </c>
      <c r="G151" s="246" t="s">
        <v>19</v>
      </c>
      <c r="H151" s="247">
        <v>1</v>
      </c>
      <c r="I151" s="248"/>
      <c r="J151" s="249">
        <f>ROUND(I151*H151,2)</f>
        <v>0</v>
      </c>
      <c r="K151" s="245" t="s">
        <v>19</v>
      </c>
      <c r="L151" s="250"/>
      <c r="M151" s="251" t="s">
        <v>19</v>
      </c>
      <c r="N151" s="252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185</v>
      </c>
      <c r="AT151" s="223" t="s">
        <v>182</v>
      </c>
      <c r="AU151" s="223" t="s">
        <v>83</v>
      </c>
      <c r="AY151" s="17" t="s">
        <v>148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169</v>
      </c>
      <c r="BM151" s="223" t="s">
        <v>275</v>
      </c>
    </row>
    <row r="152" s="2" customFormat="1">
      <c r="A152" s="38"/>
      <c r="B152" s="39"/>
      <c r="C152" s="40"/>
      <c r="D152" s="225" t="s">
        <v>158</v>
      </c>
      <c r="E152" s="40"/>
      <c r="F152" s="226" t="s">
        <v>274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83</v>
      </c>
    </row>
    <row r="153" s="2" customFormat="1" ht="16.5" customHeight="1">
      <c r="A153" s="38"/>
      <c r="B153" s="39"/>
      <c r="C153" s="212" t="s">
        <v>276</v>
      </c>
      <c r="D153" s="212" t="s">
        <v>151</v>
      </c>
      <c r="E153" s="213" t="s">
        <v>277</v>
      </c>
      <c r="F153" s="214" t="s">
        <v>278</v>
      </c>
      <c r="G153" s="215" t="s">
        <v>241</v>
      </c>
      <c r="H153" s="216">
        <v>10</v>
      </c>
      <c r="I153" s="217"/>
      <c r="J153" s="218">
        <f>ROUND(I153*H153,2)</f>
        <v>0</v>
      </c>
      <c r="K153" s="214" t="s">
        <v>155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0.0031199999999999999</v>
      </c>
      <c r="R153" s="221">
        <f>Q153*H153</f>
        <v>0.031199999999999999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169</v>
      </c>
      <c r="AT153" s="223" t="s">
        <v>151</v>
      </c>
      <c r="AU153" s="223" t="s">
        <v>83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169</v>
      </c>
      <c r="BM153" s="223" t="s">
        <v>279</v>
      </c>
    </row>
    <row r="154" s="2" customFormat="1">
      <c r="A154" s="38"/>
      <c r="B154" s="39"/>
      <c r="C154" s="40"/>
      <c r="D154" s="225" t="s">
        <v>158</v>
      </c>
      <c r="E154" s="40"/>
      <c r="F154" s="226" t="s">
        <v>280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83</v>
      </c>
    </row>
    <row r="155" s="2" customFormat="1">
      <c r="A155" s="38"/>
      <c r="B155" s="39"/>
      <c r="C155" s="40"/>
      <c r="D155" s="230" t="s">
        <v>160</v>
      </c>
      <c r="E155" s="40"/>
      <c r="F155" s="231" t="s">
        <v>281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83</v>
      </c>
    </row>
    <row r="156" s="2" customFormat="1" ht="16.5" customHeight="1">
      <c r="A156" s="38"/>
      <c r="B156" s="39"/>
      <c r="C156" s="212" t="s">
        <v>7</v>
      </c>
      <c r="D156" s="212" t="s">
        <v>151</v>
      </c>
      <c r="E156" s="213" t="s">
        <v>282</v>
      </c>
      <c r="F156" s="214" t="s">
        <v>283</v>
      </c>
      <c r="G156" s="215" t="s">
        <v>241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0.074520000000000003</v>
      </c>
      <c r="R156" s="221">
        <f>Q156*H156</f>
        <v>0.074520000000000003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169</v>
      </c>
      <c r="AT156" s="223" t="s">
        <v>151</v>
      </c>
      <c r="AU156" s="223" t="s">
        <v>83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169</v>
      </c>
      <c r="BM156" s="223" t="s">
        <v>284</v>
      </c>
    </row>
    <row r="157" s="2" customFormat="1">
      <c r="A157" s="38"/>
      <c r="B157" s="39"/>
      <c r="C157" s="40"/>
      <c r="D157" s="225" t="s">
        <v>158</v>
      </c>
      <c r="E157" s="40"/>
      <c r="F157" s="226" t="s">
        <v>283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158</v>
      </c>
      <c r="AU157" s="17" t="s">
        <v>83</v>
      </c>
    </row>
    <row r="158" s="2" customFormat="1" ht="16.5" customHeight="1">
      <c r="A158" s="38"/>
      <c r="B158" s="39"/>
      <c r="C158" s="212" t="s">
        <v>285</v>
      </c>
      <c r="D158" s="212" t="s">
        <v>151</v>
      </c>
      <c r="E158" s="213" t="s">
        <v>286</v>
      </c>
      <c r="F158" s="214" t="s">
        <v>287</v>
      </c>
      <c r="G158" s="215" t="s">
        <v>230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2.0000000000000002E-05</v>
      </c>
      <c r="R158" s="221">
        <f>Q158*H158</f>
        <v>2.0000000000000002E-05</v>
      </c>
      <c r="S158" s="221">
        <v>0.13800000000000001</v>
      </c>
      <c r="T158" s="222">
        <f>S158*H158</f>
        <v>0.13800000000000001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169</v>
      </c>
      <c r="AT158" s="223" t="s">
        <v>151</v>
      </c>
      <c r="AU158" s="223" t="s">
        <v>83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169</v>
      </c>
      <c r="BM158" s="223" t="s">
        <v>288</v>
      </c>
    </row>
    <row r="159" s="2" customFormat="1">
      <c r="A159" s="38"/>
      <c r="B159" s="39"/>
      <c r="C159" s="40"/>
      <c r="D159" s="225" t="s">
        <v>158</v>
      </c>
      <c r="E159" s="40"/>
      <c r="F159" s="226" t="s">
        <v>232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158</v>
      </c>
      <c r="AU159" s="17" t="s">
        <v>83</v>
      </c>
    </row>
    <row r="160" s="2" customFormat="1" ht="16.5" customHeight="1">
      <c r="A160" s="38"/>
      <c r="B160" s="39"/>
      <c r="C160" s="212" t="s">
        <v>289</v>
      </c>
      <c r="D160" s="212" t="s">
        <v>151</v>
      </c>
      <c r="E160" s="213" t="s">
        <v>290</v>
      </c>
      <c r="F160" s="214" t="s">
        <v>291</v>
      </c>
      <c r="G160" s="215" t="s">
        <v>154</v>
      </c>
      <c r="H160" s="216">
        <v>0.45600000000000002</v>
      </c>
      <c r="I160" s="217"/>
      <c r="J160" s="218">
        <f>ROUND(I160*H160,2)</f>
        <v>0</v>
      </c>
      <c r="K160" s="214" t="s">
        <v>155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169</v>
      </c>
      <c r="AT160" s="223" t="s">
        <v>151</v>
      </c>
      <c r="AU160" s="223" t="s">
        <v>83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169</v>
      </c>
      <c r="BM160" s="223" t="s">
        <v>292</v>
      </c>
    </row>
    <row r="161" s="2" customFormat="1">
      <c r="A161" s="38"/>
      <c r="B161" s="39"/>
      <c r="C161" s="40"/>
      <c r="D161" s="225" t="s">
        <v>158</v>
      </c>
      <c r="E161" s="40"/>
      <c r="F161" s="226" t="s">
        <v>293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158</v>
      </c>
      <c r="AU161" s="17" t="s">
        <v>83</v>
      </c>
    </row>
    <row r="162" s="2" customFormat="1">
      <c r="A162" s="38"/>
      <c r="B162" s="39"/>
      <c r="C162" s="40"/>
      <c r="D162" s="230" t="s">
        <v>160</v>
      </c>
      <c r="E162" s="40"/>
      <c r="F162" s="231" t="s">
        <v>294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160</v>
      </c>
      <c r="AU162" s="17" t="s">
        <v>83</v>
      </c>
    </row>
    <row r="163" s="12" customFormat="1" ht="22.8" customHeight="1">
      <c r="A163" s="12"/>
      <c r="B163" s="196"/>
      <c r="C163" s="197"/>
      <c r="D163" s="198" t="s">
        <v>72</v>
      </c>
      <c r="E163" s="210" t="s">
        <v>295</v>
      </c>
      <c r="F163" s="210" t="s">
        <v>296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SUM(P164:P175)</f>
        <v>0</v>
      </c>
      <c r="Q163" s="204"/>
      <c r="R163" s="205">
        <f>SUM(R164:R175)</f>
        <v>0</v>
      </c>
      <c r="S163" s="204"/>
      <c r="T163" s="206">
        <f>SUM(T164:T175)</f>
        <v>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83</v>
      </c>
      <c r="AT163" s="208" t="s">
        <v>72</v>
      </c>
      <c r="AU163" s="208" t="s">
        <v>81</v>
      </c>
      <c r="AY163" s="207" t="s">
        <v>148</v>
      </c>
      <c r="BK163" s="209">
        <f>SUM(BK164:BK175)</f>
        <v>0</v>
      </c>
    </row>
    <row r="164" s="2" customFormat="1" ht="16.5" customHeight="1">
      <c r="A164" s="38"/>
      <c r="B164" s="39"/>
      <c r="C164" s="212" t="s">
        <v>297</v>
      </c>
      <c r="D164" s="212" t="s">
        <v>151</v>
      </c>
      <c r="E164" s="213" t="s">
        <v>298</v>
      </c>
      <c r="F164" s="214" t="s">
        <v>299</v>
      </c>
      <c r="G164" s="215" t="s">
        <v>300</v>
      </c>
      <c r="H164" s="216">
        <v>1000</v>
      </c>
      <c r="I164" s="217"/>
      <c r="J164" s="218">
        <f>ROUND(I164*H164,2)</f>
        <v>0</v>
      </c>
      <c r="K164" s="214" t="s">
        <v>155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0.001</v>
      </c>
      <c r="T164" s="222">
        <f>S164*H164</f>
        <v>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169</v>
      </c>
      <c r="AT164" s="223" t="s">
        <v>151</v>
      </c>
      <c r="AU164" s="223" t="s">
        <v>83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169</v>
      </c>
      <c r="BM164" s="223" t="s">
        <v>301</v>
      </c>
    </row>
    <row r="165" s="2" customFormat="1">
      <c r="A165" s="38"/>
      <c r="B165" s="39"/>
      <c r="C165" s="40"/>
      <c r="D165" s="225" t="s">
        <v>158</v>
      </c>
      <c r="E165" s="40"/>
      <c r="F165" s="226" t="s">
        <v>302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83</v>
      </c>
    </row>
    <row r="166" s="2" customFormat="1">
      <c r="A166" s="38"/>
      <c r="B166" s="39"/>
      <c r="C166" s="40"/>
      <c r="D166" s="230" t="s">
        <v>160</v>
      </c>
      <c r="E166" s="40"/>
      <c r="F166" s="231" t="s">
        <v>303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83</v>
      </c>
    </row>
    <row r="167" s="2" customFormat="1" ht="16.5" customHeight="1">
      <c r="A167" s="38"/>
      <c r="B167" s="39"/>
      <c r="C167" s="212" t="s">
        <v>304</v>
      </c>
      <c r="D167" s="212" t="s">
        <v>151</v>
      </c>
      <c r="E167" s="213" t="s">
        <v>305</v>
      </c>
      <c r="F167" s="214" t="s">
        <v>306</v>
      </c>
      <c r="G167" s="215" t="s">
        <v>154</v>
      </c>
      <c r="H167" s="216">
        <v>0</v>
      </c>
      <c r="I167" s="217"/>
      <c r="J167" s="218">
        <f>ROUND(I167*H167,2)</f>
        <v>0</v>
      </c>
      <c r="K167" s="214" t="s">
        <v>155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169</v>
      </c>
      <c r="AT167" s="223" t="s">
        <v>151</v>
      </c>
      <c r="AU167" s="223" t="s">
        <v>83</v>
      </c>
      <c r="AY167" s="17" t="s">
        <v>148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169</v>
      </c>
      <c r="BM167" s="223" t="s">
        <v>307</v>
      </c>
    </row>
    <row r="168" s="2" customFormat="1">
      <c r="A168" s="38"/>
      <c r="B168" s="39"/>
      <c r="C168" s="40"/>
      <c r="D168" s="225" t="s">
        <v>158</v>
      </c>
      <c r="E168" s="40"/>
      <c r="F168" s="226" t="s">
        <v>308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158</v>
      </c>
      <c r="AU168" s="17" t="s">
        <v>83</v>
      </c>
    </row>
    <row r="169" s="2" customFormat="1">
      <c r="A169" s="38"/>
      <c r="B169" s="39"/>
      <c r="C169" s="40"/>
      <c r="D169" s="230" t="s">
        <v>160</v>
      </c>
      <c r="E169" s="40"/>
      <c r="F169" s="231" t="s">
        <v>309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160</v>
      </c>
      <c r="AU169" s="17" t="s">
        <v>83</v>
      </c>
    </row>
    <row r="170" s="2" customFormat="1" ht="21.75" customHeight="1">
      <c r="A170" s="38"/>
      <c r="B170" s="39"/>
      <c r="C170" s="212" t="s">
        <v>310</v>
      </c>
      <c r="D170" s="212" t="s">
        <v>151</v>
      </c>
      <c r="E170" s="213" t="s">
        <v>311</v>
      </c>
      <c r="F170" s="214" t="s">
        <v>312</v>
      </c>
      <c r="G170" s="215" t="s">
        <v>154</v>
      </c>
      <c r="H170" s="216">
        <v>0</v>
      </c>
      <c r="I170" s="217"/>
      <c r="J170" s="218">
        <f>ROUND(I170*H170,2)</f>
        <v>0</v>
      </c>
      <c r="K170" s="214" t="s">
        <v>155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169</v>
      </c>
      <c r="AT170" s="223" t="s">
        <v>151</v>
      </c>
      <c r="AU170" s="223" t="s">
        <v>83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169</v>
      </c>
      <c r="BM170" s="223" t="s">
        <v>313</v>
      </c>
    </row>
    <row r="171" s="2" customFormat="1">
      <c r="A171" s="38"/>
      <c r="B171" s="39"/>
      <c r="C171" s="40"/>
      <c r="D171" s="225" t="s">
        <v>158</v>
      </c>
      <c r="E171" s="40"/>
      <c r="F171" s="226" t="s">
        <v>314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158</v>
      </c>
      <c r="AU171" s="17" t="s">
        <v>83</v>
      </c>
    </row>
    <row r="172" s="2" customFormat="1">
      <c r="A172" s="38"/>
      <c r="B172" s="39"/>
      <c r="C172" s="40"/>
      <c r="D172" s="230" t="s">
        <v>160</v>
      </c>
      <c r="E172" s="40"/>
      <c r="F172" s="231" t="s">
        <v>315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160</v>
      </c>
      <c r="AU172" s="17" t="s">
        <v>83</v>
      </c>
    </row>
    <row r="173" s="2" customFormat="1" ht="16.5" customHeight="1">
      <c r="A173" s="38"/>
      <c r="B173" s="39"/>
      <c r="C173" s="212" t="s">
        <v>316</v>
      </c>
      <c r="D173" s="212" t="s">
        <v>151</v>
      </c>
      <c r="E173" s="213" t="s">
        <v>317</v>
      </c>
      <c r="F173" s="214" t="s">
        <v>318</v>
      </c>
      <c r="G173" s="215" t="s">
        <v>154</v>
      </c>
      <c r="H173" s="216">
        <v>0</v>
      </c>
      <c r="I173" s="217"/>
      <c r="J173" s="218">
        <f>ROUND(I173*H173,2)</f>
        <v>0</v>
      </c>
      <c r="K173" s="214" t="s">
        <v>155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169</v>
      </c>
      <c r="AT173" s="223" t="s">
        <v>151</v>
      </c>
      <c r="AU173" s="223" t="s">
        <v>83</v>
      </c>
      <c r="AY173" s="17" t="s">
        <v>148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169</v>
      </c>
      <c r="BM173" s="223" t="s">
        <v>319</v>
      </c>
    </row>
    <row r="174" s="2" customFormat="1">
      <c r="A174" s="38"/>
      <c r="B174" s="39"/>
      <c r="C174" s="40"/>
      <c r="D174" s="225" t="s">
        <v>158</v>
      </c>
      <c r="E174" s="40"/>
      <c r="F174" s="226" t="s">
        <v>320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158</v>
      </c>
      <c r="AU174" s="17" t="s">
        <v>83</v>
      </c>
    </row>
    <row r="175" s="2" customFormat="1">
      <c r="A175" s="38"/>
      <c r="B175" s="39"/>
      <c r="C175" s="40"/>
      <c r="D175" s="230" t="s">
        <v>160</v>
      </c>
      <c r="E175" s="40"/>
      <c r="F175" s="231" t="s">
        <v>321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160</v>
      </c>
      <c r="AU175" s="17" t="s">
        <v>83</v>
      </c>
    </row>
    <row r="176" s="12" customFormat="1" ht="22.8" customHeight="1">
      <c r="A176" s="12"/>
      <c r="B176" s="196"/>
      <c r="C176" s="197"/>
      <c r="D176" s="198" t="s">
        <v>72</v>
      </c>
      <c r="E176" s="210" t="s">
        <v>322</v>
      </c>
      <c r="F176" s="210" t="s">
        <v>323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SUM(P177:P182)</f>
        <v>0</v>
      </c>
      <c r="Q176" s="204"/>
      <c r="R176" s="205">
        <f>SUM(R177:R182)</f>
        <v>0.0013000000000000002</v>
      </c>
      <c r="S176" s="204"/>
      <c r="T176" s="206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83</v>
      </c>
      <c r="AT176" s="208" t="s">
        <v>72</v>
      </c>
      <c r="AU176" s="208" t="s">
        <v>81</v>
      </c>
      <c r="AY176" s="207" t="s">
        <v>148</v>
      </c>
      <c r="BK176" s="209">
        <f>SUM(BK177:BK182)</f>
        <v>0</v>
      </c>
    </row>
    <row r="177" s="2" customFormat="1" ht="16.5" customHeight="1">
      <c r="A177" s="38"/>
      <c r="B177" s="39"/>
      <c r="C177" s="212" t="s">
        <v>324</v>
      </c>
      <c r="D177" s="212" t="s">
        <v>151</v>
      </c>
      <c r="E177" s="213" t="s">
        <v>325</v>
      </c>
      <c r="F177" s="214" t="s">
        <v>326</v>
      </c>
      <c r="G177" s="215" t="s">
        <v>178</v>
      </c>
      <c r="H177" s="216">
        <v>13</v>
      </c>
      <c r="I177" s="217"/>
      <c r="J177" s="218">
        <f>ROUND(I177*H177,2)</f>
        <v>0</v>
      </c>
      <c r="K177" s="214" t="s">
        <v>155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169</v>
      </c>
      <c r="AT177" s="223" t="s">
        <v>151</v>
      </c>
      <c r="AU177" s="223" t="s">
        <v>83</v>
      </c>
      <c r="AY177" s="17" t="s">
        <v>148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169</v>
      </c>
      <c r="BM177" s="223" t="s">
        <v>327</v>
      </c>
    </row>
    <row r="178" s="2" customFormat="1">
      <c r="A178" s="38"/>
      <c r="B178" s="39"/>
      <c r="C178" s="40"/>
      <c r="D178" s="225" t="s">
        <v>158</v>
      </c>
      <c r="E178" s="40"/>
      <c r="F178" s="226" t="s">
        <v>328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158</v>
      </c>
      <c r="AU178" s="17" t="s">
        <v>83</v>
      </c>
    </row>
    <row r="179" s="2" customFormat="1">
      <c r="A179" s="38"/>
      <c r="B179" s="39"/>
      <c r="C179" s="40"/>
      <c r="D179" s="230" t="s">
        <v>160</v>
      </c>
      <c r="E179" s="40"/>
      <c r="F179" s="231" t="s">
        <v>329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160</v>
      </c>
      <c r="AU179" s="17" t="s">
        <v>83</v>
      </c>
    </row>
    <row r="180" s="2" customFormat="1" ht="16.5" customHeight="1">
      <c r="A180" s="38"/>
      <c r="B180" s="39"/>
      <c r="C180" s="243" t="s">
        <v>330</v>
      </c>
      <c r="D180" s="243" t="s">
        <v>182</v>
      </c>
      <c r="E180" s="244" t="s">
        <v>331</v>
      </c>
      <c r="F180" s="245" t="s">
        <v>332</v>
      </c>
      <c r="G180" s="246" t="s">
        <v>300</v>
      </c>
      <c r="H180" s="247">
        <v>1.3</v>
      </c>
      <c r="I180" s="248"/>
      <c r="J180" s="249">
        <f>ROUND(I180*H180,2)</f>
        <v>0</v>
      </c>
      <c r="K180" s="245" t="s">
        <v>155</v>
      </c>
      <c r="L180" s="250"/>
      <c r="M180" s="251" t="s">
        <v>19</v>
      </c>
      <c r="N180" s="252" t="s">
        <v>44</v>
      </c>
      <c r="O180" s="84"/>
      <c r="P180" s="221">
        <f>O180*H180</f>
        <v>0</v>
      </c>
      <c r="Q180" s="221">
        <v>0.001</v>
      </c>
      <c r="R180" s="221">
        <f>Q180*H180</f>
        <v>0.0013000000000000002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185</v>
      </c>
      <c r="AT180" s="223" t="s">
        <v>182</v>
      </c>
      <c r="AU180" s="223" t="s">
        <v>83</v>
      </c>
      <c r="AY180" s="17" t="s">
        <v>148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169</v>
      </c>
      <c r="BM180" s="223" t="s">
        <v>333</v>
      </c>
    </row>
    <row r="181" s="2" customFormat="1">
      <c r="A181" s="38"/>
      <c r="B181" s="39"/>
      <c r="C181" s="40"/>
      <c r="D181" s="225" t="s">
        <v>158</v>
      </c>
      <c r="E181" s="40"/>
      <c r="F181" s="226" t="s">
        <v>332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158</v>
      </c>
      <c r="AU181" s="17" t="s">
        <v>83</v>
      </c>
    </row>
    <row r="182" s="13" customFormat="1">
      <c r="A182" s="13"/>
      <c r="B182" s="232"/>
      <c r="C182" s="233"/>
      <c r="D182" s="225" t="s">
        <v>173</v>
      </c>
      <c r="E182" s="233"/>
      <c r="F182" s="235" t="s">
        <v>334</v>
      </c>
      <c r="G182" s="233"/>
      <c r="H182" s="236">
        <v>1.3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173</v>
      </c>
      <c r="AU182" s="242" t="s">
        <v>83</v>
      </c>
      <c r="AV182" s="13" t="s">
        <v>83</v>
      </c>
      <c r="AW182" s="13" t="s">
        <v>4</v>
      </c>
      <c r="AX182" s="13" t="s">
        <v>81</v>
      </c>
      <c r="AY182" s="242" t="s">
        <v>148</v>
      </c>
    </row>
    <row r="183" s="12" customFormat="1" ht="25.92" customHeight="1">
      <c r="A183" s="12"/>
      <c r="B183" s="196"/>
      <c r="C183" s="197"/>
      <c r="D183" s="198" t="s">
        <v>72</v>
      </c>
      <c r="E183" s="199" t="s">
        <v>182</v>
      </c>
      <c r="F183" s="199" t="s">
        <v>335</v>
      </c>
      <c r="G183" s="197"/>
      <c r="H183" s="197"/>
      <c r="I183" s="200"/>
      <c r="J183" s="201">
        <f>BK183</f>
        <v>0</v>
      </c>
      <c r="K183" s="197"/>
      <c r="L183" s="202"/>
      <c r="M183" s="203"/>
      <c r="N183" s="204"/>
      <c r="O183" s="204"/>
      <c r="P183" s="205">
        <f>P184</f>
        <v>0</v>
      </c>
      <c r="Q183" s="204"/>
      <c r="R183" s="205">
        <f>R184</f>
        <v>1.4579390000000001</v>
      </c>
      <c r="S183" s="204"/>
      <c r="T183" s="206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175</v>
      </c>
      <c r="AT183" s="208" t="s">
        <v>72</v>
      </c>
      <c r="AU183" s="208" t="s">
        <v>73</v>
      </c>
      <c r="AY183" s="207" t="s">
        <v>148</v>
      </c>
      <c r="BK183" s="209">
        <f>BK184</f>
        <v>0</v>
      </c>
    </row>
    <row r="184" s="12" customFormat="1" ht="22.8" customHeight="1">
      <c r="A184" s="12"/>
      <c r="B184" s="196"/>
      <c r="C184" s="197"/>
      <c r="D184" s="198" t="s">
        <v>72</v>
      </c>
      <c r="E184" s="210" t="s">
        <v>336</v>
      </c>
      <c r="F184" s="210" t="s">
        <v>337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SUM(P185:P234)</f>
        <v>0</v>
      </c>
      <c r="Q184" s="204"/>
      <c r="R184" s="205">
        <f>SUM(R185:R234)</f>
        <v>1.4579390000000001</v>
      </c>
      <c r="S184" s="204"/>
      <c r="T184" s="206">
        <f>SUM(T185:T234)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175</v>
      </c>
      <c r="AT184" s="208" t="s">
        <v>72</v>
      </c>
      <c r="AU184" s="208" t="s">
        <v>81</v>
      </c>
      <c r="AY184" s="207" t="s">
        <v>148</v>
      </c>
      <c r="BK184" s="209">
        <f>SUM(BK185:BK234)</f>
        <v>0</v>
      </c>
    </row>
    <row r="185" s="2" customFormat="1" ht="16.5" customHeight="1">
      <c r="A185" s="38"/>
      <c r="B185" s="39"/>
      <c r="C185" s="212" t="s">
        <v>338</v>
      </c>
      <c r="D185" s="212" t="s">
        <v>151</v>
      </c>
      <c r="E185" s="213" t="s">
        <v>339</v>
      </c>
      <c r="F185" s="214" t="s">
        <v>340</v>
      </c>
      <c r="G185" s="215" t="s">
        <v>168</v>
      </c>
      <c r="H185" s="216">
        <v>7</v>
      </c>
      <c r="I185" s="217"/>
      <c r="J185" s="218">
        <f>ROUND(I185*H185,2)</f>
        <v>0</v>
      </c>
      <c r="K185" s="214" t="s">
        <v>155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2.0000000000000002E-05</v>
      </c>
      <c r="R185" s="221">
        <f>Q185*H185</f>
        <v>0.00014000000000000002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341</v>
      </c>
      <c r="AT185" s="223" t="s">
        <v>151</v>
      </c>
      <c r="AU185" s="223" t="s">
        <v>83</v>
      </c>
      <c r="AY185" s="17" t="s">
        <v>148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341</v>
      </c>
      <c r="BM185" s="223" t="s">
        <v>342</v>
      </c>
    </row>
    <row r="186" s="2" customFormat="1">
      <c r="A186" s="38"/>
      <c r="B186" s="39"/>
      <c r="C186" s="40"/>
      <c r="D186" s="225" t="s">
        <v>158</v>
      </c>
      <c r="E186" s="40"/>
      <c r="F186" s="226" t="s">
        <v>343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158</v>
      </c>
      <c r="AU186" s="17" t="s">
        <v>83</v>
      </c>
    </row>
    <row r="187" s="2" customFormat="1">
      <c r="A187" s="38"/>
      <c r="B187" s="39"/>
      <c r="C187" s="40"/>
      <c r="D187" s="230" t="s">
        <v>160</v>
      </c>
      <c r="E187" s="40"/>
      <c r="F187" s="231" t="s">
        <v>344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160</v>
      </c>
      <c r="AU187" s="17" t="s">
        <v>83</v>
      </c>
    </row>
    <row r="188" s="2" customFormat="1" ht="16.5" customHeight="1">
      <c r="A188" s="38"/>
      <c r="B188" s="39"/>
      <c r="C188" s="243" t="s">
        <v>345</v>
      </c>
      <c r="D188" s="243" t="s">
        <v>182</v>
      </c>
      <c r="E188" s="244" t="s">
        <v>346</v>
      </c>
      <c r="F188" s="245" t="s">
        <v>347</v>
      </c>
      <c r="G188" s="246" t="s">
        <v>168</v>
      </c>
      <c r="H188" s="247">
        <v>7</v>
      </c>
      <c r="I188" s="248"/>
      <c r="J188" s="249">
        <f>ROUND(I188*H188,2)</f>
        <v>0</v>
      </c>
      <c r="K188" s="245" t="s">
        <v>19</v>
      </c>
      <c r="L188" s="250"/>
      <c r="M188" s="251" t="s">
        <v>19</v>
      </c>
      <c r="N188" s="252" t="s">
        <v>44</v>
      </c>
      <c r="O188" s="84"/>
      <c r="P188" s="221">
        <f>O188*H188</f>
        <v>0</v>
      </c>
      <c r="Q188" s="221">
        <v>0.0024599999999999999</v>
      </c>
      <c r="R188" s="221">
        <f>Q188*H188</f>
        <v>0.017219999999999999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348</v>
      </c>
      <c r="AT188" s="223" t="s">
        <v>182</v>
      </c>
      <c r="AU188" s="223" t="s">
        <v>83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348</v>
      </c>
      <c r="BM188" s="223" t="s">
        <v>349</v>
      </c>
    </row>
    <row r="189" s="2" customFormat="1">
      <c r="A189" s="38"/>
      <c r="B189" s="39"/>
      <c r="C189" s="40"/>
      <c r="D189" s="225" t="s">
        <v>158</v>
      </c>
      <c r="E189" s="40"/>
      <c r="F189" s="226" t="s">
        <v>347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158</v>
      </c>
      <c r="AU189" s="17" t="s">
        <v>83</v>
      </c>
    </row>
    <row r="190" s="2" customFormat="1" ht="16.5" customHeight="1">
      <c r="A190" s="38"/>
      <c r="B190" s="39"/>
      <c r="C190" s="212" t="s">
        <v>185</v>
      </c>
      <c r="D190" s="212" t="s">
        <v>151</v>
      </c>
      <c r="E190" s="213" t="s">
        <v>350</v>
      </c>
      <c r="F190" s="214" t="s">
        <v>351</v>
      </c>
      <c r="G190" s="215" t="s">
        <v>168</v>
      </c>
      <c r="H190" s="216">
        <v>0.5</v>
      </c>
      <c r="I190" s="217"/>
      <c r="J190" s="218">
        <f>ROUND(I190*H190,2)</f>
        <v>0</v>
      </c>
      <c r="K190" s="214" t="s">
        <v>155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0.00012</v>
      </c>
      <c r="R190" s="221">
        <f>Q190*H190</f>
        <v>6.0000000000000002E-05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341</v>
      </c>
      <c r="AT190" s="223" t="s">
        <v>151</v>
      </c>
      <c r="AU190" s="223" t="s">
        <v>83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341</v>
      </c>
      <c r="BM190" s="223" t="s">
        <v>352</v>
      </c>
    </row>
    <row r="191" s="2" customFormat="1">
      <c r="A191" s="38"/>
      <c r="B191" s="39"/>
      <c r="C191" s="40"/>
      <c r="D191" s="225" t="s">
        <v>158</v>
      </c>
      <c r="E191" s="40"/>
      <c r="F191" s="226" t="s">
        <v>353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158</v>
      </c>
      <c r="AU191" s="17" t="s">
        <v>83</v>
      </c>
    </row>
    <row r="192" s="2" customFormat="1">
      <c r="A192" s="38"/>
      <c r="B192" s="39"/>
      <c r="C192" s="40"/>
      <c r="D192" s="230" t="s">
        <v>160</v>
      </c>
      <c r="E192" s="40"/>
      <c r="F192" s="231" t="s">
        <v>354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160</v>
      </c>
      <c r="AU192" s="17" t="s">
        <v>83</v>
      </c>
    </row>
    <row r="193" s="2" customFormat="1" ht="16.5" customHeight="1">
      <c r="A193" s="38"/>
      <c r="B193" s="39"/>
      <c r="C193" s="243" t="s">
        <v>355</v>
      </c>
      <c r="D193" s="243" t="s">
        <v>182</v>
      </c>
      <c r="E193" s="244" t="s">
        <v>356</v>
      </c>
      <c r="F193" s="245" t="s">
        <v>357</v>
      </c>
      <c r="G193" s="246" t="s">
        <v>168</v>
      </c>
      <c r="H193" s="247">
        <v>0.5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4"/>
      <c r="P193" s="221">
        <f>O193*H193</f>
        <v>0</v>
      </c>
      <c r="Q193" s="221">
        <v>0.043869999999999999</v>
      </c>
      <c r="R193" s="221">
        <f>Q193*H193</f>
        <v>0.021935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348</v>
      </c>
      <c r="AT193" s="223" t="s">
        <v>182</v>
      </c>
      <c r="AU193" s="223" t="s">
        <v>83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348</v>
      </c>
      <c r="BM193" s="223" t="s">
        <v>358</v>
      </c>
    </row>
    <row r="194" s="2" customFormat="1">
      <c r="A194" s="38"/>
      <c r="B194" s="39"/>
      <c r="C194" s="40"/>
      <c r="D194" s="225" t="s">
        <v>158</v>
      </c>
      <c r="E194" s="40"/>
      <c r="F194" s="226" t="s">
        <v>357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158</v>
      </c>
      <c r="AU194" s="17" t="s">
        <v>83</v>
      </c>
    </row>
    <row r="195" s="2" customFormat="1" ht="16.5" customHeight="1">
      <c r="A195" s="38"/>
      <c r="B195" s="39"/>
      <c r="C195" s="212" t="s">
        <v>359</v>
      </c>
      <c r="D195" s="212" t="s">
        <v>151</v>
      </c>
      <c r="E195" s="213" t="s">
        <v>360</v>
      </c>
      <c r="F195" s="214" t="s">
        <v>361</v>
      </c>
      <c r="G195" s="215" t="s">
        <v>168</v>
      </c>
      <c r="H195" s="216">
        <v>8</v>
      </c>
      <c r="I195" s="217"/>
      <c r="J195" s="218">
        <f>ROUND(I195*H195,2)</f>
        <v>0</v>
      </c>
      <c r="K195" s="214" t="s">
        <v>155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0.00036999999999999999</v>
      </c>
      <c r="R195" s="221">
        <f>Q195*H195</f>
        <v>0.00296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341</v>
      </c>
      <c r="AT195" s="223" t="s">
        <v>151</v>
      </c>
      <c r="AU195" s="223" t="s">
        <v>83</v>
      </c>
      <c r="AY195" s="17" t="s">
        <v>148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341</v>
      </c>
      <c r="BM195" s="223" t="s">
        <v>362</v>
      </c>
    </row>
    <row r="196" s="2" customFormat="1">
      <c r="A196" s="38"/>
      <c r="B196" s="39"/>
      <c r="C196" s="40"/>
      <c r="D196" s="225" t="s">
        <v>158</v>
      </c>
      <c r="E196" s="40"/>
      <c r="F196" s="226" t="s">
        <v>363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158</v>
      </c>
      <c r="AU196" s="17" t="s">
        <v>83</v>
      </c>
    </row>
    <row r="197" s="2" customFormat="1">
      <c r="A197" s="38"/>
      <c r="B197" s="39"/>
      <c r="C197" s="40"/>
      <c r="D197" s="230" t="s">
        <v>160</v>
      </c>
      <c r="E197" s="40"/>
      <c r="F197" s="231" t="s">
        <v>364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160</v>
      </c>
      <c r="AU197" s="17" t="s">
        <v>83</v>
      </c>
    </row>
    <row r="198" s="2" customFormat="1" ht="16.5" customHeight="1">
      <c r="A198" s="38"/>
      <c r="B198" s="39"/>
      <c r="C198" s="243" t="s">
        <v>365</v>
      </c>
      <c r="D198" s="243" t="s">
        <v>182</v>
      </c>
      <c r="E198" s="244" t="s">
        <v>366</v>
      </c>
      <c r="F198" s="245" t="s">
        <v>367</v>
      </c>
      <c r="G198" s="246" t="s">
        <v>168</v>
      </c>
      <c r="H198" s="247">
        <v>8.8000000000000007</v>
      </c>
      <c r="I198" s="248"/>
      <c r="J198" s="249">
        <f>ROUND(I198*H198,2)</f>
        <v>0</v>
      </c>
      <c r="K198" s="245" t="s">
        <v>19</v>
      </c>
      <c r="L198" s="250"/>
      <c r="M198" s="251" t="s">
        <v>19</v>
      </c>
      <c r="N198" s="252" t="s">
        <v>44</v>
      </c>
      <c r="O198" s="84"/>
      <c r="P198" s="221">
        <f>O198*H198</f>
        <v>0</v>
      </c>
      <c r="Q198" s="221">
        <v>0.091130000000000003</v>
      </c>
      <c r="R198" s="221">
        <f>Q198*H198</f>
        <v>0.8019440000000001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348</v>
      </c>
      <c r="AT198" s="223" t="s">
        <v>182</v>
      </c>
      <c r="AU198" s="223" t="s">
        <v>83</v>
      </c>
      <c r="AY198" s="17" t="s">
        <v>148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348</v>
      </c>
      <c r="BM198" s="223" t="s">
        <v>368</v>
      </c>
    </row>
    <row r="199" s="2" customFormat="1">
      <c r="A199" s="38"/>
      <c r="B199" s="39"/>
      <c r="C199" s="40"/>
      <c r="D199" s="225" t="s">
        <v>158</v>
      </c>
      <c r="E199" s="40"/>
      <c r="F199" s="226" t="s">
        <v>367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158</v>
      </c>
      <c r="AU199" s="17" t="s">
        <v>83</v>
      </c>
    </row>
    <row r="200" s="13" customFormat="1">
      <c r="A200" s="13"/>
      <c r="B200" s="232"/>
      <c r="C200" s="233"/>
      <c r="D200" s="225" t="s">
        <v>173</v>
      </c>
      <c r="E200" s="233"/>
      <c r="F200" s="235" t="s">
        <v>369</v>
      </c>
      <c r="G200" s="233"/>
      <c r="H200" s="236">
        <v>8.8000000000000007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173</v>
      </c>
      <c r="AU200" s="242" t="s">
        <v>83</v>
      </c>
      <c r="AV200" s="13" t="s">
        <v>83</v>
      </c>
      <c r="AW200" s="13" t="s">
        <v>4</v>
      </c>
      <c r="AX200" s="13" t="s">
        <v>81</v>
      </c>
      <c r="AY200" s="242" t="s">
        <v>148</v>
      </c>
    </row>
    <row r="201" s="2" customFormat="1" ht="16.5" customHeight="1">
      <c r="A201" s="38"/>
      <c r="B201" s="39"/>
      <c r="C201" s="212" t="s">
        <v>370</v>
      </c>
      <c r="D201" s="212" t="s">
        <v>151</v>
      </c>
      <c r="E201" s="213" t="s">
        <v>371</v>
      </c>
      <c r="F201" s="214" t="s">
        <v>372</v>
      </c>
      <c r="G201" s="215" t="s">
        <v>230</v>
      </c>
      <c r="H201" s="216">
        <v>6</v>
      </c>
      <c r="I201" s="217"/>
      <c r="J201" s="218">
        <f>ROUND(I201*H201,2)</f>
        <v>0</v>
      </c>
      <c r="K201" s="214" t="s">
        <v>155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6.9999999999999994E-05</v>
      </c>
      <c r="R201" s="221">
        <f>Q201*H201</f>
        <v>0.00041999999999999996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341</v>
      </c>
      <c r="AT201" s="223" t="s">
        <v>151</v>
      </c>
      <c r="AU201" s="223" t="s">
        <v>83</v>
      </c>
      <c r="AY201" s="17" t="s">
        <v>148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341</v>
      </c>
      <c r="BM201" s="223" t="s">
        <v>373</v>
      </c>
    </row>
    <row r="202" s="2" customFormat="1">
      <c r="A202" s="38"/>
      <c r="B202" s="39"/>
      <c r="C202" s="40"/>
      <c r="D202" s="225" t="s">
        <v>158</v>
      </c>
      <c r="E202" s="40"/>
      <c r="F202" s="226" t="s">
        <v>374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158</v>
      </c>
      <c r="AU202" s="17" t="s">
        <v>83</v>
      </c>
    </row>
    <row r="203" s="2" customFormat="1">
      <c r="A203" s="38"/>
      <c r="B203" s="39"/>
      <c r="C203" s="40"/>
      <c r="D203" s="230" t="s">
        <v>160</v>
      </c>
      <c r="E203" s="40"/>
      <c r="F203" s="231" t="s">
        <v>375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160</v>
      </c>
      <c r="AU203" s="17" t="s">
        <v>83</v>
      </c>
    </row>
    <row r="204" s="2" customFormat="1" ht="16.5" customHeight="1">
      <c r="A204" s="38"/>
      <c r="B204" s="39"/>
      <c r="C204" s="243" t="s">
        <v>376</v>
      </c>
      <c r="D204" s="243" t="s">
        <v>182</v>
      </c>
      <c r="E204" s="244" t="s">
        <v>377</v>
      </c>
      <c r="F204" s="245" t="s">
        <v>378</v>
      </c>
      <c r="G204" s="246" t="s">
        <v>230</v>
      </c>
      <c r="H204" s="247">
        <v>4</v>
      </c>
      <c r="I204" s="248"/>
      <c r="J204" s="249">
        <f>ROUND(I204*H204,2)</f>
        <v>0</v>
      </c>
      <c r="K204" s="245" t="s">
        <v>19</v>
      </c>
      <c r="L204" s="250"/>
      <c r="M204" s="251" t="s">
        <v>19</v>
      </c>
      <c r="N204" s="252" t="s">
        <v>44</v>
      </c>
      <c r="O204" s="84"/>
      <c r="P204" s="221">
        <f>O204*H204</f>
        <v>0</v>
      </c>
      <c r="Q204" s="221">
        <v>0.0032000000000000002</v>
      </c>
      <c r="R204" s="221">
        <f>Q204*H204</f>
        <v>0.012800000000000001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348</v>
      </c>
      <c r="AT204" s="223" t="s">
        <v>182</v>
      </c>
      <c r="AU204" s="223" t="s">
        <v>83</v>
      </c>
      <c r="AY204" s="17" t="s">
        <v>148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348</v>
      </c>
      <c r="BM204" s="223" t="s">
        <v>379</v>
      </c>
    </row>
    <row r="205" s="2" customFormat="1">
      <c r="A205" s="38"/>
      <c r="B205" s="39"/>
      <c r="C205" s="40"/>
      <c r="D205" s="225" t="s">
        <v>158</v>
      </c>
      <c r="E205" s="40"/>
      <c r="F205" s="226" t="s">
        <v>378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158</v>
      </c>
      <c r="AU205" s="17" t="s">
        <v>83</v>
      </c>
    </row>
    <row r="206" s="2" customFormat="1" ht="24.15" customHeight="1">
      <c r="A206" s="38"/>
      <c r="B206" s="39"/>
      <c r="C206" s="243" t="s">
        <v>380</v>
      </c>
      <c r="D206" s="243" t="s">
        <v>182</v>
      </c>
      <c r="E206" s="244" t="s">
        <v>381</v>
      </c>
      <c r="F206" s="245" t="s">
        <v>382</v>
      </c>
      <c r="G206" s="246" t="s">
        <v>230</v>
      </c>
      <c r="H206" s="247">
        <v>2</v>
      </c>
      <c r="I206" s="248"/>
      <c r="J206" s="249">
        <f>ROUND(I206*H206,2)</f>
        <v>0</v>
      </c>
      <c r="K206" s="245" t="s">
        <v>19</v>
      </c>
      <c r="L206" s="250"/>
      <c r="M206" s="251" t="s">
        <v>19</v>
      </c>
      <c r="N206" s="252" t="s">
        <v>44</v>
      </c>
      <c r="O206" s="84"/>
      <c r="P206" s="221">
        <f>O206*H206</f>
        <v>0</v>
      </c>
      <c r="Q206" s="221">
        <v>0.0032000000000000002</v>
      </c>
      <c r="R206" s="221">
        <f>Q206*H206</f>
        <v>0.0064000000000000003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348</v>
      </c>
      <c r="AT206" s="223" t="s">
        <v>182</v>
      </c>
      <c r="AU206" s="223" t="s">
        <v>83</v>
      </c>
      <c r="AY206" s="17" t="s">
        <v>148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348</v>
      </c>
      <c r="BM206" s="223" t="s">
        <v>383</v>
      </c>
    </row>
    <row r="207" s="2" customFormat="1">
      <c r="A207" s="38"/>
      <c r="B207" s="39"/>
      <c r="C207" s="40"/>
      <c r="D207" s="225" t="s">
        <v>158</v>
      </c>
      <c r="E207" s="40"/>
      <c r="F207" s="226" t="s">
        <v>378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158</v>
      </c>
      <c r="AU207" s="17" t="s">
        <v>83</v>
      </c>
    </row>
    <row r="208" s="2" customFormat="1" ht="16.5" customHeight="1">
      <c r="A208" s="38"/>
      <c r="B208" s="39"/>
      <c r="C208" s="212" t="s">
        <v>384</v>
      </c>
      <c r="D208" s="212" t="s">
        <v>151</v>
      </c>
      <c r="E208" s="213" t="s">
        <v>385</v>
      </c>
      <c r="F208" s="214" t="s">
        <v>386</v>
      </c>
      <c r="G208" s="215" t="s">
        <v>230</v>
      </c>
      <c r="H208" s="216">
        <v>8</v>
      </c>
      <c r="I208" s="217"/>
      <c r="J208" s="218">
        <f>ROUND(I208*H208,2)</f>
        <v>0</v>
      </c>
      <c r="K208" s="214" t="s">
        <v>155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3.0000000000000001E-05</v>
      </c>
      <c r="R208" s="221">
        <f>Q208*H208</f>
        <v>0.00024000000000000001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341</v>
      </c>
      <c r="AT208" s="223" t="s">
        <v>151</v>
      </c>
      <c r="AU208" s="223" t="s">
        <v>83</v>
      </c>
      <c r="AY208" s="17" t="s">
        <v>148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341</v>
      </c>
      <c r="BM208" s="223" t="s">
        <v>387</v>
      </c>
    </row>
    <row r="209" s="2" customFormat="1">
      <c r="A209" s="38"/>
      <c r="B209" s="39"/>
      <c r="C209" s="40"/>
      <c r="D209" s="225" t="s">
        <v>158</v>
      </c>
      <c r="E209" s="40"/>
      <c r="F209" s="226" t="s">
        <v>388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158</v>
      </c>
      <c r="AU209" s="17" t="s">
        <v>83</v>
      </c>
    </row>
    <row r="210" s="2" customFormat="1">
      <c r="A210" s="38"/>
      <c r="B210" s="39"/>
      <c r="C210" s="40"/>
      <c r="D210" s="230" t="s">
        <v>160</v>
      </c>
      <c r="E210" s="40"/>
      <c r="F210" s="231" t="s">
        <v>389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160</v>
      </c>
      <c r="AU210" s="17" t="s">
        <v>83</v>
      </c>
    </row>
    <row r="211" s="2" customFormat="1" ht="24.15" customHeight="1">
      <c r="A211" s="38"/>
      <c r="B211" s="39"/>
      <c r="C211" s="243" t="s">
        <v>390</v>
      </c>
      <c r="D211" s="243" t="s">
        <v>182</v>
      </c>
      <c r="E211" s="244" t="s">
        <v>391</v>
      </c>
      <c r="F211" s="245" t="s">
        <v>392</v>
      </c>
      <c r="G211" s="246" t="s">
        <v>230</v>
      </c>
      <c r="H211" s="247">
        <v>8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4"/>
      <c r="P211" s="221">
        <f>O211*H211</f>
        <v>0</v>
      </c>
      <c r="Q211" s="221">
        <v>0.0012600000000000001</v>
      </c>
      <c r="R211" s="221">
        <f>Q211*H211</f>
        <v>0.01008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348</v>
      </c>
      <c r="AT211" s="223" t="s">
        <v>182</v>
      </c>
      <c r="AU211" s="223" t="s">
        <v>83</v>
      </c>
      <c r="AY211" s="17" t="s">
        <v>148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348</v>
      </c>
      <c r="BM211" s="223" t="s">
        <v>393</v>
      </c>
    </row>
    <row r="212" s="2" customFormat="1">
      <c r="A212" s="38"/>
      <c r="B212" s="39"/>
      <c r="C212" s="40"/>
      <c r="D212" s="225" t="s">
        <v>158</v>
      </c>
      <c r="E212" s="40"/>
      <c r="F212" s="226" t="s">
        <v>394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158</v>
      </c>
      <c r="AU212" s="17" t="s">
        <v>83</v>
      </c>
    </row>
    <row r="213" s="2" customFormat="1" ht="16.5" customHeight="1">
      <c r="A213" s="38"/>
      <c r="B213" s="39"/>
      <c r="C213" s="212" t="s">
        <v>395</v>
      </c>
      <c r="D213" s="212" t="s">
        <v>151</v>
      </c>
      <c r="E213" s="213" t="s">
        <v>396</v>
      </c>
      <c r="F213" s="214" t="s">
        <v>397</v>
      </c>
      <c r="G213" s="215" t="s">
        <v>230</v>
      </c>
      <c r="H213" s="216">
        <v>1</v>
      </c>
      <c r="I213" s="217"/>
      <c r="J213" s="218">
        <f>ROUND(I213*H213,2)</f>
        <v>0</v>
      </c>
      <c r="K213" s="214" t="s">
        <v>155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0.0043299999999999996</v>
      </c>
      <c r="R213" s="221">
        <f>Q213*H213</f>
        <v>0.0043299999999999996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341</v>
      </c>
      <c r="AT213" s="223" t="s">
        <v>151</v>
      </c>
      <c r="AU213" s="223" t="s">
        <v>83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341</v>
      </c>
      <c r="BM213" s="223" t="s">
        <v>398</v>
      </c>
    </row>
    <row r="214" s="2" customFormat="1">
      <c r="A214" s="38"/>
      <c r="B214" s="39"/>
      <c r="C214" s="40"/>
      <c r="D214" s="225" t="s">
        <v>158</v>
      </c>
      <c r="E214" s="40"/>
      <c r="F214" s="226" t="s">
        <v>399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83</v>
      </c>
    </row>
    <row r="215" s="2" customFormat="1">
      <c r="A215" s="38"/>
      <c r="B215" s="39"/>
      <c r="C215" s="40"/>
      <c r="D215" s="230" t="s">
        <v>160</v>
      </c>
      <c r="E215" s="40"/>
      <c r="F215" s="231" t="s">
        <v>400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160</v>
      </c>
      <c r="AU215" s="17" t="s">
        <v>83</v>
      </c>
    </row>
    <row r="216" s="2" customFormat="1" ht="24.15" customHeight="1">
      <c r="A216" s="38"/>
      <c r="B216" s="39"/>
      <c r="C216" s="243" t="s">
        <v>401</v>
      </c>
      <c r="D216" s="243" t="s">
        <v>182</v>
      </c>
      <c r="E216" s="244" t="s">
        <v>402</v>
      </c>
      <c r="F216" s="245" t="s">
        <v>403</v>
      </c>
      <c r="G216" s="246" t="s">
        <v>19</v>
      </c>
      <c r="H216" s="247">
        <v>1</v>
      </c>
      <c r="I216" s="248"/>
      <c r="J216" s="249">
        <f>ROUND(I216*H216,2)</f>
        <v>0</v>
      </c>
      <c r="K216" s="245" t="s">
        <v>19</v>
      </c>
      <c r="L216" s="250"/>
      <c r="M216" s="251" t="s">
        <v>19</v>
      </c>
      <c r="N216" s="252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348</v>
      </c>
      <c r="AT216" s="223" t="s">
        <v>182</v>
      </c>
      <c r="AU216" s="223" t="s">
        <v>83</v>
      </c>
      <c r="AY216" s="17" t="s">
        <v>148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348</v>
      </c>
      <c r="BM216" s="223" t="s">
        <v>404</v>
      </c>
    </row>
    <row r="217" s="2" customFormat="1">
      <c r="A217" s="38"/>
      <c r="B217" s="39"/>
      <c r="C217" s="40"/>
      <c r="D217" s="225" t="s">
        <v>158</v>
      </c>
      <c r="E217" s="40"/>
      <c r="F217" s="226" t="s">
        <v>403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158</v>
      </c>
      <c r="AU217" s="17" t="s">
        <v>83</v>
      </c>
    </row>
    <row r="218" s="2" customFormat="1" ht="16.5" customHeight="1">
      <c r="A218" s="38"/>
      <c r="B218" s="39"/>
      <c r="C218" s="212" t="s">
        <v>405</v>
      </c>
      <c r="D218" s="212" t="s">
        <v>151</v>
      </c>
      <c r="E218" s="213" t="s">
        <v>406</v>
      </c>
      <c r="F218" s="214" t="s">
        <v>407</v>
      </c>
      <c r="G218" s="215" t="s">
        <v>230</v>
      </c>
      <c r="H218" s="216">
        <v>1</v>
      </c>
      <c r="I218" s="217"/>
      <c r="J218" s="218">
        <f>ROUND(I218*H218,2)</f>
        <v>0</v>
      </c>
      <c r="K218" s="214" t="s">
        <v>155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0.0043299999999999996</v>
      </c>
      <c r="R218" s="221">
        <f>Q218*H218</f>
        <v>0.0043299999999999996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341</v>
      </c>
      <c r="AT218" s="223" t="s">
        <v>151</v>
      </c>
      <c r="AU218" s="223" t="s">
        <v>83</v>
      </c>
      <c r="AY218" s="17" t="s">
        <v>148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341</v>
      </c>
      <c r="BM218" s="223" t="s">
        <v>408</v>
      </c>
    </row>
    <row r="219" s="2" customFormat="1">
      <c r="A219" s="38"/>
      <c r="B219" s="39"/>
      <c r="C219" s="40"/>
      <c r="D219" s="225" t="s">
        <v>158</v>
      </c>
      <c r="E219" s="40"/>
      <c r="F219" s="226" t="s">
        <v>409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158</v>
      </c>
      <c r="AU219" s="17" t="s">
        <v>83</v>
      </c>
    </row>
    <row r="220" s="2" customFormat="1">
      <c r="A220" s="38"/>
      <c r="B220" s="39"/>
      <c r="C220" s="40"/>
      <c r="D220" s="230" t="s">
        <v>160</v>
      </c>
      <c r="E220" s="40"/>
      <c r="F220" s="231" t="s">
        <v>410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160</v>
      </c>
      <c r="AU220" s="17" t="s">
        <v>83</v>
      </c>
    </row>
    <row r="221" s="2" customFormat="1" ht="24.15" customHeight="1">
      <c r="A221" s="38"/>
      <c r="B221" s="39"/>
      <c r="C221" s="243" t="s">
        <v>411</v>
      </c>
      <c r="D221" s="243" t="s">
        <v>182</v>
      </c>
      <c r="E221" s="244" t="s">
        <v>412</v>
      </c>
      <c r="F221" s="245" t="s">
        <v>413</v>
      </c>
      <c r="G221" s="246" t="s">
        <v>230</v>
      </c>
      <c r="H221" s="247">
        <v>1</v>
      </c>
      <c r="I221" s="248"/>
      <c r="J221" s="249">
        <f>ROUND(I221*H221,2)</f>
        <v>0</v>
      </c>
      <c r="K221" s="245" t="s">
        <v>19</v>
      </c>
      <c r="L221" s="250"/>
      <c r="M221" s="251" t="s">
        <v>19</v>
      </c>
      <c r="N221" s="252" t="s">
        <v>44</v>
      </c>
      <c r="O221" s="84"/>
      <c r="P221" s="221">
        <f>O221*H221</f>
        <v>0</v>
      </c>
      <c r="Q221" s="221">
        <v>0.070000000000000007</v>
      </c>
      <c r="R221" s="221">
        <f>Q221*H221</f>
        <v>0.070000000000000007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348</v>
      </c>
      <c r="AT221" s="223" t="s">
        <v>182</v>
      </c>
      <c r="AU221" s="223" t="s">
        <v>83</v>
      </c>
      <c r="AY221" s="17" t="s">
        <v>148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348</v>
      </c>
      <c r="BM221" s="223" t="s">
        <v>414</v>
      </c>
    </row>
    <row r="222" s="2" customFormat="1">
      <c r="A222" s="38"/>
      <c r="B222" s="39"/>
      <c r="C222" s="40"/>
      <c r="D222" s="225" t="s">
        <v>158</v>
      </c>
      <c r="E222" s="40"/>
      <c r="F222" s="226" t="s">
        <v>413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158</v>
      </c>
      <c r="AU222" s="17" t="s">
        <v>83</v>
      </c>
    </row>
    <row r="223" s="2" customFormat="1" ht="16.5" customHeight="1">
      <c r="A223" s="38"/>
      <c r="B223" s="39"/>
      <c r="C223" s="212" t="s">
        <v>415</v>
      </c>
      <c r="D223" s="212" t="s">
        <v>151</v>
      </c>
      <c r="E223" s="213" t="s">
        <v>416</v>
      </c>
      <c r="F223" s="214" t="s">
        <v>417</v>
      </c>
      <c r="G223" s="215" t="s">
        <v>230</v>
      </c>
      <c r="H223" s="216">
        <v>4</v>
      </c>
      <c r="I223" s="217"/>
      <c r="J223" s="218">
        <f>ROUND(I223*H223,2)</f>
        <v>0</v>
      </c>
      <c r="K223" s="214" t="s">
        <v>155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0.0026800000000000001</v>
      </c>
      <c r="R223" s="221">
        <f>Q223*H223</f>
        <v>0.01072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341</v>
      </c>
      <c r="AT223" s="223" t="s">
        <v>151</v>
      </c>
      <c r="AU223" s="223" t="s">
        <v>83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341</v>
      </c>
      <c r="BM223" s="223" t="s">
        <v>418</v>
      </c>
    </row>
    <row r="224" s="2" customFormat="1">
      <c r="A224" s="38"/>
      <c r="B224" s="39"/>
      <c r="C224" s="40"/>
      <c r="D224" s="225" t="s">
        <v>158</v>
      </c>
      <c r="E224" s="40"/>
      <c r="F224" s="226" t="s">
        <v>419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158</v>
      </c>
      <c r="AU224" s="17" t="s">
        <v>83</v>
      </c>
    </row>
    <row r="225" s="2" customFormat="1">
      <c r="A225" s="38"/>
      <c r="B225" s="39"/>
      <c r="C225" s="40"/>
      <c r="D225" s="230" t="s">
        <v>160</v>
      </c>
      <c r="E225" s="40"/>
      <c r="F225" s="231" t="s">
        <v>420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160</v>
      </c>
      <c r="AU225" s="17" t="s">
        <v>83</v>
      </c>
    </row>
    <row r="226" s="2" customFormat="1" ht="16.5" customHeight="1">
      <c r="A226" s="38"/>
      <c r="B226" s="39"/>
      <c r="C226" s="243" t="s">
        <v>421</v>
      </c>
      <c r="D226" s="243" t="s">
        <v>182</v>
      </c>
      <c r="E226" s="244" t="s">
        <v>422</v>
      </c>
      <c r="F226" s="245" t="s">
        <v>423</v>
      </c>
      <c r="G226" s="246" t="s">
        <v>230</v>
      </c>
      <c r="H226" s="247">
        <v>4</v>
      </c>
      <c r="I226" s="248"/>
      <c r="J226" s="249">
        <f>ROUND(I226*H226,2)</f>
        <v>0</v>
      </c>
      <c r="K226" s="245" t="s">
        <v>19</v>
      </c>
      <c r="L226" s="250"/>
      <c r="M226" s="251" t="s">
        <v>19</v>
      </c>
      <c r="N226" s="252" t="s">
        <v>44</v>
      </c>
      <c r="O226" s="84"/>
      <c r="P226" s="221">
        <f>O226*H226</f>
        <v>0</v>
      </c>
      <c r="Q226" s="221">
        <v>0.11500000000000001</v>
      </c>
      <c r="R226" s="221">
        <f>Q226*H226</f>
        <v>0.46000000000000002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348</v>
      </c>
      <c r="AT226" s="223" t="s">
        <v>182</v>
      </c>
      <c r="AU226" s="223" t="s">
        <v>83</v>
      </c>
      <c r="AY226" s="17" t="s">
        <v>148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348</v>
      </c>
      <c r="BM226" s="223" t="s">
        <v>424</v>
      </c>
    </row>
    <row r="227" s="2" customFormat="1">
      <c r="A227" s="38"/>
      <c r="B227" s="39"/>
      <c r="C227" s="40"/>
      <c r="D227" s="225" t="s">
        <v>158</v>
      </c>
      <c r="E227" s="40"/>
      <c r="F227" s="226" t="s">
        <v>423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158</v>
      </c>
      <c r="AU227" s="17" t="s">
        <v>83</v>
      </c>
    </row>
    <row r="228" s="2" customFormat="1" ht="16.5" customHeight="1">
      <c r="A228" s="38"/>
      <c r="B228" s="39"/>
      <c r="C228" s="212" t="s">
        <v>425</v>
      </c>
      <c r="D228" s="212" t="s">
        <v>151</v>
      </c>
      <c r="E228" s="213" t="s">
        <v>426</v>
      </c>
      <c r="F228" s="214" t="s">
        <v>427</v>
      </c>
      <c r="G228" s="215" t="s">
        <v>230</v>
      </c>
      <c r="H228" s="216">
        <v>2</v>
      </c>
      <c r="I228" s="217"/>
      <c r="J228" s="218">
        <f>ROUND(I228*H228,2)</f>
        <v>0</v>
      </c>
      <c r="K228" s="214" t="s">
        <v>155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0.0026800000000000001</v>
      </c>
      <c r="R228" s="221">
        <f>Q228*H228</f>
        <v>0.0053600000000000002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341</v>
      </c>
      <c r="AT228" s="223" t="s">
        <v>151</v>
      </c>
      <c r="AU228" s="223" t="s">
        <v>83</v>
      </c>
      <c r="AY228" s="17" t="s">
        <v>148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341</v>
      </c>
      <c r="BM228" s="223" t="s">
        <v>428</v>
      </c>
    </row>
    <row r="229" s="2" customFormat="1">
      <c r="A229" s="38"/>
      <c r="B229" s="39"/>
      <c r="C229" s="40"/>
      <c r="D229" s="225" t="s">
        <v>158</v>
      </c>
      <c r="E229" s="40"/>
      <c r="F229" s="226" t="s">
        <v>429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158</v>
      </c>
      <c r="AU229" s="17" t="s">
        <v>83</v>
      </c>
    </row>
    <row r="230" s="2" customFormat="1">
      <c r="A230" s="38"/>
      <c r="B230" s="39"/>
      <c r="C230" s="40"/>
      <c r="D230" s="230" t="s">
        <v>160</v>
      </c>
      <c r="E230" s="40"/>
      <c r="F230" s="231" t="s">
        <v>430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160</v>
      </c>
      <c r="AU230" s="17" t="s">
        <v>83</v>
      </c>
    </row>
    <row r="231" s="2" customFormat="1" ht="16.5" customHeight="1">
      <c r="A231" s="38"/>
      <c r="B231" s="39"/>
      <c r="C231" s="243" t="s">
        <v>431</v>
      </c>
      <c r="D231" s="243" t="s">
        <v>182</v>
      </c>
      <c r="E231" s="244" t="s">
        <v>432</v>
      </c>
      <c r="F231" s="245" t="s">
        <v>433</v>
      </c>
      <c r="G231" s="246" t="s">
        <v>230</v>
      </c>
      <c r="H231" s="247">
        <v>1</v>
      </c>
      <c r="I231" s="248"/>
      <c r="J231" s="249">
        <f>ROUND(I231*H231,2)</f>
        <v>0</v>
      </c>
      <c r="K231" s="245" t="s">
        <v>155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0.0089999999999999993</v>
      </c>
      <c r="R231" s="221">
        <f>Q231*H231</f>
        <v>0.0089999999999999993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348</v>
      </c>
      <c r="AT231" s="223" t="s">
        <v>182</v>
      </c>
      <c r="AU231" s="223" t="s">
        <v>83</v>
      </c>
      <c r="AY231" s="17" t="s">
        <v>148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348</v>
      </c>
      <c r="BM231" s="223" t="s">
        <v>434</v>
      </c>
    </row>
    <row r="232" s="2" customFormat="1">
      <c r="A232" s="38"/>
      <c r="B232" s="39"/>
      <c r="C232" s="40"/>
      <c r="D232" s="225" t="s">
        <v>158</v>
      </c>
      <c r="E232" s="40"/>
      <c r="F232" s="226" t="s">
        <v>435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158</v>
      </c>
      <c r="AU232" s="17" t="s">
        <v>83</v>
      </c>
    </row>
    <row r="233" s="2" customFormat="1" ht="24.15" customHeight="1">
      <c r="A233" s="38"/>
      <c r="B233" s="39"/>
      <c r="C233" s="243" t="s">
        <v>436</v>
      </c>
      <c r="D233" s="243" t="s">
        <v>182</v>
      </c>
      <c r="E233" s="244" t="s">
        <v>437</v>
      </c>
      <c r="F233" s="245" t="s">
        <v>438</v>
      </c>
      <c r="G233" s="246" t="s">
        <v>230</v>
      </c>
      <c r="H233" s="247">
        <v>1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0.02</v>
      </c>
      <c r="R233" s="221">
        <f>Q233*H233</f>
        <v>0.02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348</v>
      </c>
      <c r="AT233" s="223" t="s">
        <v>182</v>
      </c>
      <c r="AU233" s="223" t="s">
        <v>83</v>
      </c>
      <c r="AY233" s="17" t="s">
        <v>148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348</v>
      </c>
      <c r="BM233" s="223" t="s">
        <v>439</v>
      </c>
    </row>
    <row r="234" s="2" customFormat="1">
      <c r="A234" s="38"/>
      <c r="B234" s="39"/>
      <c r="C234" s="40"/>
      <c r="D234" s="225" t="s">
        <v>158</v>
      </c>
      <c r="E234" s="40"/>
      <c r="F234" s="226" t="s">
        <v>435</v>
      </c>
      <c r="G234" s="40"/>
      <c r="H234" s="40"/>
      <c r="I234" s="227"/>
      <c r="J234" s="40"/>
      <c r="K234" s="40"/>
      <c r="L234" s="44"/>
      <c r="M234" s="254"/>
      <c r="N234" s="255"/>
      <c r="O234" s="256"/>
      <c r="P234" s="256"/>
      <c r="Q234" s="256"/>
      <c r="R234" s="256"/>
      <c r="S234" s="256"/>
      <c r="T234" s="257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158</v>
      </c>
      <c r="AU234" s="17" t="s">
        <v>83</v>
      </c>
    </row>
    <row r="235" s="2" customFormat="1" ht="6.96" customHeight="1">
      <c r="A235" s="3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dYV1ztqL7NlhSVM7owxflcp0Ol4O5aHnQpcaouAjEUYdrBy+OFWaFf2WS/tSkwMExeFQgUpHtdsO/rBfCwg3HA==" hashValue="PgA0mL1gwKU0TFMe+14Iy2BzYwkX4PfYEtNzu8kG0cwiOYudlCASB3gEC7G+Im9TSo+UZbrl3xpjQzUbW43cEA==" algorithmName="SHA-512" password="CC35"/>
  <autoFilter ref="C87:K23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997013111"/>
    <hyperlink ref="F98" r:id="rId2" display="https://podminky.urs.cz/item/CS_URS_2024_01/713420813"/>
    <hyperlink ref="F102" r:id="rId3" display="https://podminky.urs.cz/item/CS_URS_2024_01/713421112"/>
    <hyperlink ref="F108" r:id="rId4" display="https://podminky.urs.cz/item/CS_URS_2024_01/713421116"/>
    <hyperlink ref="F115" r:id="rId5" display="https://podminky.urs.cz/item/CS_URS_2024_01/713490821"/>
    <hyperlink ref="F119" r:id="rId6" display="https://podminky.urs.cz/item/CS_URS_2024_01/713491211"/>
    <hyperlink ref="F127" r:id="rId7" display="https://podminky.urs.cz/item/CS_URS_2024_01/998713101"/>
    <hyperlink ref="F131" r:id="rId8" display="https://podminky.urs.cz/item/CS_URS_2024_01/734100814"/>
    <hyperlink ref="F136" r:id="rId9" display="https://podminky.urs.cz/item/CS_URS_2024_01/734109320"/>
    <hyperlink ref="F143" r:id="rId10" display="https://podminky.urs.cz/item/CS_URS_2024_01/734109312"/>
    <hyperlink ref="F150" r:id="rId11" display="https://podminky.urs.cz/item/CS_URS_2024_01/734169412"/>
    <hyperlink ref="F155" r:id="rId12" display="https://podminky.urs.cz/item/CS_URS_2024_01/734173612"/>
    <hyperlink ref="F162" r:id="rId13" display="https://podminky.urs.cz/item/CS_URS_2024_01/998734101"/>
    <hyperlink ref="F166" r:id="rId14" display="https://podminky.urs.cz/item/CS_URS_2024_01/767996701"/>
    <hyperlink ref="F169" r:id="rId15" display="https://podminky.urs.cz/item/CS_URS_2024_01/998767101"/>
    <hyperlink ref="F172" r:id="rId16" display="https://podminky.urs.cz/item/CS_URS_2024_01/998767199"/>
    <hyperlink ref="F175" r:id="rId17" display="https://podminky.urs.cz/item/CS_URS_2024_01/998767194"/>
    <hyperlink ref="F179" r:id="rId18" display="https://podminky.urs.cz/item/CS_URS_2024_01/783604590"/>
    <hyperlink ref="F187" r:id="rId19" display="https://podminky.urs.cz/item/CS_URS_2024_01/230011024"/>
    <hyperlink ref="F192" r:id="rId20" display="https://podminky.urs.cz/item/CS_URS_2024_01/230011091"/>
    <hyperlink ref="F197" r:id="rId21" display="https://podminky.urs.cz/item/CS_URS_2024_01/230011135"/>
    <hyperlink ref="F203" r:id="rId22" display="https://podminky.urs.cz/item/CS_URS_2024_01/230021024"/>
    <hyperlink ref="F210" r:id="rId23" display="https://podminky.urs.cz/item/CS_URS_2024_01/230022020"/>
    <hyperlink ref="F215" r:id="rId24" display="https://podminky.urs.cz/item/CS_URS_2024_01/230024167"/>
    <hyperlink ref="F220" r:id="rId25" display="https://podminky.urs.cz/item/CS_URS_2024_01/230025167"/>
    <hyperlink ref="F225" r:id="rId26" display="https://podminky.urs.cz/item/CS_URS_2024_01/230025135"/>
    <hyperlink ref="F230" r:id="rId27" display="https://podminky.urs.cz/item/CS_URS_2024_01/23002413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441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442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ROUND((SUM(BE101:BE870)),  2)</f>
        <v>0</v>
      </c>
      <c r="G35" s="38"/>
      <c r="H35" s="38"/>
      <c r="I35" s="157">
        <v>0.20999999999999999</v>
      </c>
      <c r="J35" s="156">
        <f>ROUND(((SUM(BE101:BE870))*I35),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ROUND((SUM(BF101:BF870)),  2)</f>
        <v>0</v>
      </c>
      <c r="G36" s="38"/>
      <c r="H36" s="38"/>
      <c r="I36" s="157">
        <v>0.12</v>
      </c>
      <c r="J36" s="156">
        <f>ROUND(((SUM(BF101:BF870))*I36),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ROUND((SUM(BG101:BG870)),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ROUND((SUM(BH101:BH870)),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ROUND((SUM(BI101:BI870)),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441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Úprava vnitřní technologie - Technologie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443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126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127</v>
      </c>
      <c r="E68" s="182"/>
      <c r="F68" s="182"/>
      <c r="G68" s="182"/>
      <c r="H68" s="182"/>
      <c r="I68" s="182"/>
      <c r="J68" s="183">
        <f>J112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444</v>
      </c>
      <c r="E69" s="182"/>
      <c r="F69" s="182"/>
      <c r="G69" s="182"/>
      <c r="H69" s="182"/>
      <c r="I69" s="182"/>
      <c r="J69" s="183">
        <f>J198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445</v>
      </c>
      <c r="E70" s="182"/>
      <c r="F70" s="182"/>
      <c r="G70" s="182"/>
      <c r="H70" s="182"/>
      <c r="I70" s="182"/>
      <c r="J70" s="183">
        <f>J242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446</v>
      </c>
      <c r="E71" s="182"/>
      <c r="F71" s="182"/>
      <c r="G71" s="182"/>
      <c r="H71" s="182"/>
      <c r="I71" s="182"/>
      <c r="J71" s="183">
        <f>J314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129</v>
      </c>
      <c r="E72" s="182"/>
      <c r="F72" s="182"/>
      <c r="G72" s="182"/>
      <c r="H72" s="182"/>
      <c r="I72" s="182"/>
      <c r="J72" s="183">
        <f>J438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130</v>
      </c>
      <c r="E73" s="182"/>
      <c r="F73" s="182"/>
      <c r="G73" s="182"/>
      <c r="H73" s="182"/>
      <c r="I73" s="182"/>
      <c r="J73" s="183">
        <f>J445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131</v>
      </c>
      <c r="E74" s="177"/>
      <c r="F74" s="177"/>
      <c r="G74" s="177"/>
      <c r="H74" s="177"/>
      <c r="I74" s="177"/>
      <c r="J74" s="178">
        <f>J457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447</v>
      </c>
      <c r="E75" s="182"/>
      <c r="F75" s="182"/>
      <c r="G75" s="182"/>
      <c r="H75" s="182"/>
      <c r="I75" s="182"/>
      <c r="J75" s="183">
        <f>J458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448</v>
      </c>
      <c r="E76" s="182"/>
      <c r="F76" s="182"/>
      <c r="G76" s="182"/>
      <c r="H76" s="182"/>
      <c r="I76" s="182"/>
      <c r="J76" s="183">
        <f>J845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449</v>
      </c>
      <c r="E77" s="177"/>
      <c r="F77" s="177"/>
      <c r="G77" s="177"/>
      <c r="H77" s="177"/>
      <c r="I77" s="177"/>
      <c r="J77" s="178">
        <f>J852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4"/>
      <c r="C78" s="175"/>
      <c r="D78" s="176" t="s">
        <v>450</v>
      </c>
      <c r="E78" s="177"/>
      <c r="F78" s="177"/>
      <c r="G78" s="177"/>
      <c r="H78" s="177"/>
      <c r="I78" s="177"/>
      <c r="J78" s="178">
        <f>J862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451</v>
      </c>
      <c r="E79" s="182"/>
      <c r="F79" s="182"/>
      <c r="G79" s="182"/>
      <c r="H79" s="182"/>
      <c r="I79" s="182"/>
      <c r="J79" s="183">
        <f>J863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133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Revitalizace CZT Liberec - GreenNet III- D10 Úprava zdroje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118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440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441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D10.2.1 - PS371 - Úprava vnitřní technologie - Technologie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Liberec</v>
      </c>
      <c r="G95" s="40"/>
      <c r="H95" s="40"/>
      <c r="I95" s="32" t="s">
        <v>23</v>
      </c>
      <c r="J95" s="72" t="str">
        <f>IF(J14="","",J14)</f>
        <v>21. 6. 2024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E17</f>
        <v>Teplárna Liberec, a.s.</v>
      </c>
      <c r="G97" s="40"/>
      <c r="H97" s="40"/>
      <c r="I97" s="32" t="s">
        <v>32</v>
      </c>
      <c r="J97" s="36" t="str">
        <f>E23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30</v>
      </c>
      <c r="D98" s="40"/>
      <c r="E98" s="40"/>
      <c r="F98" s="27" t="str">
        <f>IF(E20="","",E20)</f>
        <v>Vyplň údaj</v>
      </c>
      <c r="G98" s="40"/>
      <c r="H98" s="40"/>
      <c r="I98" s="32" t="s">
        <v>36</v>
      </c>
      <c r="J98" s="36" t="str">
        <f>E26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134</v>
      </c>
      <c r="D100" s="188" t="s">
        <v>58</v>
      </c>
      <c r="E100" s="188" t="s">
        <v>54</v>
      </c>
      <c r="F100" s="188" t="s">
        <v>55</v>
      </c>
      <c r="G100" s="188" t="s">
        <v>135</v>
      </c>
      <c r="H100" s="188" t="s">
        <v>136</v>
      </c>
      <c r="I100" s="188" t="s">
        <v>137</v>
      </c>
      <c r="J100" s="188" t="s">
        <v>122</v>
      </c>
      <c r="K100" s="189" t="s">
        <v>138</v>
      </c>
      <c r="L100" s="190"/>
      <c r="M100" s="92" t="s">
        <v>19</v>
      </c>
      <c r="N100" s="93" t="s">
        <v>43</v>
      </c>
      <c r="O100" s="93" t="s">
        <v>139</v>
      </c>
      <c r="P100" s="93" t="s">
        <v>140</v>
      </c>
      <c r="Q100" s="93" t="s">
        <v>141</v>
      </c>
      <c r="R100" s="93" t="s">
        <v>142</v>
      </c>
      <c r="S100" s="93" t="s">
        <v>143</v>
      </c>
      <c r="T100" s="94" t="s">
        <v>144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145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P102+P111+P457+P852+P862</f>
        <v>0</v>
      </c>
      <c r="Q101" s="96"/>
      <c r="R101" s="193">
        <f>R102+R111+R457+R852+R862</f>
        <v>285.27186560000001</v>
      </c>
      <c r="S101" s="96"/>
      <c r="T101" s="194">
        <f>T102+T111+T457+T852+T862</f>
        <v>22.366350000000001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72</v>
      </c>
      <c r="AU101" s="17" t="s">
        <v>123</v>
      </c>
      <c r="BK101" s="195">
        <f>BK102+BK111+BK457+BK852+BK862</f>
        <v>0</v>
      </c>
    </row>
    <row r="102" s="12" customFormat="1" ht="25.92" customHeight="1">
      <c r="A102" s="12"/>
      <c r="B102" s="196"/>
      <c r="C102" s="197"/>
      <c r="D102" s="198" t="s">
        <v>72</v>
      </c>
      <c r="E102" s="199" t="s">
        <v>146</v>
      </c>
      <c r="F102" s="199" t="s">
        <v>147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P103+P107</f>
        <v>0</v>
      </c>
      <c r="Q102" s="204"/>
      <c r="R102" s="205">
        <f>R103+R107</f>
        <v>0</v>
      </c>
      <c r="S102" s="204"/>
      <c r="T102" s="206">
        <f>T103+T107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81</v>
      </c>
      <c r="AT102" s="208" t="s">
        <v>72</v>
      </c>
      <c r="AU102" s="208" t="s">
        <v>73</v>
      </c>
      <c r="AY102" s="207" t="s">
        <v>148</v>
      </c>
      <c r="BK102" s="209">
        <f>BK103+BK107</f>
        <v>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211</v>
      </c>
      <c r="F103" s="210" t="s">
        <v>452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SUM(P104:P106)</f>
        <v>0</v>
      </c>
      <c r="Q103" s="204"/>
      <c r="R103" s="205">
        <f>SUM(R104:R106)</f>
        <v>0</v>
      </c>
      <c r="S103" s="204"/>
      <c r="T103" s="206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81</v>
      </c>
      <c r="AT103" s="208" t="s">
        <v>72</v>
      </c>
      <c r="AU103" s="208" t="s">
        <v>81</v>
      </c>
      <c r="AY103" s="207" t="s">
        <v>148</v>
      </c>
      <c r="BK103" s="209">
        <f>SUM(BK104:BK106)</f>
        <v>0</v>
      </c>
    </row>
    <row r="104" s="2" customFormat="1" ht="16.5" customHeight="1">
      <c r="A104" s="38"/>
      <c r="B104" s="39"/>
      <c r="C104" s="212" t="s">
        <v>81</v>
      </c>
      <c r="D104" s="212" t="s">
        <v>151</v>
      </c>
      <c r="E104" s="213" t="s">
        <v>453</v>
      </c>
      <c r="F104" s="214" t="s">
        <v>454</v>
      </c>
      <c r="G104" s="215" t="s">
        <v>455</v>
      </c>
      <c r="H104" s="216">
        <v>120</v>
      </c>
      <c r="I104" s="217"/>
      <c r="J104" s="218">
        <f>ROUND(I104*H104,2)</f>
        <v>0</v>
      </c>
      <c r="K104" s="214" t="s">
        <v>155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156</v>
      </c>
      <c r="AT104" s="223" t="s">
        <v>151</v>
      </c>
      <c r="AU104" s="223" t="s">
        <v>83</v>
      </c>
      <c r="AY104" s="17" t="s">
        <v>148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156</v>
      </c>
      <c r="BM104" s="223" t="s">
        <v>456</v>
      </c>
    </row>
    <row r="105" s="2" customFormat="1">
      <c r="A105" s="38"/>
      <c r="B105" s="39"/>
      <c r="C105" s="40"/>
      <c r="D105" s="225" t="s">
        <v>158</v>
      </c>
      <c r="E105" s="40"/>
      <c r="F105" s="226" t="s">
        <v>457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83</v>
      </c>
    </row>
    <row r="106" s="2" customFormat="1">
      <c r="A106" s="38"/>
      <c r="B106" s="39"/>
      <c r="C106" s="40"/>
      <c r="D106" s="230" t="s">
        <v>160</v>
      </c>
      <c r="E106" s="40"/>
      <c r="F106" s="231" t="s">
        <v>458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160</v>
      </c>
      <c r="AU106" s="17" t="s">
        <v>83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149</v>
      </c>
      <c r="F107" s="210" t="s">
        <v>150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SUM(P108:P110)</f>
        <v>0</v>
      </c>
      <c r="Q107" s="204"/>
      <c r="R107" s="205">
        <f>SUM(R108:R110)</f>
        <v>0</v>
      </c>
      <c r="S107" s="204"/>
      <c r="T107" s="206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81</v>
      </c>
      <c r="AT107" s="208" t="s">
        <v>72</v>
      </c>
      <c r="AU107" s="208" t="s">
        <v>81</v>
      </c>
      <c r="AY107" s="207" t="s">
        <v>148</v>
      </c>
      <c r="BK107" s="209">
        <f>SUM(BK108:BK110)</f>
        <v>0</v>
      </c>
    </row>
    <row r="108" s="2" customFormat="1" ht="16.5" customHeight="1">
      <c r="A108" s="38"/>
      <c r="B108" s="39"/>
      <c r="C108" s="212" t="s">
        <v>83</v>
      </c>
      <c r="D108" s="212" t="s">
        <v>151</v>
      </c>
      <c r="E108" s="213" t="s">
        <v>459</v>
      </c>
      <c r="F108" s="214" t="s">
        <v>460</v>
      </c>
      <c r="G108" s="215" t="s">
        <v>154</v>
      </c>
      <c r="H108" s="216">
        <v>1.698</v>
      </c>
      <c r="I108" s="217"/>
      <c r="J108" s="218">
        <f>ROUND(I108*H108,2)</f>
        <v>0</v>
      </c>
      <c r="K108" s="214" t="s">
        <v>155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156</v>
      </c>
      <c r="AT108" s="223" t="s">
        <v>151</v>
      </c>
      <c r="AU108" s="223" t="s">
        <v>83</v>
      </c>
      <c r="AY108" s="17" t="s">
        <v>148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156</v>
      </c>
      <c r="BM108" s="223" t="s">
        <v>461</v>
      </c>
    </row>
    <row r="109" s="2" customFormat="1">
      <c r="A109" s="38"/>
      <c r="B109" s="39"/>
      <c r="C109" s="40"/>
      <c r="D109" s="225" t="s">
        <v>158</v>
      </c>
      <c r="E109" s="40"/>
      <c r="F109" s="226" t="s">
        <v>462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158</v>
      </c>
      <c r="AU109" s="17" t="s">
        <v>83</v>
      </c>
    </row>
    <row r="110" s="2" customFormat="1">
      <c r="A110" s="38"/>
      <c r="B110" s="39"/>
      <c r="C110" s="40"/>
      <c r="D110" s="230" t="s">
        <v>160</v>
      </c>
      <c r="E110" s="40"/>
      <c r="F110" s="231" t="s">
        <v>463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160</v>
      </c>
      <c r="AU110" s="17" t="s">
        <v>83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162</v>
      </c>
      <c r="F111" s="199" t="s">
        <v>163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P112+P198+P242+P314+P438+P445</f>
        <v>0</v>
      </c>
      <c r="Q111" s="204"/>
      <c r="R111" s="205">
        <f>R112+R198+R242+R314+R438+R445</f>
        <v>230.5642896</v>
      </c>
      <c r="S111" s="204"/>
      <c r="T111" s="206">
        <f>T112+T198+T242+T314+T438+T445</f>
        <v>22.366350000000001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83</v>
      </c>
      <c r="AT111" s="208" t="s">
        <v>72</v>
      </c>
      <c r="AU111" s="208" t="s">
        <v>73</v>
      </c>
      <c r="AY111" s="207" t="s">
        <v>148</v>
      </c>
      <c r="BK111" s="209">
        <f>BK112+BK198+BK242+BK314+BK438+BK445</f>
        <v>0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164</v>
      </c>
      <c r="F112" s="210" t="s">
        <v>165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SUM(P113:P197)</f>
        <v>0</v>
      </c>
      <c r="Q112" s="204"/>
      <c r="R112" s="205">
        <f>SUM(R113:R197)</f>
        <v>54.240837600000006</v>
      </c>
      <c r="S112" s="204"/>
      <c r="T112" s="206">
        <f>SUM(T113:T197)</f>
        <v>1.82951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83</v>
      </c>
      <c r="AT112" s="208" t="s">
        <v>72</v>
      </c>
      <c r="AU112" s="208" t="s">
        <v>81</v>
      </c>
      <c r="AY112" s="207" t="s">
        <v>148</v>
      </c>
      <c r="BK112" s="209">
        <f>SUM(BK113:BK197)</f>
        <v>0</v>
      </c>
    </row>
    <row r="113" s="2" customFormat="1" ht="21.75" customHeight="1">
      <c r="A113" s="38"/>
      <c r="B113" s="39"/>
      <c r="C113" s="212" t="s">
        <v>175</v>
      </c>
      <c r="D113" s="212" t="s">
        <v>151</v>
      </c>
      <c r="E113" s="213" t="s">
        <v>464</v>
      </c>
      <c r="F113" s="214" t="s">
        <v>465</v>
      </c>
      <c r="G113" s="215" t="s">
        <v>178</v>
      </c>
      <c r="H113" s="216">
        <v>2060</v>
      </c>
      <c r="I113" s="217"/>
      <c r="J113" s="218">
        <f>ROUND(I113*H113,2)</f>
        <v>0</v>
      </c>
      <c r="K113" s="214" t="s">
        <v>155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0.0053600000000000002</v>
      </c>
      <c r="R113" s="221">
        <f>Q113*H113</f>
        <v>11.041600000000001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169</v>
      </c>
      <c r="AT113" s="223" t="s">
        <v>151</v>
      </c>
      <c r="AU113" s="223" t="s">
        <v>83</v>
      </c>
      <c r="AY113" s="17" t="s">
        <v>148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169</v>
      </c>
      <c r="BM113" s="223" t="s">
        <v>466</v>
      </c>
    </row>
    <row r="114" s="2" customFormat="1">
      <c r="A114" s="38"/>
      <c r="B114" s="39"/>
      <c r="C114" s="40"/>
      <c r="D114" s="225" t="s">
        <v>158</v>
      </c>
      <c r="E114" s="40"/>
      <c r="F114" s="226" t="s">
        <v>467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158</v>
      </c>
      <c r="AU114" s="17" t="s">
        <v>83</v>
      </c>
    </row>
    <row r="115" s="2" customFormat="1">
      <c r="A115" s="38"/>
      <c r="B115" s="39"/>
      <c r="C115" s="40"/>
      <c r="D115" s="230" t="s">
        <v>160</v>
      </c>
      <c r="E115" s="40"/>
      <c r="F115" s="231" t="s">
        <v>468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160</v>
      </c>
      <c r="AU115" s="17" t="s">
        <v>83</v>
      </c>
    </row>
    <row r="116" s="2" customFormat="1" ht="16.5" customHeight="1">
      <c r="A116" s="38"/>
      <c r="B116" s="39"/>
      <c r="C116" s="243" t="s">
        <v>156</v>
      </c>
      <c r="D116" s="243" t="s">
        <v>182</v>
      </c>
      <c r="E116" s="244" t="s">
        <v>469</v>
      </c>
      <c r="F116" s="245" t="s">
        <v>470</v>
      </c>
      <c r="G116" s="246" t="s">
        <v>178</v>
      </c>
      <c r="H116" s="247">
        <v>2369</v>
      </c>
      <c r="I116" s="248"/>
      <c r="J116" s="249">
        <f>ROUND(I116*H116,2)</f>
        <v>0</v>
      </c>
      <c r="K116" s="245" t="s">
        <v>155</v>
      </c>
      <c r="L116" s="250"/>
      <c r="M116" s="251" t="s">
        <v>19</v>
      </c>
      <c r="N116" s="252" t="s">
        <v>44</v>
      </c>
      <c r="O116" s="84"/>
      <c r="P116" s="221">
        <f>O116*H116</f>
        <v>0</v>
      </c>
      <c r="Q116" s="221">
        <v>0.0064000000000000003</v>
      </c>
      <c r="R116" s="221">
        <f>Q116*H116</f>
        <v>15.1616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185</v>
      </c>
      <c r="AT116" s="223" t="s">
        <v>182</v>
      </c>
      <c r="AU116" s="223" t="s">
        <v>83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169</v>
      </c>
      <c r="BM116" s="223" t="s">
        <v>471</v>
      </c>
    </row>
    <row r="117" s="2" customFormat="1">
      <c r="A117" s="38"/>
      <c r="B117" s="39"/>
      <c r="C117" s="40"/>
      <c r="D117" s="225" t="s">
        <v>158</v>
      </c>
      <c r="E117" s="40"/>
      <c r="F117" s="226" t="s">
        <v>470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83</v>
      </c>
    </row>
    <row r="118" s="2" customFormat="1">
      <c r="A118" s="38"/>
      <c r="B118" s="39"/>
      <c r="C118" s="40"/>
      <c r="D118" s="225" t="s">
        <v>215</v>
      </c>
      <c r="E118" s="40"/>
      <c r="F118" s="253" t="s">
        <v>472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215</v>
      </c>
      <c r="AU118" s="17" t="s">
        <v>83</v>
      </c>
    </row>
    <row r="119" s="13" customFormat="1">
      <c r="A119" s="13"/>
      <c r="B119" s="232"/>
      <c r="C119" s="233"/>
      <c r="D119" s="225" t="s">
        <v>173</v>
      </c>
      <c r="E119" s="233"/>
      <c r="F119" s="235" t="s">
        <v>473</v>
      </c>
      <c r="G119" s="233"/>
      <c r="H119" s="236">
        <v>2369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173</v>
      </c>
      <c r="AU119" s="242" t="s">
        <v>83</v>
      </c>
      <c r="AV119" s="13" t="s">
        <v>83</v>
      </c>
      <c r="AW119" s="13" t="s">
        <v>4</v>
      </c>
      <c r="AX119" s="13" t="s">
        <v>81</v>
      </c>
      <c r="AY119" s="242" t="s">
        <v>148</v>
      </c>
    </row>
    <row r="120" s="2" customFormat="1" ht="16.5" customHeight="1">
      <c r="A120" s="38"/>
      <c r="B120" s="39"/>
      <c r="C120" s="212" t="s">
        <v>188</v>
      </c>
      <c r="D120" s="212" t="s">
        <v>151</v>
      </c>
      <c r="E120" s="213" t="s">
        <v>474</v>
      </c>
      <c r="F120" s="214" t="s">
        <v>475</v>
      </c>
      <c r="G120" s="215" t="s">
        <v>178</v>
      </c>
      <c r="H120" s="216">
        <v>950</v>
      </c>
      <c r="I120" s="217"/>
      <c r="J120" s="218">
        <f>ROUND(I120*H120,2)</f>
        <v>0</v>
      </c>
      <c r="K120" s="214" t="s">
        <v>155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0.00016000000000000001</v>
      </c>
      <c r="R120" s="221">
        <f>Q120*H120</f>
        <v>0.15200000000000002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169</v>
      </c>
      <c r="AT120" s="223" t="s">
        <v>151</v>
      </c>
      <c r="AU120" s="223" t="s">
        <v>83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169</v>
      </c>
      <c r="BM120" s="223" t="s">
        <v>476</v>
      </c>
    </row>
    <row r="121" s="2" customFormat="1">
      <c r="A121" s="38"/>
      <c r="B121" s="39"/>
      <c r="C121" s="40"/>
      <c r="D121" s="225" t="s">
        <v>158</v>
      </c>
      <c r="E121" s="40"/>
      <c r="F121" s="226" t="s">
        <v>477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158</v>
      </c>
      <c r="AU121" s="17" t="s">
        <v>83</v>
      </c>
    </row>
    <row r="122" s="2" customFormat="1">
      <c r="A122" s="38"/>
      <c r="B122" s="39"/>
      <c r="C122" s="40"/>
      <c r="D122" s="230" t="s">
        <v>160</v>
      </c>
      <c r="E122" s="40"/>
      <c r="F122" s="231" t="s">
        <v>478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160</v>
      </c>
      <c r="AU122" s="17" t="s">
        <v>83</v>
      </c>
    </row>
    <row r="123" s="2" customFormat="1" ht="16.5" customHeight="1">
      <c r="A123" s="38"/>
      <c r="B123" s="39"/>
      <c r="C123" s="243" t="s">
        <v>479</v>
      </c>
      <c r="D123" s="243" t="s">
        <v>182</v>
      </c>
      <c r="E123" s="244" t="s">
        <v>480</v>
      </c>
      <c r="F123" s="245" t="s">
        <v>481</v>
      </c>
      <c r="G123" s="246" t="s">
        <v>300</v>
      </c>
      <c r="H123" s="247">
        <v>3850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83</v>
      </c>
      <c r="AT123" s="223" t="s">
        <v>182</v>
      </c>
      <c r="AU123" s="223" t="s">
        <v>83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81</v>
      </c>
      <c r="BM123" s="223" t="s">
        <v>482</v>
      </c>
    </row>
    <row r="124" s="2" customFormat="1">
      <c r="A124" s="38"/>
      <c r="B124" s="39"/>
      <c r="C124" s="40"/>
      <c r="D124" s="225" t="s">
        <v>158</v>
      </c>
      <c r="E124" s="40"/>
      <c r="F124" s="226" t="s">
        <v>481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158</v>
      </c>
      <c r="AU124" s="17" t="s">
        <v>83</v>
      </c>
    </row>
    <row r="125" s="2" customFormat="1">
      <c r="A125" s="38"/>
      <c r="B125" s="39"/>
      <c r="C125" s="40"/>
      <c r="D125" s="225" t="s">
        <v>215</v>
      </c>
      <c r="E125" s="40"/>
      <c r="F125" s="253" t="s">
        <v>483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215</v>
      </c>
      <c r="AU125" s="17" t="s">
        <v>83</v>
      </c>
    </row>
    <row r="126" s="2" customFormat="1" ht="16.5" customHeight="1">
      <c r="A126" s="38"/>
      <c r="B126" s="39"/>
      <c r="C126" s="212" t="s">
        <v>198</v>
      </c>
      <c r="D126" s="212" t="s">
        <v>151</v>
      </c>
      <c r="E126" s="213" t="s">
        <v>484</v>
      </c>
      <c r="F126" s="214" t="s">
        <v>485</v>
      </c>
      <c r="G126" s="215" t="s">
        <v>178</v>
      </c>
      <c r="H126" s="216">
        <v>1260</v>
      </c>
      <c r="I126" s="217"/>
      <c r="J126" s="218">
        <f>ROUND(I126*H126,2)</f>
        <v>0</v>
      </c>
      <c r="K126" s="214" t="s">
        <v>155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6.9999999999999994E-05</v>
      </c>
      <c r="R126" s="221">
        <f>Q126*H126</f>
        <v>0.088199999999999987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169</v>
      </c>
      <c r="AT126" s="223" t="s">
        <v>151</v>
      </c>
      <c r="AU126" s="223" t="s">
        <v>83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169</v>
      </c>
      <c r="BM126" s="223" t="s">
        <v>486</v>
      </c>
    </row>
    <row r="127" s="2" customFormat="1">
      <c r="A127" s="38"/>
      <c r="B127" s="39"/>
      <c r="C127" s="40"/>
      <c r="D127" s="225" t="s">
        <v>158</v>
      </c>
      <c r="E127" s="40"/>
      <c r="F127" s="226" t="s">
        <v>487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83</v>
      </c>
    </row>
    <row r="128" s="2" customFormat="1">
      <c r="A128" s="38"/>
      <c r="B128" s="39"/>
      <c r="C128" s="40"/>
      <c r="D128" s="230" t="s">
        <v>160</v>
      </c>
      <c r="E128" s="40"/>
      <c r="F128" s="231" t="s">
        <v>488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160</v>
      </c>
      <c r="AU128" s="17" t="s">
        <v>83</v>
      </c>
    </row>
    <row r="129" s="13" customFormat="1">
      <c r="A129" s="13"/>
      <c r="B129" s="232"/>
      <c r="C129" s="233"/>
      <c r="D129" s="225" t="s">
        <v>173</v>
      </c>
      <c r="E129" s="234" t="s">
        <v>19</v>
      </c>
      <c r="F129" s="235" t="s">
        <v>489</v>
      </c>
      <c r="G129" s="233"/>
      <c r="H129" s="236">
        <v>1260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173</v>
      </c>
      <c r="AU129" s="242" t="s">
        <v>83</v>
      </c>
      <c r="AV129" s="13" t="s">
        <v>83</v>
      </c>
      <c r="AW129" s="13" t="s">
        <v>35</v>
      </c>
      <c r="AX129" s="13" t="s">
        <v>81</v>
      </c>
      <c r="AY129" s="242" t="s">
        <v>148</v>
      </c>
    </row>
    <row r="130" s="2" customFormat="1" ht="16.5" customHeight="1">
      <c r="A130" s="38"/>
      <c r="B130" s="39"/>
      <c r="C130" s="243" t="s">
        <v>205</v>
      </c>
      <c r="D130" s="243" t="s">
        <v>182</v>
      </c>
      <c r="E130" s="244" t="s">
        <v>490</v>
      </c>
      <c r="F130" s="245" t="s">
        <v>491</v>
      </c>
      <c r="G130" s="246" t="s">
        <v>154</v>
      </c>
      <c r="H130" s="247">
        <v>14.84</v>
      </c>
      <c r="I130" s="248"/>
      <c r="J130" s="249">
        <f>ROUND(I130*H130,2)</f>
        <v>0</v>
      </c>
      <c r="K130" s="245" t="s">
        <v>155</v>
      </c>
      <c r="L130" s="250"/>
      <c r="M130" s="251" t="s">
        <v>19</v>
      </c>
      <c r="N130" s="252" t="s">
        <v>44</v>
      </c>
      <c r="O130" s="84"/>
      <c r="P130" s="221">
        <f>O130*H130</f>
        <v>0</v>
      </c>
      <c r="Q130" s="221">
        <v>1</v>
      </c>
      <c r="R130" s="221">
        <f>Q130*H130</f>
        <v>14.84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185</v>
      </c>
      <c r="AT130" s="223" t="s">
        <v>182</v>
      </c>
      <c r="AU130" s="223" t="s">
        <v>83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169</v>
      </c>
      <c r="BM130" s="223" t="s">
        <v>492</v>
      </c>
    </row>
    <row r="131" s="2" customFormat="1">
      <c r="A131" s="38"/>
      <c r="B131" s="39"/>
      <c r="C131" s="40"/>
      <c r="D131" s="225" t="s">
        <v>158</v>
      </c>
      <c r="E131" s="40"/>
      <c r="F131" s="226" t="s">
        <v>491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158</v>
      </c>
      <c r="AU131" s="17" t="s">
        <v>83</v>
      </c>
    </row>
    <row r="132" s="2" customFormat="1" ht="16.5" customHeight="1">
      <c r="A132" s="38"/>
      <c r="B132" s="39"/>
      <c r="C132" s="212" t="s">
        <v>211</v>
      </c>
      <c r="D132" s="212" t="s">
        <v>151</v>
      </c>
      <c r="E132" s="213" t="s">
        <v>493</v>
      </c>
      <c r="F132" s="214" t="s">
        <v>494</v>
      </c>
      <c r="G132" s="215" t="s">
        <v>178</v>
      </c>
      <c r="H132" s="216">
        <v>1593.9459999999999</v>
      </c>
      <c r="I132" s="217"/>
      <c r="J132" s="218">
        <f>ROUND(I132*H132,2)</f>
        <v>0</v>
      </c>
      <c r="K132" s="214" t="s">
        <v>155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0.00020000000000000001</v>
      </c>
      <c r="R132" s="221">
        <f>Q132*H132</f>
        <v>0.31878919999999999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169</v>
      </c>
      <c r="AT132" s="223" t="s">
        <v>151</v>
      </c>
      <c r="AU132" s="223" t="s">
        <v>83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169</v>
      </c>
      <c r="BM132" s="223" t="s">
        <v>495</v>
      </c>
    </row>
    <row r="133" s="2" customFormat="1">
      <c r="A133" s="38"/>
      <c r="B133" s="39"/>
      <c r="C133" s="40"/>
      <c r="D133" s="225" t="s">
        <v>158</v>
      </c>
      <c r="E133" s="40"/>
      <c r="F133" s="226" t="s">
        <v>496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158</v>
      </c>
      <c r="AU133" s="17" t="s">
        <v>83</v>
      </c>
    </row>
    <row r="134" s="2" customFormat="1">
      <c r="A134" s="38"/>
      <c r="B134" s="39"/>
      <c r="C134" s="40"/>
      <c r="D134" s="230" t="s">
        <v>160</v>
      </c>
      <c r="E134" s="40"/>
      <c r="F134" s="231" t="s">
        <v>497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160</v>
      </c>
      <c r="AU134" s="17" t="s">
        <v>83</v>
      </c>
    </row>
    <row r="135" s="2" customFormat="1" ht="37.8" customHeight="1">
      <c r="A135" s="38"/>
      <c r="B135" s="39"/>
      <c r="C135" s="243" t="s">
        <v>219</v>
      </c>
      <c r="D135" s="243" t="s">
        <v>182</v>
      </c>
      <c r="E135" s="244" t="s">
        <v>498</v>
      </c>
      <c r="F135" s="245" t="s">
        <v>499</v>
      </c>
      <c r="G135" s="246" t="s">
        <v>178</v>
      </c>
      <c r="H135" s="247">
        <v>555.5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44</v>
      </c>
      <c r="O135" s="84"/>
      <c r="P135" s="221">
        <f>O135*H135</f>
        <v>0</v>
      </c>
      <c r="Q135" s="221">
        <v>0.0055999999999999999</v>
      </c>
      <c r="R135" s="221">
        <f>Q135*H135</f>
        <v>3.1107999999999998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185</v>
      </c>
      <c r="AT135" s="223" t="s">
        <v>182</v>
      </c>
      <c r="AU135" s="223" t="s">
        <v>83</v>
      </c>
      <c r="AY135" s="17" t="s">
        <v>148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169</v>
      </c>
      <c r="BM135" s="223" t="s">
        <v>500</v>
      </c>
    </row>
    <row r="136" s="2" customFormat="1">
      <c r="A136" s="38"/>
      <c r="B136" s="39"/>
      <c r="C136" s="40"/>
      <c r="D136" s="225" t="s">
        <v>158</v>
      </c>
      <c r="E136" s="40"/>
      <c r="F136" s="226" t="s">
        <v>499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158</v>
      </c>
      <c r="AU136" s="17" t="s">
        <v>83</v>
      </c>
    </row>
    <row r="137" s="13" customFormat="1">
      <c r="A137" s="13"/>
      <c r="B137" s="232"/>
      <c r="C137" s="233"/>
      <c r="D137" s="225" t="s">
        <v>173</v>
      </c>
      <c r="E137" s="234" t="s">
        <v>19</v>
      </c>
      <c r="F137" s="235" t="s">
        <v>501</v>
      </c>
      <c r="G137" s="233"/>
      <c r="H137" s="236">
        <v>505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173</v>
      </c>
      <c r="AU137" s="242" t="s">
        <v>83</v>
      </c>
      <c r="AV137" s="13" t="s">
        <v>83</v>
      </c>
      <c r="AW137" s="13" t="s">
        <v>35</v>
      </c>
      <c r="AX137" s="13" t="s">
        <v>81</v>
      </c>
      <c r="AY137" s="242" t="s">
        <v>148</v>
      </c>
    </row>
    <row r="138" s="13" customFormat="1">
      <c r="A138" s="13"/>
      <c r="B138" s="232"/>
      <c r="C138" s="233"/>
      <c r="D138" s="225" t="s">
        <v>173</v>
      </c>
      <c r="E138" s="233"/>
      <c r="F138" s="235" t="s">
        <v>502</v>
      </c>
      <c r="G138" s="233"/>
      <c r="H138" s="236">
        <v>555.5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173</v>
      </c>
      <c r="AU138" s="242" t="s">
        <v>83</v>
      </c>
      <c r="AV138" s="13" t="s">
        <v>83</v>
      </c>
      <c r="AW138" s="13" t="s">
        <v>4</v>
      </c>
      <c r="AX138" s="13" t="s">
        <v>81</v>
      </c>
      <c r="AY138" s="242" t="s">
        <v>148</v>
      </c>
    </row>
    <row r="139" s="2" customFormat="1" ht="37.8" customHeight="1">
      <c r="A139" s="38"/>
      <c r="B139" s="39"/>
      <c r="C139" s="243" t="s">
        <v>227</v>
      </c>
      <c r="D139" s="243" t="s">
        <v>182</v>
      </c>
      <c r="E139" s="244" t="s">
        <v>503</v>
      </c>
      <c r="F139" s="245" t="s">
        <v>504</v>
      </c>
      <c r="G139" s="246" t="s">
        <v>178</v>
      </c>
      <c r="H139" s="247">
        <v>57.140999999999998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0.0071999999999999998</v>
      </c>
      <c r="R139" s="221">
        <f>Q139*H139</f>
        <v>0.41141519999999998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185</v>
      </c>
      <c r="AT139" s="223" t="s">
        <v>182</v>
      </c>
      <c r="AU139" s="223" t="s">
        <v>83</v>
      </c>
      <c r="AY139" s="17" t="s">
        <v>148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169</v>
      </c>
      <c r="BM139" s="223" t="s">
        <v>505</v>
      </c>
    </row>
    <row r="140" s="2" customFormat="1">
      <c r="A140" s="38"/>
      <c r="B140" s="39"/>
      <c r="C140" s="40"/>
      <c r="D140" s="225" t="s">
        <v>158</v>
      </c>
      <c r="E140" s="40"/>
      <c r="F140" s="226" t="s">
        <v>504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83</v>
      </c>
    </row>
    <row r="141" s="13" customFormat="1">
      <c r="A141" s="13"/>
      <c r="B141" s="232"/>
      <c r="C141" s="233"/>
      <c r="D141" s="225" t="s">
        <v>173</v>
      </c>
      <c r="E141" s="233"/>
      <c r="F141" s="235" t="s">
        <v>506</v>
      </c>
      <c r="G141" s="233"/>
      <c r="H141" s="236">
        <v>57.140999999999998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173</v>
      </c>
      <c r="AU141" s="242" t="s">
        <v>83</v>
      </c>
      <c r="AV141" s="13" t="s">
        <v>83</v>
      </c>
      <c r="AW141" s="13" t="s">
        <v>4</v>
      </c>
      <c r="AX141" s="13" t="s">
        <v>81</v>
      </c>
      <c r="AY141" s="242" t="s">
        <v>148</v>
      </c>
    </row>
    <row r="142" s="2" customFormat="1" ht="37.8" customHeight="1">
      <c r="A142" s="38"/>
      <c r="B142" s="39"/>
      <c r="C142" s="243" t="s">
        <v>8</v>
      </c>
      <c r="D142" s="243" t="s">
        <v>182</v>
      </c>
      <c r="E142" s="244" t="s">
        <v>507</v>
      </c>
      <c r="F142" s="245" t="s">
        <v>508</v>
      </c>
      <c r="G142" s="246" t="s">
        <v>178</v>
      </c>
      <c r="H142" s="247">
        <v>27.5</v>
      </c>
      <c r="I142" s="248"/>
      <c r="J142" s="249">
        <f>ROUND(I142*H142,2)</f>
        <v>0</v>
      </c>
      <c r="K142" s="245" t="s">
        <v>19</v>
      </c>
      <c r="L142" s="250"/>
      <c r="M142" s="251" t="s">
        <v>19</v>
      </c>
      <c r="N142" s="252" t="s">
        <v>44</v>
      </c>
      <c r="O142" s="84"/>
      <c r="P142" s="221">
        <f>O142*H142</f>
        <v>0</v>
      </c>
      <c r="Q142" s="221">
        <v>0.0064000000000000003</v>
      </c>
      <c r="R142" s="221">
        <f>Q142*H142</f>
        <v>0.17600000000000002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185</v>
      </c>
      <c r="AT142" s="223" t="s">
        <v>182</v>
      </c>
      <c r="AU142" s="223" t="s">
        <v>83</v>
      </c>
      <c r="AY142" s="17" t="s">
        <v>148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169</v>
      </c>
      <c r="BM142" s="223" t="s">
        <v>509</v>
      </c>
    </row>
    <row r="143" s="2" customFormat="1">
      <c r="A143" s="38"/>
      <c r="B143" s="39"/>
      <c r="C143" s="40"/>
      <c r="D143" s="225" t="s">
        <v>158</v>
      </c>
      <c r="E143" s="40"/>
      <c r="F143" s="226" t="s">
        <v>508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83</v>
      </c>
    </row>
    <row r="144" s="13" customFormat="1">
      <c r="A144" s="13"/>
      <c r="B144" s="232"/>
      <c r="C144" s="233"/>
      <c r="D144" s="225" t="s">
        <v>173</v>
      </c>
      <c r="E144" s="234" t="s">
        <v>19</v>
      </c>
      <c r="F144" s="235" t="s">
        <v>510</v>
      </c>
      <c r="G144" s="233"/>
      <c r="H144" s="236">
        <v>25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173</v>
      </c>
      <c r="AU144" s="242" t="s">
        <v>83</v>
      </c>
      <c r="AV144" s="13" t="s">
        <v>83</v>
      </c>
      <c r="AW144" s="13" t="s">
        <v>35</v>
      </c>
      <c r="AX144" s="13" t="s">
        <v>81</v>
      </c>
      <c r="AY144" s="242" t="s">
        <v>148</v>
      </c>
    </row>
    <row r="145" s="13" customFormat="1">
      <c r="A145" s="13"/>
      <c r="B145" s="232"/>
      <c r="C145" s="233"/>
      <c r="D145" s="225" t="s">
        <v>173</v>
      </c>
      <c r="E145" s="233"/>
      <c r="F145" s="235" t="s">
        <v>511</v>
      </c>
      <c r="G145" s="233"/>
      <c r="H145" s="236">
        <v>27.5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173</v>
      </c>
      <c r="AU145" s="242" t="s">
        <v>83</v>
      </c>
      <c r="AV145" s="13" t="s">
        <v>83</v>
      </c>
      <c r="AW145" s="13" t="s">
        <v>4</v>
      </c>
      <c r="AX145" s="13" t="s">
        <v>81</v>
      </c>
      <c r="AY145" s="242" t="s">
        <v>148</v>
      </c>
    </row>
    <row r="146" s="2" customFormat="1" ht="37.8" customHeight="1">
      <c r="A146" s="38"/>
      <c r="B146" s="39"/>
      <c r="C146" s="243" t="s">
        <v>238</v>
      </c>
      <c r="D146" s="243" t="s">
        <v>182</v>
      </c>
      <c r="E146" s="244" t="s">
        <v>512</v>
      </c>
      <c r="F146" s="245" t="s">
        <v>513</v>
      </c>
      <c r="G146" s="246" t="s">
        <v>178</v>
      </c>
      <c r="H146" s="247">
        <v>282.69999999999999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0.0047999999999999996</v>
      </c>
      <c r="R146" s="221">
        <f>Q146*H146</f>
        <v>1.3569599999999997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185</v>
      </c>
      <c r="AT146" s="223" t="s">
        <v>182</v>
      </c>
      <c r="AU146" s="223" t="s">
        <v>83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169</v>
      </c>
      <c r="BM146" s="223" t="s">
        <v>514</v>
      </c>
    </row>
    <row r="147" s="2" customFormat="1">
      <c r="A147" s="38"/>
      <c r="B147" s="39"/>
      <c r="C147" s="40"/>
      <c r="D147" s="225" t="s">
        <v>158</v>
      </c>
      <c r="E147" s="40"/>
      <c r="F147" s="226" t="s">
        <v>513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158</v>
      </c>
      <c r="AU147" s="17" t="s">
        <v>83</v>
      </c>
    </row>
    <row r="148" s="13" customFormat="1">
      <c r="A148" s="13"/>
      <c r="B148" s="232"/>
      <c r="C148" s="233"/>
      <c r="D148" s="225" t="s">
        <v>173</v>
      </c>
      <c r="E148" s="234" t="s">
        <v>19</v>
      </c>
      <c r="F148" s="235" t="s">
        <v>515</v>
      </c>
      <c r="G148" s="233"/>
      <c r="H148" s="236">
        <v>257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173</v>
      </c>
      <c r="AU148" s="242" t="s">
        <v>83</v>
      </c>
      <c r="AV148" s="13" t="s">
        <v>83</v>
      </c>
      <c r="AW148" s="13" t="s">
        <v>35</v>
      </c>
      <c r="AX148" s="13" t="s">
        <v>81</v>
      </c>
      <c r="AY148" s="242" t="s">
        <v>148</v>
      </c>
    </row>
    <row r="149" s="13" customFormat="1">
      <c r="A149" s="13"/>
      <c r="B149" s="232"/>
      <c r="C149" s="233"/>
      <c r="D149" s="225" t="s">
        <v>173</v>
      </c>
      <c r="E149" s="233"/>
      <c r="F149" s="235" t="s">
        <v>516</v>
      </c>
      <c r="G149" s="233"/>
      <c r="H149" s="236">
        <v>282.69999999999999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173</v>
      </c>
      <c r="AU149" s="242" t="s">
        <v>83</v>
      </c>
      <c r="AV149" s="13" t="s">
        <v>83</v>
      </c>
      <c r="AW149" s="13" t="s">
        <v>4</v>
      </c>
      <c r="AX149" s="13" t="s">
        <v>81</v>
      </c>
      <c r="AY149" s="242" t="s">
        <v>148</v>
      </c>
    </row>
    <row r="150" s="2" customFormat="1" ht="37.8" customHeight="1">
      <c r="A150" s="38"/>
      <c r="B150" s="39"/>
      <c r="C150" s="243" t="s">
        <v>246</v>
      </c>
      <c r="D150" s="243" t="s">
        <v>182</v>
      </c>
      <c r="E150" s="244" t="s">
        <v>517</v>
      </c>
      <c r="F150" s="245" t="s">
        <v>518</v>
      </c>
      <c r="G150" s="246" t="s">
        <v>178</v>
      </c>
      <c r="H150" s="247">
        <v>165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44</v>
      </c>
      <c r="O150" s="84"/>
      <c r="P150" s="221">
        <f>O150*H150</f>
        <v>0</v>
      </c>
      <c r="Q150" s="221">
        <v>0.0095999999999999992</v>
      </c>
      <c r="R150" s="221">
        <f>Q150*H150</f>
        <v>1.5839999999999999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185</v>
      </c>
      <c r="AT150" s="223" t="s">
        <v>182</v>
      </c>
      <c r="AU150" s="223" t="s">
        <v>83</v>
      </c>
      <c r="AY150" s="17" t="s">
        <v>148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169</v>
      </c>
      <c r="BM150" s="223" t="s">
        <v>519</v>
      </c>
    </row>
    <row r="151" s="2" customFormat="1">
      <c r="A151" s="38"/>
      <c r="B151" s="39"/>
      <c r="C151" s="40"/>
      <c r="D151" s="225" t="s">
        <v>158</v>
      </c>
      <c r="E151" s="40"/>
      <c r="F151" s="226" t="s">
        <v>518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158</v>
      </c>
      <c r="AU151" s="17" t="s">
        <v>83</v>
      </c>
    </row>
    <row r="152" s="2" customFormat="1" ht="37.8" customHeight="1">
      <c r="A152" s="38"/>
      <c r="B152" s="39"/>
      <c r="C152" s="243" t="s">
        <v>252</v>
      </c>
      <c r="D152" s="243" t="s">
        <v>182</v>
      </c>
      <c r="E152" s="244" t="s">
        <v>520</v>
      </c>
      <c r="F152" s="245" t="s">
        <v>521</v>
      </c>
      <c r="G152" s="246" t="s">
        <v>178</v>
      </c>
      <c r="H152" s="247">
        <v>545.60000000000002</v>
      </c>
      <c r="I152" s="248"/>
      <c r="J152" s="249">
        <f>ROUND(I152*H152,2)</f>
        <v>0</v>
      </c>
      <c r="K152" s="245" t="s">
        <v>19</v>
      </c>
      <c r="L152" s="250"/>
      <c r="M152" s="251" t="s">
        <v>19</v>
      </c>
      <c r="N152" s="252" t="s">
        <v>44</v>
      </c>
      <c r="O152" s="84"/>
      <c r="P152" s="221">
        <f>O152*H152</f>
        <v>0</v>
      </c>
      <c r="Q152" s="221">
        <v>0.0080000000000000002</v>
      </c>
      <c r="R152" s="221">
        <f>Q152*H152</f>
        <v>4.3648000000000007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185</v>
      </c>
      <c r="AT152" s="223" t="s">
        <v>182</v>
      </c>
      <c r="AU152" s="223" t="s">
        <v>83</v>
      </c>
      <c r="AY152" s="17" t="s">
        <v>148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169</v>
      </c>
      <c r="BM152" s="223" t="s">
        <v>522</v>
      </c>
    </row>
    <row r="153" s="2" customFormat="1">
      <c r="A153" s="38"/>
      <c r="B153" s="39"/>
      <c r="C153" s="40"/>
      <c r="D153" s="225" t="s">
        <v>158</v>
      </c>
      <c r="E153" s="40"/>
      <c r="F153" s="226" t="s">
        <v>521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158</v>
      </c>
      <c r="AU153" s="17" t="s">
        <v>83</v>
      </c>
    </row>
    <row r="154" s="13" customFormat="1">
      <c r="A154" s="13"/>
      <c r="B154" s="232"/>
      <c r="C154" s="233"/>
      <c r="D154" s="225" t="s">
        <v>173</v>
      </c>
      <c r="E154" s="234" t="s">
        <v>19</v>
      </c>
      <c r="F154" s="235" t="s">
        <v>523</v>
      </c>
      <c r="G154" s="233"/>
      <c r="H154" s="236">
        <v>496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173</v>
      </c>
      <c r="AU154" s="242" t="s">
        <v>83</v>
      </c>
      <c r="AV154" s="13" t="s">
        <v>83</v>
      </c>
      <c r="AW154" s="13" t="s">
        <v>35</v>
      </c>
      <c r="AX154" s="13" t="s">
        <v>81</v>
      </c>
      <c r="AY154" s="242" t="s">
        <v>148</v>
      </c>
    </row>
    <row r="155" s="13" customFormat="1">
      <c r="A155" s="13"/>
      <c r="B155" s="232"/>
      <c r="C155" s="233"/>
      <c r="D155" s="225" t="s">
        <v>173</v>
      </c>
      <c r="E155" s="233"/>
      <c r="F155" s="235" t="s">
        <v>524</v>
      </c>
      <c r="G155" s="233"/>
      <c r="H155" s="236">
        <v>545.60000000000002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173</v>
      </c>
      <c r="AU155" s="242" t="s">
        <v>83</v>
      </c>
      <c r="AV155" s="13" t="s">
        <v>83</v>
      </c>
      <c r="AW155" s="13" t="s">
        <v>4</v>
      </c>
      <c r="AX155" s="13" t="s">
        <v>81</v>
      </c>
      <c r="AY155" s="242" t="s">
        <v>148</v>
      </c>
    </row>
    <row r="156" s="2" customFormat="1" ht="37.8" customHeight="1">
      <c r="A156" s="38"/>
      <c r="B156" s="39"/>
      <c r="C156" s="243" t="s">
        <v>169</v>
      </c>
      <c r="D156" s="243" t="s">
        <v>182</v>
      </c>
      <c r="E156" s="244" t="s">
        <v>525</v>
      </c>
      <c r="F156" s="245" t="s">
        <v>526</v>
      </c>
      <c r="G156" s="246" t="s">
        <v>178</v>
      </c>
      <c r="H156" s="247">
        <v>103.40000000000001</v>
      </c>
      <c r="I156" s="248"/>
      <c r="J156" s="249">
        <f>ROUND(I156*H156,2)</f>
        <v>0</v>
      </c>
      <c r="K156" s="245" t="s">
        <v>19</v>
      </c>
      <c r="L156" s="250"/>
      <c r="M156" s="251" t="s">
        <v>19</v>
      </c>
      <c r="N156" s="252" t="s">
        <v>44</v>
      </c>
      <c r="O156" s="84"/>
      <c r="P156" s="221">
        <f>O156*H156</f>
        <v>0</v>
      </c>
      <c r="Q156" s="221">
        <v>0.0095999999999999992</v>
      </c>
      <c r="R156" s="221">
        <f>Q156*H156</f>
        <v>0.99263999999999997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185</v>
      </c>
      <c r="AT156" s="223" t="s">
        <v>182</v>
      </c>
      <c r="AU156" s="223" t="s">
        <v>83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169</v>
      </c>
      <c r="BM156" s="223" t="s">
        <v>527</v>
      </c>
    </row>
    <row r="157" s="2" customFormat="1">
      <c r="A157" s="38"/>
      <c r="B157" s="39"/>
      <c r="C157" s="40"/>
      <c r="D157" s="225" t="s">
        <v>158</v>
      </c>
      <c r="E157" s="40"/>
      <c r="F157" s="226" t="s">
        <v>526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158</v>
      </c>
      <c r="AU157" s="17" t="s">
        <v>83</v>
      </c>
    </row>
    <row r="158" s="13" customFormat="1">
      <c r="A158" s="13"/>
      <c r="B158" s="232"/>
      <c r="C158" s="233"/>
      <c r="D158" s="225" t="s">
        <v>173</v>
      </c>
      <c r="E158" s="234" t="s">
        <v>19</v>
      </c>
      <c r="F158" s="235" t="s">
        <v>528</v>
      </c>
      <c r="G158" s="233"/>
      <c r="H158" s="236">
        <v>94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173</v>
      </c>
      <c r="AU158" s="242" t="s">
        <v>83</v>
      </c>
      <c r="AV158" s="13" t="s">
        <v>83</v>
      </c>
      <c r="AW158" s="13" t="s">
        <v>35</v>
      </c>
      <c r="AX158" s="13" t="s">
        <v>81</v>
      </c>
      <c r="AY158" s="242" t="s">
        <v>148</v>
      </c>
    </row>
    <row r="159" s="13" customFormat="1">
      <c r="A159" s="13"/>
      <c r="B159" s="232"/>
      <c r="C159" s="233"/>
      <c r="D159" s="225" t="s">
        <v>173</v>
      </c>
      <c r="E159" s="233"/>
      <c r="F159" s="235" t="s">
        <v>529</v>
      </c>
      <c r="G159" s="233"/>
      <c r="H159" s="236">
        <v>103.40000000000001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173</v>
      </c>
      <c r="AU159" s="242" t="s">
        <v>83</v>
      </c>
      <c r="AV159" s="13" t="s">
        <v>83</v>
      </c>
      <c r="AW159" s="13" t="s">
        <v>4</v>
      </c>
      <c r="AX159" s="13" t="s">
        <v>81</v>
      </c>
      <c r="AY159" s="242" t="s">
        <v>148</v>
      </c>
    </row>
    <row r="160" s="2" customFormat="1" ht="21.75" customHeight="1">
      <c r="A160" s="38"/>
      <c r="B160" s="39"/>
      <c r="C160" s="212" t="s">
        <v>261</v>
      </c>
      <c r="D160" s="212" t="s">
        <v>151</v>
      </c>
      <c r="E160" s="213" t="s">
        <v>166</v>
      </c>
      <c r="F160" s="214" t="s">
        <v>167</v>
      </c>
      <c r="G160" s="215" t="s">
        <v>168</v>
      </c>
      <c r="H160" s="216">
        <v>23</v>
      </c>
      <c r="I160" s="217"/>
      <c r="J160" s="218">
        <f>ROUND(I160*H160,2)</f>
        <v>0</v>
      </c>
      <c r="K160" s="214" t="s">
        <v>155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0.02</v>
      </c>
      <c r="R160" s="221">
        <f>Q160*H160</f>
        <v>0.46000000000000002</v>
      </c>
      <c r="S160" s="221">
        <v>0.01193</v>
      </c>
      <c r="T160" s="222">
        <f>S160*H160</f>
        <v>0.27438999999999997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169</v>
      </c>
      <c r="AT160" s="223" t="s">
        <v>151</v>
      </c>
      <c r="AU160" s="223" t="s">
        <v>83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169</v>
      </c>
      <c r="BM160" s="223" t="s">
        <v>530</v>
      </c>
    </row>
    <row r="161" s="2" customFormat="1">
      <c r="A161" s="38"/>
      <c r="B161" s="39"/>
      <c r="C161" s="40"/>
      <c r="D161" s="225" t="s">
        <v>158</v>
      </c>
      <c r="E161" s="40"/>
      <c r="F161" s="226" t="s">
        <v>171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158</v>
      </c>
      <c r="AU161" s="17" t="s">
        <v>83</v>
      </c>
    </row>
    <row r="162" s="2" customFormat="1">
      <c r="A162" s="38"/>
      <c r="B162" s="39"/>
      <c r="C162" s="40"/>
      <c r="D162" s="230" t="s">
        <v>160</v>
      </c>
      <c r="E162" s="40"/>
      <c r="F162" s="231" t="s">
        <v>172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160</v>
      </c>
      <c r="AU162" s="17" t="s">
        <v>83</v>
      </c>
    </row>
    <row r="163" s="2" customFormat="1" ht="16.5" customHeight="1">
      <c r="A163" s="38"/>
      <c r="B163" s="39"/>
      <c r="C163" s="212" t="s">
        <v>266</v>
      </c>
      <c r="D163" s="212" t="s">
        <v>151</v>
      </c>
      <c r="E163" s="213" t="s">
        <v>531</v>
      </c>
      <c r="F163" s="214" t="s">
        <v>532</v>
      </c>
      <c r="G163" s="215" t="s">
        <v>168</v>
      </c>
      <c r="H163" s="216">
        <v>126</v>
      </c>
      <c r="I163" s="217"/>
      <c r="J163" s="218">
        <f>ROUND(I163*H163,2)</f>
        <v>0</v>
      </c>
      <c r="K163" s="214" t="s">
        <v>155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0.011299999999999999</v>
      </c>
      <c r="T163" s="222">
        <f>S163*H163</f>
        <v>1.4238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169</v>
      </c>
      <c r="AT163" s="223" t="s">
        <v>151</v>
      </c>
      <c r="AU163" s="223" t="s">
        <v>83</v>
      </c>
      <c r="AY163" s="17" t="s">
        <v>148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169</v>
      </c>
      <c r="BM163" s="223" t="s">
        <v>533</v>
      </c>
    </row>
    <row r="164" s="2" customFormat="1">
      <c r="A164" s="38"/>
      <c r="B164" s="39"/>
      <c r="C164" s="40"/>
      <c r="D164" s="225" t="s">
        <v>158</v>
      </c>
      <c r="E164" s="40"/>
      <c r="F164" s="226" t="s">
        <v>534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158</v>
      </c>
      <c r="AU164" s="17" t="s">
        <v>83</v>
      </c>
    </row>
    <row r="165" s="2" customFormat="1">
      <c r="A165" s="38"/>
      <c r="B165" s="39"/>
      <c r="C165" s="40"/>
      <c r="D165" s="230" t="s">
        <v>160</v>
      </c>
      <c r="E165" s="40"/>
      <c r="F165" s="231" t="s">
        <v>535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160</v>
      </c>
      <c r="AU165" s="17" t="s">
        <v>83</v>
      </c>
    </row>
    <row r="166" s="2" customFormat="1" ht="21.75" customHeight="1">
      <c r="A166" s="38"/>
      <c r="B166" s="39"/>
      <c r="C166" s="212" t="s">
        <v>272</v>
      </c>
      <c r="D166" s="212" t="s">
        <v>151</v>
      </c>
      <c r="E166" s="213" t="s">
        <v>536</v>
      </c>
      <c r="F166" s="214" t="s">
        <v>537</v>
      </c>
      <c r="G166" s="215" t="s">
        <v>168</v>
      </c>
      <c r="H166" s="216">
        <v>53</v>
      </c>
      <c r="I166" s="217"/>
      <c r="J166" s="218">
        <f>ROUND(I166*H166,2)</f>
        <v>0</v>
      </c>
      <c r="K166" s="214" t="s">
        <v>155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169</v>
      </c>
      <c r="AT166" s="223" t="s">
        <v>151</v>
      </c>
      <c r="AU166" s="223" t="s">
        <v>83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169</v>
      </c>
      <c r="BM166" s="223" t="s">
        <v>538</v>
      </c>
    </row>
    <row r="167" s="2" customFormat="1">
      <c r="A167" s="38"/>
      <c r="B167" s="39"/>
      <c r="C167" s="40"/>
      <c r="D167" s="225" t="s">
        <v>158</v>
      </c>
      <c r="E167" s="40"/>
      <c r="F167" s="226" t="s">
        <v>539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158</v>
      </c>
      <c r="AU167" s="17" t="s">
        <v>83</v>
      </c>
    </row>
    <row r="168" s="2" customFormat="1">
      <c r="A168" s="38"/>
      <c r="B168" s="39"/>
      <c r="C168" s="40"/>
      <c r="D168" s="230" t="s">
        <v>160</v>
      </c>
      <c r="E168" s="40"/>
      <c r="F168" s="231" t="s">
        <v>540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160</v>
      </c>
      <c r="AU168" s="17" t="s">
        <v>83</v>
      </c>
    </row>
    <row r="169" s="2" customFormat="1" ht="16.5" customHeight="1">
      <c r="A169" s="38"/>
      <c r="B169" s="39"/>
      <c r="C169" s="243" t="s">
        <v>276</v>
      </c>
      <c r="D169" s="243" t="s">
        <v>182</v>
      </c>
      <c r="E169" s="244" t="s">
        <v>541</v>
      </c>
      <c r="F169" s="245" t="s">
        <v>542</v>
      </c>
      <c r="G169" s="246" t="s">
        <v>168</v>
      </c>
      <c r="H169" s="247">
        <v>4.0800000000000001</v>
      </c>
      <c r="I169" s="248"/>
      <c r="J169" s="249">
        <f>ROUND(I169*H169,2)</f>
        <v>0</v>
      </c>
      <c r="K169" s="245" t="s">
        <v>155</v>
      </c>
      <c r="L169" s="250"/>
      <c r="M169" s="251" t="s">
        <v>19</v>
      </c>
      <c r="N169" s="252" t="s">
        <v>44</v>
      </c>
      <c r="O169" s="84"/>
      <c r="P169" s="221">
        <f>O169*H169</f>
        <v>0</v>
      </c>
      <c r="Q169" s="221">
        <v>0.0015100000000000001</v>
      </c>
      <c r="R169" s="221">
        <f>Q169*H169</f>
        <v>0.0061608000000000001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185</v>
      </c>
      <c r="AT169" s="223" t="s">
        <v>182</v>
      </c>
      <c r="AU169" s="223" t="s">
        <v>83</v>
      </c>
      <c r="AY169" s="17" t="s">
        <v>148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169</v>
      </c>
      <c r="BM169" s="223" t="s">
        <v>543</v>
      </c>
    </row>
    <row r="170" s="2" customFormat="1">
      <c r="A170" s="38"/>
      <c r="B170" s="39"/>
      <c r="C170" s="40"/>
      <c r="D170" s="225" t="s">
        <v>158</v>
      </c>
      <c r="E170" s="40"/>
      <c r="F170" s="226" t="s">
        <v>542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158</v>
      </c>
      <c r="AU170" s="17" t="s">
        <v>83</v>
      </c>
    </row>
    <row r="171" s="13" customFormat="1">
      <c r="A171" s="13"/>
      <c r="B171" s="232"/>
      <c r="C171" s="233"/>
      <c r="D171" s="225" t="s">
        <v>173</v>
      </c>
      <c r="E171" s="233"/>
      <c r="F171" s="235" t="s">
        <v>544</v>
      </c>
      <c r="G171" s="233"/>
      <c r="H171" s="236">
        <v>4.0800000000000001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173</v>
      </c>
      <c r="AU171" s="242" t="s">
        <v>83</v>
      </c>
      <c r="AV171" s="13" t="s">
        <v>83</v>
      </c>
      <c r="AW171" s="13" t="s">
        <v>4</v>
      </c>
      <c r="AX171" s="13" t="s">
        <v>81</v>
      </c>
      <c r="AY171" s="242" t="s">
        <v>148</v>
      </c>
    </row>
    <row r="172" s="2" customFormat="1" ht="16.5" customHeight="1">
      <c r="A172" s="38"/>
      <c r="B172" s="39"/>
      <c r="C172" s="243" t="s">
        <v>7</v>
      </c>
      <c r="D172" s="243" t="s">
        <v>182</v>
      </c>
      <c r="E172" s="244" t="s">
        <v>545</v>
      </c>
      <c r="F172" s="245" t="s">
        <v>546</v>
      </c>
      <c r="G172" s="246" t="s">
        <v>168</v>
      </c>
      <c r="H172" s="247">
        <v>49.979999999999997</v>
      </c>
      <c r="I172" s="248"/>
      <c r="J172" s="249">
        <f>ROUND(I172*H172,2)</f>
        <v>0</v>
      </c>
      <c r="K172" s="245" t="s">
        <v>155</v>
      </c>
      <c r="L172" s="250"/>
      <c r="M172" s="251" t="s">
        <v>19</v>
      </c>
      <c r="N172" s="252" t="s">
        <v>44</v>
      </c>
      <c r="O172" s="84"/>
      <c r="P172" s="221">
        <f>O172*H172</f>
        <v>0</v>
      </c>
      <c r="Q172" s="221">
        <v>0.00088000000000000003</v>
      </c>
      <c r="R172" s="221">
        <f>Q172*H172</f>
        <v>0.043982399999999998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185</v>
      </c>
      <c r="AT172" s="223" t="s">
        <v>182</v>
      </c>
      <c r="AU172" s="223" t="s">
        <v>83</v>
      </c>
      <c r="AY172" s="17" t="s">
        <v>148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169</v>
      </c>
      <c r="BM172" s="223" t="s">
        <v>547</v>
      </c>
    </row>
    <row r="173" s="2" customFormat="1">
      <c r="A173" s="38"/>
      <c r="B173" s="39"/>
      <c r="C173" s="40"/>
      <c r="D173" s="225" t="s">
        <v>158</v>
      </c>
      <c r="E173" s="40"/>
      <c r="F173" s="226" t="s">
        <v>546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158</v>
      </c>
      <c r="AU173" s="17" t="s">
        <v>83</v>
      </c>
    </row>
    <row r="174" s="13" customFormat="1">
      <c r="A174" s="13"/>
      <c r="B174" s="232"/>
      <c r="C174" s="233"/>
      <c r="D174" s="225" t="s">
        <v>173</v>
      </c>
      <c r="E174" s="233"/>
      <c r="F174" s="235" t="s">
        <v>548</v>
      </c>
      <c r="G174" s="233"/>
      <c r="H174" s="236">
        <v>49.979999999999997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173</v>
      </c>
      <c r="AU174" s="242" t="s">
        <v>83</v>
      </c>
      <c r="AV174" s="13" t="s">
        <v>83</v>
      </c>
      <c r="AW174" s="13" t="s">
        <v>4</v>
      </c>
      <c r="AX174" s="13" t="s">
        <v>81</v>
      </c>
      <c r="AY174" s="242" t="s">
        <v>148</v>
      </c>
    </row>
    <row r="175" s="2" customFormat="1" ht="16.5" customHeight="1">
      <c r="A175" s="38"/>
      <c r="B175" s="39"/>
      <c r="C175" s="212" t="s">
        <v>285</v>
      </c>
      <c r="D175" s="212" t="s">
        <v>151</v>
      </c>
      <c r="E175" s="213" t="s">
        <v>549</v>
      </c>
      <c r="F175" s="214" t="s">
        <v>550</v>
      </c>
      <c r="G175" s="215" t="s">
        <v>178</v>
      </c>
      <c r="H175" s="216">
        <v>28</v>
      </c>
      <c r="I175" s="217"/>
      <c r="J175" s="218">
        <f>ROUND(I175*H175,2)</f>
        <v>0</v>
      </c>
      <c r="K175" s="214" t="s">
        <v>155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0.0046899999999999997</v>
      </c>
      <c r="T175" s="222">
        <f>S175*H175</f>
        <v>0.13131999999999999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169</v>
      </c>
      <c r="AT175" s="223" t="s">
        <v>151</v>
      </c>
      <c r="AU175" s="223" t="s">
        <v>83</v>
      </c>
      <c r="AY175" s="17" t="s">
        <v>148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169</v>
      </c>
      <c r="BM175" s="223" t="s">
        <v>551</v>
      </c>
    </row>
    <row r="176" s="2" customFormat="1">
      <c r="A176" s="38"/>
      <c r="B176" s="39"/>
      <c r="C176" s="40"/>
      <c r="D176" s="225" t="s">
        <v>158</v>
      </c>
      <c r="E176" s="40"/>
      <c r="F176" s="226" t="s">
        <v>552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158</v>
      </c>
      <c r="AU176" s="17" t="s">
        <v>83</v>
      </c>
    </row>
    <row r="177" s="2" customFormat="1">
      <c r="A177" s="38"/>
      <c r="B177" s="39"/>
      <c r="C177" s="40"/>
      <c r="D177" s="230" t="s">
        <v>160</v>
      </c>
      <c r="E177" s="40"/>
      <c r="F177" s="231" t="s">
        <v>553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160</v>
      </c>
      <c r="AU177" s="17" t="s">
        <v>83</v>
      </c>
    </row>
    <row r="178" s="2" customFormat="1" ht="16.5" customHeight="1">
      <c r="A178" s="38"/>
      <c r="B178" s="39"/>
      <c r="C178" s="212" t="s">
        <v>289</v>
      </c>
      <c r="D178" s="212" t="s">
        <v>151</v>
      </c>
      <c r="E178" s="213" t="s">
        <v>554</v>
      </c>
      <c r="F178" s="214" t="s">
        <v>555</v>
      </c>
      <c r="G178" s="215" t="s">
        <v>230</v>
      </c>
      <c r="H178" s="216">
        <v>77</v>
      </c>
      <c r="I178" s="217"/>
      <c r="J178" s="218">
        <f>ROUND(I178*H178,2)</f>
        <v>0</v>
      </c>
      <c r="K178" s="214" t="s">
        <v>155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169</v>
      </c>
      <c r="AT178" s="223" t="s">
        <v>151</v>
      </c>
      <c r="AU178" s="223" t="s">
        <v>83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169</v>
      </c>
      <c r="BM178" s="223" t="s">
        <v>556</v>
      </c>
    </row>
    <row r="179" s="2" customFormat="1">
      <c r="A179" s="38"/>
      <c r="B179" s="39"/>
      <c r="C179" s="40"/>
      <c r="D179" s="225" t="s">
        <v>158</v>
      </c>
      <c r="E179" s="40"/>
      <c r="F179" s="226" t="s">
        <v>557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158</v>
      </c>
      <c r="AU179" s="17" t="s">
        <v>83</v>
      </c>
    </row>
    <row r="180" s="2" customFormat="1">
      <c r="A180" s="38"/>
      <c r="B180" s="39"/>
      <c r="C180" s="40"/>
      <c r="D180" s="230" t="s">
        <v>160</v>
      </c>
      <c r="E180" s="40"/>
      <c r="F180" s="231" t="s">
        <v>558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160</v>
      </c>
      <c r="AU180" s="17" t="s">
        <v>83</v>
      </c>
    </row>
    <row r="181" s="2" customFormat="1" ht="16.5" customHeight="1">
      <c r="A181" s="38"/>
      <c r="B181" s="39"/>
      <c r="C181" s="243" t="s">
        <v>297</v>
      </c>
      <c r="D181" s="243" t="s">
        <v>182</v>
      </c>
      <c r="E181" s="244" t="s">
        <v>559</v>
      </c>
      <c r="F181" s="245" t="s">
        <v>560</v>
      </c>
      <c r="G181" s="246" t="s">
        <v>230</v>
      </c>
      <c r="H181" s="247">
        <v>33</v>
      </c>
      <c r="I181" s="248"/>
      <c r="J181" s="249">
        <f>ROUND(I181*H181,2)</f>
        <v>0</v>
      </c>
      <c r="K181" s="245" t="s">
        <v>19</v>
      </c>
      <c r="L181" s="250"/>
      <c r="M181" s="251" t="s">
        <v>19</v>
      </c>
      <c r="N181" s="252" t="s">
        <v>44</v>
      </c>
      <c r="O181" s="84"/>
      <c r="P181" s="221">
        <f>O181*H181</f>
        <v>0</v>
      </c>
      <c r="Q181" s="221">
        <v>0.00080999999999999996</v>
      </c>
      <c r="R181" s="221">
        <f>Q181*H181</f>
        <v>0.026729999999999997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185</v>
      </c>
      <c r="AT181" s="223" t="s">
        <v>182</v>
      </c>
      <c r="AU181" s="223" t="s">
        <v>83</v>
      </c>
      <c r="AY181" s="17" t="s">
        <v>148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169</v>
      </c>
      <c r="BM181" s="223" t="s">
        <v>561</v>
      </c>
    </row>
    <row r="182" s="2" customFormat="1">
      <c r="A182" s="38"/>
      <c r="B182" s="39"/>
      <c r="C182" s="40"/>
      <c r="D182" s="225" t="s">
        <v>158</v>
      </c>
      <c r="E182" s="40"/>
      <c r="F182" s="226" t="s">
        <v>560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158</v>
      </c>
      <c r="AU182" s="17" t="s">
        <v>83</v>
      </c>
    </row>
    <row r="183" s="2" customFormat="1" ht="16.5" customHeight="1">
      <c r="A183" s="38"/>
      <c r="B183" s="39"/>
      <c r="C183" s="243" t="s">
        <v>304</v>
      </c>
      <c r="D183" s="243" t="s">
        <v>182</v>
      </c>
      <c r="E183" s="244" t="s">
        <v>562</v>
      </c>
      <c r="F183" s="245" t="s">
        <v>563</v>
      </c>
      <c r="G183" s="246" t="s">
        <v>230</v>
      </c>
      <c r="H183" s="247">
        <v>15</v>
      </c>
      <c r="I183" s="248"/>
      <c r="J183" s="249">
        <f>ROUND(I183*H183,2)</f>
        <v>0</v>
      </c>
      <c r="K183" s="245" t="s">
        <v>19</v>
      </c>
      <c r="L183" s="250"/>
      <c r="M183" s="251" t="s">
        <v>19</v>
      </c>
      <c r="N183" s="252" t="s">
        <v>44</v>
      </c>
      <c r="O183" s="84"/>
      <c r="P183" s="221">
        <f>O183*H183</f>
        <v>0</v>
      </c>
      <c r="Q183" s="221">
        <v>0.0016199999999999999</v>
      </c>
      <c r="R183" s="221">
        <f>Q183*H183</f>
        <v>0.024299999999999999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185</v>
      </c>
      <c r="AT183" s="223" t="s">
        <v>182</v>
      </c>
      <c r="AU183" s="223" t="s">
        <v>83</v>
      </c>
      <c r="AY183" s="17" t="s">
        <v>148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169</v>
      </c>
      <c r="BM183" s="223" t="s">
        <v>564</v>
      </c>
    </row>
    <row r="184" s="2" customFormat="1">
      <c r="A184" s="38"/>
      <c r="B184" s="39"/>
      <c r="C184" s="40"/>
      <c r="D184" s="225" t="s">
        <v>158</v>
      </c>
      <c r="E184" s="40"/>
      <c r="F184" s="226" t="s">
        <v>563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158</v>
      </c>
      <c r="AU184" s="17" t="s">
        <v>83</v>
      </c>
    </row>
    <row r="185" s="2" customFormat="1" ht="16.5" customHeight="1">
      <c r="A185" s="38"/>
      <c r="B185" s="39"/>
      <c r="C185" s="243" t="s">
        <v>310</v>
      </c>
      <c r="D185" s="243" t="s">
        <v>182</v>
      </c>
      <c r="E185" s="244" t="s">
        <v>565</v>
      </c>
      <c r="F185" s="245" t="s">
        <v>566</v>
      </c>
      <c r="G185" s="246" t="s">
        <v>230</v>
      </c>
      <c r="H185" s="247">
        <v>27</v>
      </c>
      <c r="I185" s="248"/>
      <c r="J185" s="249">
        <f>ROUND(I185*H185,2)</f>
        <v>0</v>
      </c>
      <c r="K185" s="245" t="s">
        <v>19</v>
      </c>
      <c r="L185" s="250"/>
      <c r="M185" s="251" t="s">
        <v>19</v>
      </c>
      <c r="N185" s="252" t="s">
        <v>44</v>
      </c>
      <c r="O185" s="84"/>
      <c r="P185" s="221">
        <f>O185*H185</f>
        <v>0</v>
      </c>
      <c r="Q185" s="221">
        <v>0.0016199999999999999</v>
      </c>
      <c r="R185" s="221">
        <f>Q185*H185</f>
        <v>0.043740000000000001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185</v>
      </c>
      <c r="AT185" s="223" t="s">
        <v>182</v>
      </c>
      <c r="AU185" s="223" t="s">
        <v>83</v>
      </c>
      <c r="AY185" s="17" t="s">
        <v>148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169</v>
      </c>
      <c r="BM185" s="223" t="s">
        <v>567</v>
      </c>
    </row>
    <row r="186" s="2" customFormat="1">
      <c r="A186" s="38"/>
      <c r="B186" s="39"/>
      <c r="C186" s="40"/>
      <c r="D186" s="225" t="s">
        <v>158</v>
      </c>
      <c r="E186" s="40"/>
      <c r="F186" s="226" t="s">
        <v>563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158</v>
      </c>
      <c r="AU186" s="17" t="s">
        <v>83</v>
      </c>
    </row>
    <row r="187" s="2" customFormat="1" ht="16.5" customHeight="1">
      <c r="A187" s="38"/>
      <c r="B187" s="39"/>
      <c r="C187" s="243" t="s">
        <v>316</v>
      </c>
      <c r="D187" s="243" t="s">
        <v>182</v>
      </c>
      <c r="E187" s="244" t="s">
        <v>568</v>
      </c>
      <c r="F187" s="245" t="s">
        <v>569</v>
      </c>
      <c r="G187" s="246" t="s">
        <v>230</v>
      </c>
      <c r="H187" s="247">
        <v>5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4"/>
      <c r="P187" s="221">
        <f>O187*H187</f>
        <v>0</v>
      </c>
      <c r="Q187" s="221">
        <v>0.0016199999999999999</v>
      </c>
      <c r="R187" s="221">
        <f>Q187*H187</f>
        <v>0.0080999999999999996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185</v>
      </c>
      <c r="AT187" s="223" t="s">
        <v>182</v>
      </c>
      <c r="AU187" s="223" t="s">
        <v>83</v>
      </c>
      <c r="AY187" s="17" t="s">
        <v>148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169</v>
      </c>
      <c r="BM187" s="223" t="s">
        <v>570</v>
      </c>
    </row>
    <row r="188" s="2" customFormat="1">
      <c r="A188" s="38"/>
      <c r="B188" s="39"/>
      <c r="C188" s="40"/>
      <c r="D188" s="225" t="s">
        <v>158</v>
      </c>
      <c r="E188" s="40"/>
      <c r="F188" s="226" t="s">
        <v>563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158</v>
      </c>
      <c r="AU188" s="17" t="s">
        <v>83</v>
      </c>
    </row>
    <row r="189" s="2" customFormat="1" ht="16.5" customHeight="1">
      <c r="A189" s="38"/>
      <c r="B189" s="39"/>
      <c r="C189" s="243" t="s">
        <v>324</v>
      </c>
      <c r="D189" s="243" t="s">
        <v>182</v>
      </c>
      <c r="E189" s="244" t="s">
        <v>571</v>
      </c>
      <c r="F189" s="245" t="s">
        <v>572</v>
      </c>
      <c r="G189" s="246" t="s">
        <v>230</v>
      </c>
      <c r="H189" s="247">
        <v>15</v>
      </c>
      <c r="I189" s="248"/>
      <c r="J189" s="249">
        <f>ROUND(I189*H189,2)</f>
        <v>0</v>
      </c>
      <c r="K189" s="245" t="s">
        <v>19</v>
      </c>
      <c r="L189" s="250"/>
      <c r="M189" s="251" t="s">
        <v>19</v>
      </c>
      <c r="N189" s="252" t="s">
        <v>44</v>
      </c>
      <c r="O189" s="84"/>
      <c r="P189" s="221">
        <f>O189*H189</f>
        <v>0</v>
      </c>
      <c r="Q189" s="221">
        <v>0.0011199999999999999</v>
      </c>
      <c r="R189" s="221">
        <f>Q189*H189</f>
        <v>0.016799999999999999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185</v>
      </c>
      <c r="AT189" s="223" t="s">
        <v>182</v>
      </c>
      <c r="AU189" s="223" t="s">
        <v>83</v>
      </c>
      <c r="AY189" s="17" t="s">
        <v>148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169</v>
      </c>
      <c r="BM189" s="223" t="s">
        <v>573</v>
      </c>
    </row>
    <row r="190" s="2" customFormat="1">
      <c r="A190" s="38"/>
      <c r="B190" s="39"/>
      <c r="C190" s="40"/>
      <c r="D190" s="225" t="s">
        <v>158</v>
      </c>
      <c r="E190" s="40"/>
      <c r="F190" s="226" t="s">
        <v>572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158</v>
      </c>
      <c r="AU190" s="17" t="s">
        <v>83</v>
      </c>
    </row>
    <row r="191" s="2" customFormat="1" ht="16.5" customHeight="1">
      <c r="A191" s="38"/>
      <c r="B191" s="39"/>
      <c r="C191" s="243" t="s">
        <v>330</v>
      </c>
      <c r="D191" s="243" t="s">
        <v>182</v>
      </c>
      <c r="E191" s="244" t="s">
        <v>574</v>
      </c>
      <c r="F191" s="245" t="s">
        <v>575</v>
      </c>
      <c r="G191" s="246" t="s">
        <v>230</v>
      </c>
      <c r="H191" s="247">
        <v>6</v>
      </c>
      <c r="I191" s="248"/>
      <c r="J191" s="249">
        <f>ROUND(I191*H191,2)</f>
        <v>0</v>
      </c>
      <c r="K191" s="245" t="s">
        <v>19</v>
      </c>
      <c r="L191" s="250"/>
      <c r="M191" s="251" t="s">
        <v>19</v>
      </c>
      <c r="N191" s="252" t="s">
        <v>44</v>
      </c>
      <c r="O191" s="84"/>
      <c r="P191" s="221">
        <f>O191*H191</f>
        <v>0</v>
      </c>
      <c r="Q191" s="221">
        <v>0.00097000000000000005</v>
      </c>
      <c r="R191" s="221">
        <f>Q191*H191</f>
        <v>0.0058200000000000005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185</v>
      </c>
      <c r="AT191" s="223" t="s">
        <v>182</v>
      </c>
      <c r="AU191" s="223" t="s">
        <v>83</v>
      </c>
      <c r="AY191" s="17" t="s">
        <v>148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169</v>
      </c>
      <c r="BM191" s="223" t="s">
        <v>576</v>
      </c>
    </row>
    <row r="192" s="2" customFormat="1">
      <c r="A192" s="38"/>
      <c r="B192" s="39"/>
      <c r="C192" s="40"/>
      <c r="D192" s="225" t="s">
        <v>158</v>
      </c>
      <c r="E192" s="40"/>
      <c r="F192" s="226" t="s">
        <v>575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158</v>
      </c>
      <c r="AU192" s="17" t="s">
        <v>83</v>
      </c>
    </row>
    <row r="193" s="2" customFormat="1" ht="16.5" customHeight="1">
      <c r="A193" s="38"/>
      <c r="B193" s="39"/>
      <c r="C193" s="243" t="s">
        <v>338</v>
      </c>
      <c r="D193" s="243" t="s">
        <v>182</v>
      </c>
      <c r="E193" s="244" t="s">
        <v>577</v>
      </c>
      <c r="F193" s="245" t="s">
        <v>578</v>
      </c>
      <c r="G193" s="246" t="s">
        <v>230</v>
      </c>
      <c r="H193" s="247">
        <v>8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4"/>
      <c r="P193" s="221">
        <f>O193*H193</f>
        <v>0</v>
      </c>
      <c r="Q193" s="221">
        <v>0.00080000000000000004</v>
      </c>
      <c r="R193" s="221">
        <f>Q193*H193</f>
        <v>0.0064000000000000003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185</v>
      </c>
      <c r="AT193" s="223" t="s">
        <v>182</v>
      </c>
      <c r="AU193" s="223" t="s">
        <v>83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169</v>
      </c>
      <c r="BM193" s="223" t="s">
        <v>579</v>
      </c>
    </row>
    <row r="194" s="2" customFormat="1">
      <c r="A194" s="38"/>
      <c r="B194" s="39"/>
      <c r="C194" s="40"/>
      <c r="D194" s="225" t="s">
        <v>158</v>
      </c>
      <c r="E194" s="40"/>
      <c r="F194" s="226" t="s">
        <v>578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158</v>
      </c>
      <c r="AU194" s="17" t="s">
        <v>83</v>
      </c>
    </row>
    <row r="195" s="2" customFormat="1" ht="16.5" customHeight="1">
      <c r="A195" s="38"/>
      <c r="B195" s="39"/>
      <c r="C195" s="212" t="s">
        <v>345</v>
      </c>
      <c r="D195" s="212" t="s">
        <v>151</v>
      </c>
      <c r="E195" s="213" t="s">
        <v>580</v>
      </c>
      <c r="F195" s="214" t="s">
        <v>581</v>
      </c>
      <c r="G195" s="215" t="s">
        <v>154</v>
      </c>
      <c r="H195" s="216">
        <v>54.241</v>
      </c>
      <c r="I195" s="217"/>
      <c r="J195" s="218">
        <f>ROUND(I195*H195,2)</f>
        <v>0</v>
      </c>
      <c r="K195" s="214" t="s">
        <v>155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169</v>
      </c>
      <c r="AT195" s="223" t="s">
        <v>151</v>
      </c>
      <c r="AU195" s="223" t="s">
        <v>83</v>
      </c>
      <c r="AY195" s="17" t="s">
        <v>148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169</v>
      </c>
      <c r="BM195" s="223" t="s">
        <v>582</v>
      </c>
    </row>
    <row r="196" s="2" customFormat="1">
      <c r="A196" s="38"/>
      <c r="B196" s="39"/>
      <c r="C196" s="40"/>
      <c r="D196" s="225" t="s">
        <v>158</v>
      </c>
      <c r="E196" s="40"/>
      <c r="F196" s="226" t="s">
        <v>583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158</v>
      </c>
      <c r="AU196" s="17" t="s">
        <v>83</v>
      </c>
    </row>
    <row r="197" s="2" customFormat="1">
      <c r="A197" s="38"/>
      <c r="B197" s="39"/>
      <c r="C197" s="40"/>
      <c r="D197" s="230" t="s">
        <v>160</v>
      </c>
      <c r="E197" s="40"/>
      <c r="F197" s="231" t="s">
        <v>584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160</v>
      </c>
      <c r="AU197" s="17" t="s">
        <v>83</v>
      </c>
    </row>
    <row r="198" s="12" customFormat="1" ht="22.8" customHeight="1">
      <c r="A198" s="12"/>
      <c r="B198" s="196"/>
      <c r="C198" s="197"/>
      <c r="D198" s="198" t="s">
        <v>72</v>
      </c>
      <c r="E198" s="210" t="s">
        <v>585</v>
      </c>
      <c r="F198" s="210" t="s">
        <v>586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SUM(P199:P241)</f>
        <v>0</v>
      </c>
      <c r="Q198" s="204"/>
      <c r="R198" s="205">
        <f>SUM(R199:R241)</f>
        <v>102.65908999999999</v>
      </c>
      <c r="S198" s="204"/>
      <c r="T198" s="206">
        <f>SUM(T199:T241)</f>
        <v>5.1160199999999998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83</v>
      </c>
      <c r="AT198" s="208" t="s">
        <v>72</v>
      </c>
      <c r="AU198" s="208" t="s">
        <v>81</v>
      </c>
      <c r="AY198" s="207" t="s">
        <v>148</v>
      </c>
      <c r="BK198" s="209">
        <f>SUM(BK199:BK241)</f>
        <v>0</v>
      </c>
    </row>
    <row r="199" s="2" customFormat="1" ht="16.5" customHeight="1">
      <c r="A199" s="38"/>
      <c r="B199" s="39"/>
      <c r="C199" s="212" t="s">
        <v>185</v>
      </c>
      <c r="D199" s="212" t="s">
        <v>151</v>
      </c>
      <c r="E199" s="213" t="s">
        <v>587</v>
      </c>
      <c r="F199" s="214" t="s">
        <v>588</v>
      </c>
      <c r="G199" s="215" t="s">
        <v>168</v>
      </c>
      <c r="H199" s="216">
        <v>18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0.125</v>
      </c>
      <c r="R199" s="221">
        <f>Q199*H199</f>
        <v>2.25</v>
      </c>
      <c r="S199" s="221">
        <v>0.27689000000000002</v>
      </c>
      <c r="T199" s="222">
        <f>S199*H199</f>
        <v>4.9840200000000001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169</v>
      </c>
      <c r="AT199" s="223" t="s">
        <v>151</v>
      </c>
      <c r="AU199" s="223" t="s">
        <v>83</v>
      </c>
      <c r="AY199" s="17" t="s">
        <v>148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169</v>
      </c>
      <c r="BM199" s="223" t="s">
        <v>589</v>
      </c>
    </row>
    <row r="200" s="2" customFormat="1">
      <c r="A200" s="38"/>
      <c r="B200" s="39"/>
      <c r="C200" s="40"/>
      <c r="D200" s="225" t="s">
        <v>158</v>
      </c>
      <c r="E200" s="40"/>
      <c r="F200" s="226" t="s">
        <v>588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158</v>
      </c>
      <c r="AU200" s="17" t="s">
        <v>83</v>
      </c>
    </row>
    <row r="201" s="2" customFormat="1" ht="16.5" customHeight="1">
      <c r="A201" s="38"/>
      <c r="B201" s="39"/>
      <c r="C201" s="212" t="s">
        <v>355</v>
      </c>
      <c r="D201" s="212" t="s">
        <v>151</v>
      </c>
      <c r="E201" s="213" t="s">
        <v>590</v>
      </c>
      <c r="F201" s="214" t="s">
        <v>591</v>
      </c>
      <c r="G201" s="215" t="s">
        <v>230</v>
      </c>
      <c r="H201" s="216">
        <v>3</v>
      </c>
      <c r="I201" s="217"/>
      <c r="J201" s="218">
        <f>ROUND(I201*H201,2)</f>
        <v>0</v>
      </c>
      <c r="K201" s="214" t="s">
        <v>155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0.29999999999999999</v>
      </c>
      <c r="R201" s="221">
        <f>Q201*H201</f>
        <v>0.89999999999999991</v>
      </c>
      <c r="S201" s="221">
        <v>0.043999999999999997</v>
      </c>
      <c r="T201" s="222">
        <f>S201*H201</f>
        <v>0.13200000000000001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169</v>
      </c>
      <c r="AT201" s="223" t="s">
        <v>151</v>
      </c>
      <c r="AU201" s="223" t="s">
        <v>83</v>
      </c>
      <c r="AY201" s="17" t="s">
        <v>148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169</v>
      </c>
      <c r="BM201" s="223" t="s">
        <v>592</v>
      </c>
    </row>
    <row r="202" s="2" customFormat="1">
      <c r="A202" s="38"/>
      <c r="B202" s="39"/>
      <c r="C202" s="40"/>
      <c r="D202" s="225" t="s">
        <v>158</v>
      </c>
      <c r="E202" s="40"/>
      <c r="F202" s="226" t="s">
        <v>593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158</v>
      </c>
      <c r="AU202" s="17" t="s">
        <v>83</v>
      </c>
    </row>
    <row r="203" s="2" customFormat="1">
      <c r="A203" s="38"/>
      <c r="B203" s="39"/>
      <c r="C203" s="40"/>
      <c r="D203" s="230" t="s">
        <v>160</v>
      </c>
      <c r="E203" s="40"/>
      <c r="F203" s="231" t="s">
        <v>594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160</v>
      </c>
      <c r="AU203" s="17" t="s">
        <v>83</v>
      </c>
    </row>
    <row r="204" s="2" customFormat="1" ht="16.5" customHeight="1">
      <c r="A204" s="38"/>
      <c r="B204" s="39"/>
      <c r="C204" s="212" t="s">
        <v>359</v>
      </c>
      <c r="D204" s="212" t="s">
        <v>151</v>
      </c>
      <c r="E204" s="213" t="s">
        <v>595</v>
      </c>
      <c r="F204" s="214" t="s">
        <v>596</v>
      </c>
      <c r="G204" s="215" t="s">
        <v>241</v>
      </c>
      <c r="H204" s="216">
        <v>3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0.14713000000000001</v>
      </c>
      <c r="R204" s="221">
        <f>Q204*H204</f>
        <v>0.44139000000000006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169</v>
      </c>
      <c r="AT204" s="223" t="s">
        <v>151</v>
      </c>
      <c r="AU204" s="223" t="s">
        <v>83</v>
      </c>
      <c r="AY204" s="17" t="s">
        <v>148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169</v>
      </c>
      <c r="BM204" s="223" t="s">
        <v>597</v>
      </c>
    </row>
    <row r="205" s="2" customFormat="1">
      <c r="A205" s="38"/>
      <c r="B205" s="39"/>
      <c r="C205" s="40"/>
      <c r="D205" s="225" t="s">
        <v>158</v>
      </c>
      <c r="E205" s="40"/>
      <c r="F205" s="226" t="s">
        <v>596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158</v>
      </c>
      <c r="AU205" s="17" t="s">
        <v>83</v>
      </c>
    </row>
    <row r="206" s="2" customFormat="1" ht="16.5" customHeight="1">
      <c r="A206" s="38"/>
      <c r="B206" s="39"/>
      <c r="C206" s="212" t="s">
        <v>365</v>
      </c>
      <c r="D206" s="212" t="s">
        <v>151</v>
      </c>
      <c r="E206" s="213" t="s">
        <v>598</v>
      </c>
      <c r="F206" s="214" t="s">
        <v>599</v>
      </c>
      <c r="G206" s="215" t="s">
        <v>241</v>
      </c>
      <c r="H206" s="216">
        <v>3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0.67100000000000004</v>
      </c>
      <c r="R206" s="221">
        <f>Q206*H206</f>
        <v>2.0129999999999999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169</v>
      </c>
      <c r="AT206" s="223" t="s">
        <v>151</v>
      </c>
      <c r="AU206" s="223" t="s">
        <v>83</v>
      </c>
      <c r="AY206" s="17" t="s">
        <v>148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169</v>
      </c>
      <c r="BM206" s="223" t="s">
        <v>600</v>
      </c>
    </row>
    <row r="207" s="2" customFormat="1">
      <c r="A207" s="38"/>
      <c r="B207" s="39"/>
      <c r="C207" s="40"/>
      <c r="D207" s="225" t="s">
        <v>158</v>
      </c>
      <c r="E207" s="40"/>
      <c r="F207" s="226" t="s">
        <v>599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158</v>
      </c>
      <c r="AU207" s="17" t="s">
        <v>83</v>
      </c>
    </row>
    <row r="208" s="2" customFormat="1">
      <c r="A208" s="38"/>
      <c r="B208" s="39"/>
      <c r="C208" s="40"/>
      <c r="D208" s="225" t="s">
        <v>215</v>
      </c>
      <c r="E208" s="40"/>
      <c r="F208" s="253" t="s">
        <v>601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215</v>
      </c>
      <c r="AU208" s="17" t="s">
        <v>83</v>
      </c>
    </row>
    <row r="209" s="2" customFormat="1" ht="16.5" customHeight="1">
      <c r="A209" s="38"/>
      <c r="B209" s="39"/>
      <c r="C209" s="212" t="s">
        <v>370</v>
      </c>
      <c r="D209" s="212" t="s">
        <v>151</v>
      </c>
      <c r="E209" s="213" t="s">
        <v>602</v>
      </c>
      <c r="F209" s="214" t="s">
        <v>603</v>
      </c>
      <c r="G209" s="215" t="s">
        <v>241</v>
      </c>
      <c r="H209" s="216">
        <v>3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0.00745</v>
      </c>
      <c r="R209" s="221">
        <f>Q209*H209</f>
        <v>0.022350000000000002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169</v>
      </c>
      <c r="AT209" s="223" t="s">
        <v>151</v>
      </c>
      <c r="AU209" s="223" t="s">
        <v>83</v>
      </c>
      <c r="AY209" s="17" t="s">
        <v>148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169</v>
      </c>
      <c r="BM209" s="223" t="s">
        <v>604</v>
      </c>
    </row>
    <row r="210" s="2" customFormat="1">
      <c r="A210" s="38"/>
      <c r="B210" s="39"/>
      <c r="C210" s="40"/>
      <c r="D210" s="225" t="s">
        <v>158</v>
      </c>
      <c r="E210" s="40"/>
      <c r="F210" s="226" t="s">
        <v>603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158</v>
      </c>
      <c r="AU210" s="17" t="s">
        <v>83</v>
      </c>
    </row>
    <row r="211" s="2" customFormat="1" ht="16.5" customHeight="1">
      <c r="A211" s="38"/>
      <c r="B211" s="39"/>
      <c r="C211" s="212" t="s">
        <v>376</v>
      </c>
      <c r="D211" s="212" t="s">
        <v>151</v>
      </c>
      <c r="E211" s="213" t="s">
        <v>605</v>
      </c>
      <c r="F211" s="214" t="s">
        <v>606</v>
      </c>
      <c r="G211" s="215" t="s">
        <v>241</v>
      </c>
      <c r="H211" s="216">
        <v>1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0.16300000000000001</v>
      </c>
      <c r="R211" s="221">
        <f>Q211*H211</f>
        <v>0.16300000000000001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169</v>
      </c>
      <c r="AT211" s="223" t="s">
        <v>151</v>
      </c>
      <c r="AU211" s="223" t="s">
        <v>83</v>
      </c>
      <c r="AY211" s="17" t="s">
        <v>148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169</v>
      </c>
      <c r="BM211" s="223" t="s">
        <v>607</v>
      </c>
    </row>
    <row r="212" s="2" customFormat="1">
      <c r="A212" s="38"/>
      <c r="B212" s="39"/>
      <c r="C212" s="40"/>
      <c r="D212" s="225" t="s">
        <v>158</v>
      </c>
      <c r="E212" s="40"/>
      <c r="F212" s="226" t="s">
        <v>606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158</v>
      </c>
      <c r="AU212" s="17" t="s">
        <v>83</v>
      </c>
    </row>
    <row r="213" s="2" customFormat="1">
      <c r="A213" s="38"/>
      <c r="B213" s="39"/>
      <c r="C213" s="40"/>
      <c r="D213" s="225" t="s">
        <v>215</v>
      </c>
      <c r="E213" s="40"/>
      <c r="F213" s="253" t="s">
        <v>608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215</v>
      </c>
      <c r="AU213" s="17" t="s">
        <v>83</v>
      </c>
    </row>
    <row r="214" s="2" customFormat="1" ht="16.5" customHeight="1">
      <c r="A214" s="38"/>
      <c r="B214" s="39"/>
      <c r="C214" s="212" t="s">
        <v>380</v>
      </c>
      <c r="D214" s="212" t="s">
        <v>151</v>
      </c>
      <c r="E214" s="213" t="s">
        <v>609</v>
      </c>
      <c r="F214" s="214" t="s">
        <v>610</v>
      </c>
      <c r="G214" s="215" t="s">
        <v>241</v>
      </c>
      <c r="H214" s="216">
        <v>2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0.52500000000000002</v>
      </c>
      <c r="R214" s="221">
        <f>Q214*H214</f>
        <v>1.05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169</v>
      </c>
      <c r="AT214" s="223" t="s">
        <v>151</v>
      </c>
      <c r="AU214" s="223" t="s">
        <v>83</v>
      </c>
      <c r="AY214" s="17" t="s">
        <v>148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169</v>
      </c>
      <c r="BM214" s="223" t="s">
        <v>611</v>
      </c>
    </row>
    <row r="215" s="2" customFormat="1">
      <c r="A215" s="38"/>
      <c r="B215" s="39"/>
      <c r="C215" s="40"/>
      <c r="D215" s="225" t="s">
        <v>158</v>
      </c>
      <c r="E215" s="40"/>
      <c r="F215" s="226" t="s">
        <v>610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158</v>
      </c>
      <c r="AU215" s="17" t="s">
        <v>83</v>
      </c>
    </row>
    <row r="216" s="2" customFormat="1">
      <c r="A216" s="38"/>
      <c r="B216" s="39"/>
      <c r="C216" s="40"/>
      <c r="D216" s="225" t="s">
        <v>215</v>
      </c>
      <c r="E216" s="40"/>
      <c r="F216" s="253" t="s">
        <v>612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215</v>
      </c>
      <c r="AU216" s="17" t="s">
        <v>83</v>
      </c>
    </row>
    <row r="217" s="2" customFormat="1" ht="16.5" customHeight="1">
      <c r="A217" s="38"/>
      <c r="B217" s="39"/>
      <c r="C217" s="212" t="s">
        <v>384</v>
      </c>
      <c r="D217" s="212" t="s">
        <v>151</v>
      </c>
      <c r="E217" s="213" t="s">
        <v>613</v>
      </c>
      <c r="F217" s="214" t="s">
        <v>614</v>
      </c>
      <c r="G217" s="215" t="s">
        <v>241</v>
      </c>
      <c r="H217" s="216">
        <v>4</v>
      </c>
      <c r="I217" s="217"/>
      <c r="J217" s="218">
        <f>ROUND(I217*H217,2)</f>
        <v>0</v>
      </c>
      <c r="K217" s="214" t="s">
        <v>155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0.00745</v>
      </c>
      <c r="R217" s="221">
        <f>Q217*H217</f>
        <v>0.0298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169</v>
      </c>
      <c r="AT217" s="223" t="s">
        <v>151</v>
      </c>
      <c r="AU217" s="223" t="s">
        <v>83</v>
      </c>
      <c r="AY217" s="17" t="s">
        <v>148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169</v>
      </c>
      <c r="BM217" s="223" t="s">
        <v>615</v>
      </c>
    </row>
    <row r="218" s="2" customFormat="1">
      <c r="A218" s="38"/>
      <c r="B218" s="39"/>
      <c r="C218" s="40"/>
      <c r="D218" s="225" t="s">
        <v>158</v>
      </c>
      <c r="E218" s="40"/>
      <c r="F218" s="226" t="s">
        <v>616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158</v>
      </c>
      <c r="AU218" s="17" t="s">
        <v>83</v>
      </c>
    </row>
    <row r="219" s="2" customFormat="1">
      <c r="A219" s="38"/>
      <c r="B219" s="39"/>
      <c r="C219" s="40"/>
      <c r="D219" s="230" t="s">
        <v>160</v>
      </c>
      <c r="E219" s="40"/>
      <c r="F219" s="231" t="s">
        <v>617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160</v>
      </c>
      <c r="AU219" s="17" t="s">
        <v>83</v>
      </c>
    </row>
    <row r="220" s="2" customFormat="1" ht="16.5" customHeight="1">
      <c r="A220" s="38"/>
      <c r="B220" s="39"/>
      <c r="C220" s="212" t="s">
        <v>390</v>
      </c>
      <c r="D220" s="212" t="s">
        <v>151</v>
      </c>
      <c r="E220" s="213" t="s">
        <v>618</v>
      </c>
      <c r="F220" s="214" t="s">
        <v>619</v>
      </c>
      <c r="G220" s="215" t="s">
        <v>241</v>
      </c>
      <c r="H220" s="216">
        <v>4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1.3600000000000001</v>
      </c>
      <c r="R220" s="221">
        <f>Q220*H220</f>
        <v>5.4400000000000004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169</v>
      </c>
      <c r="AT220" s="223" t="s">
        <v>151</v>
      </c>
      <c r="AU220" s="223" t="s">
        <v>83</v>
      </c>
      <c r="AY220" s="17" t="s">
        <v>148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169</v>
      </c>
      <c r="BM220" s="223" t="s">
        <v>620</v>
      </c>
    </row>
    <row r="221" s="2" customFormat="1">
      <c r="A221" s="38"/>
      <c r="B221" s="39"/>
      <c r="C221" s="40"/>
      <c r="D221" s="225" t="s">
        <v>158</v>
      </c>
      <c r="E221" s="40"/>
      <c r="F221" s="226" t="s">
        <v>621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158</v>
      </c>
      <c r="AU221" s="17" t="s">
        <v>83</v>
      </c>
    </row>
    <row r="222" s="2" customFormat="1">
      <c r="A222" s="38"/>
      <c r="B222" s="39"/>
      <c r="C222" s="40"/>
      <c r="D222" s="225" t="s">
        <v>215</v>
      </c>
      <c r="E222" s="40"/>
      <c r="F222" s="253" t="s">
        <v>622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215</v>
      </c>
      <c r="AU222" s="17" t="s">
        <v>83</v>
      </c>
    </row>
    <row r="223" s="2" customFormat="1" ht="16.5" customHeight="1">
      <c r="A223" s="38"/>
      <c r="B223" s="39"/>
      <c r="C223" s="212" t="s">
        <v>395</v>
      </c>
      <c r="D223" s="212" t="s">
        <v>151</v>
      </c>
      <c r="E223" s="213" t="s">
        <v>623</v>
      </c>
      <c r="F223" s="214" t="s">
        <v>624</v>
      </c>
      <c r="G223" s="215" t="s">
        <v>241</v>
      </c>
      <c r="H223" s="216">
        <v>3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0.00745</v>
      </c>
      <c r="R223" s="221">
        <f>Q223*H223</f>
        <v>0.022350000000000002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169</v>
      </c>
      <c r="AT223" s="223" t="s">
        <v>151</v>
      </c>
      <c r="AU223" s="223" t="s">
        <v>83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169</v>
      </c>
      <c r="BM223" s="223" t="s">
        <v>625</v>
      </c>
    </row>
    <row r="224" s="2" customFormat="1">
      <c r="A224" s="38"/>
      <c r="B224" s="39"/>
      <c r="C224" s="40"/>
      <c r="D224" s="225" t="s">
        <v>158</v>
      </c>
      <c r="E224" s="40"/>
      <c r="F224" s="226" t="s">
        <v>624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158</v>
      </c>
      <c r="AU224" s="17" t="s">
        <v>83</v>
      </c>
    </row>
    <row r="225" s="2" customFormat="1" ht="16.5" customHeight="1">
      <c r="A225" s="38"/>
      <c r="B225" s="39"/>
      <c r="C225" s="212" t="s">
        <v>401</v>
      </c>
      <c r="D225" s="212" t="s">
        <v>151</v>
      </c>
      <c r="E225" s="213" t="s">
        <v>626</v>
      </c>
      <c r="F225" s="214" t="s">
        <v>627</v>
      </c>
      <c r="G225" s="215" t="s">
        <v>241</v>
      </c>
      <c r="H225" s="216">
        <v>3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0.46899999999999997</v>
      </c>
      <c r="R225" s="221">
        <f>Q225*H225</f>
        <v>1.407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169</v>
      </c>
      <c r="AT225" s="223" t="s">
        <v>151</v>
      </c>
      <c r="AU225" s="223" t="s">
        <v>83</v>
      </c>
      <c r="AY225" s="17" t="s">
        <v>148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169</v>
      </c>
      <c r="BM225" s="223" t="s">
        <v>628</v>
      </c>
    </row>
    <row r="226" s="2" customFormat="1">
      <c r="A226" s="38"/>
      <c r="B226" s="39"/>
      <c r="C226" s="40"/>
      <c r="D226" s="225" t="s">
        <v>158</v>
      </c>
      <c r="E226" s="40"/>
      <c r="F226" s="226" t="s">
        <v>629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158</v>
      </c>
      <c r="AU226" s="17" t="s">
        <v>83</v>
      </c>
    </row>
    <row r="227" s="2" customFormat="1">
      <c r="A227" s="38"/>
      <c r="B227" s="39"/>
      <c r="C227" s="40"/>
      <c r="D227" s="225" t="s">
        <v>215</v>
      </c>
      <c r="E227" s="40"/>
      <c r="F227" s="253" t="s">
        <v>630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215</v>
      </c>
      <c r="AU227" s="17" t="s">
        <v>83</v>
      </c>
    </row>
    <row r="228" s="2" customFormat="1" ht="16.5" customHeight="1">
      <c r="A228" s="38"/>
      <c r="B228" s="39"/>
      <c r="C228" s="212" t="s">
        <v>405</v>
      </c>
      <c r="D228" s="212" t="s">
        <v>151</v>
      </c>
      <c r="E228" s="213" t="s">
        <v>631</v>
      </c>
      <c r="F228" s="214" t="s">
        <v>632</v>
      </c>
      <c r="G228" s="215" t="s">
        <v>241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0.080909999999999996</v>
      </c>
      <c r="R228" s="221">
        <f>Q228*H228</f>
        <v>0.080909999999999996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169</v>
      </c>
      <c r="AT228" s="223" t="s">
        <v>151</v>
      </c>
      <c r="AU228" s="223" t="s">
        <v>83</v>
      </c>
      <c r="AY228" s="17" t="s">
        <v>148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169</v>
      </c>
      <c r="BM228" s="223" t="s">
        <v>633</v>
      </c>
    </row>
    <row r="229" s="2" customFormat="1">
      <c r="A229" s="38"/>
      <c r="B229" s="39"/>
      <c r="C229" s="40"/>
      <c r="D229" s="225" t="s">
        <v>158</v>
      </c>
      <c r="E229" s="40"/>
      <c r="F229" s="226" t="s">
        <v>634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158</v>
      </c>
      <c r="AU229" s="17" t="s">
        <v>83</v>
      </c>
    </row>
    <row r="230" s="2" customFormat="1">
      <c r="A230" s="38"/>
      <c r="B230" s="39"/>
      <c r="C230" s="40"/>
      <c r="D230" s="225" t="s">
        <v>215</v>
      </c>
      <c r="E230" s="40"/>
      <c r="F230" s="253" t="s">
        <v>635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215</v>
      </c>
      <c r="AU230" s="17" t="s">
        <v>83</v>
      </c>
    </row>
    <row r="231" s="2" customFormat="1" ht="16.5" customHeight="1">
      <c r="A231" s="38"/>
      <c r="B231" s="39"/>
      <c r="C231" s="212" t="s">
        <v>411</v>
      </c>
      <c r="D231" s="212" t="s">
        <v>151</v>
      </c>
      <c r="E231" s="213" t="s">
        <v>636</v>
      </c>
      <c r="F231" s="214" t="s">
        <v>637</v>
      </c>
      <c r="G231" s="215" t="s">
        <v>241</v>
      </c>
      <c r="H231" s="216">
        <v>1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0.90049999999999997</v>
      </c>
      <c r="R231" s="221">
        <f>Q231*H231</f>
        <v>0.90049999999999997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169</v>
      </c>
      <c r="AT231" s="223" t="s">
        <v>151</v>
      </c>
      <c r="AU231" s="223" t="s">
        <v>83</v>
      </c>
      <c r="AY231" s="17" t="s">
        <v>148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169</v>
      </c>
      <c r="BM231" s="223" t="s">
        <v>638</v>
      </c>
    </row>
    <row r="232" s="2" customFormat="1">
      <c r="A232" s="38"/>
      <c r="B232" s="39"/>
      <c r="C232" s="40"/>
      <c r="D232" s="225" t="s">
        <v>158</v>
      </c>
      <c r="E232" s="40"/>
      <c r="F232" s="226" t="s">
        <v>637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158</v>
      </c>
      <c r="AU232" s="17" t="s">
        <v>83</v>
      </c>
    </row>
    <row r="233" s="2" customFormat="1" ht="16.5" customHeight="1">
      <c r="A233" s="38"/>
      <c r="B233" s="39"/>
      <c r="C233" s="212" t="s">
        <v>415</v>
      </c>
      <c r="D233" s="212" t="s">
        <v>151</v>
      </c>
      <c r="E233" s="213" t="s">
        <v>639</v>
      </c>
      <c r="F233" s="214" t="s">
        <v>640</v>
      </c>
      <c r="G233" s="215" t="s">
        <v>241</v>
      </c>
      <c r="H233" s="216">
        <v>4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0.90049999999999997</v>
      </c>
      <c r="R233" s="221">
        <f>Q233*H233</f>
        <v>3.6019999999999999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169</v>
      </c>
      <c r="AT233" s="223" t="s">
        <v>151</v>
      </c>
      <c r="AU233" s="223" t="s">
        <v>83</v>
      </c>
      <c r="AY233" s="17" t="s">
        <v>148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169</v>
      </c>
      <c r="BM233" s="223" t="s">
        <v>641</v>
      </c>
    </row>
    <row r="234" s="2" customFormat="1">
      <c r="A234" s="38"/>
      <c r="B234" s="39"/>
      <c r="C234" s="40"/>
      <c r="D234" s="225" t="s">
        <v>158</v>
      </c>
      <c r="E234" s="40"/>
      <c r="F234" s="226" t="s">
        <v>640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158</v>
      </c>
      <c r="AU234" s="17" t="s">
        <v>83</v>
      </c>
    </row>
    <row r="235" s="2" customFormat="1" ht="16.5" customHeight="1">
      <c r="A235" s="38"/>
      <c r="B235" s="39"/>
      <c r="C235" s="212" t="s">
        <v>421</v>
      </c>
      <c r="D235" s="212" t="s">
        <v>151</v>
      </c>
      <c r="E235" s="213" t="s">
        <v>642</v>
      </c>
      <c r="F235" s="214" t="s">
        <v>643</v>
      </c>
      <c r="G235" s="215" t="s">
        <v>241</v>
      </c>
      <c r="H235" s="216">
        <v>1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0.33678999999999998</v>
      </c>
      <c r="R235" s="221">
        <f>Q235*H235</f>
        <v>0.33678999999999998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169</v>
      </c>
      <c r="AT235" s="223" t="s">
        <v>151</v>
      </c>
      <c r="AU235" s="223" t="s">
        <v>83</v>
      </c>
      <c r="AY235" s="17" t="s">
        <v>148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169</v>
      </c>
      <c r="BM235" s="223" t="s">
        <v>644</v>
      </c>
    </row>
    <row r="236" s="2" customFormat="1">
      <c r="A236" s="38"/>
      <c r="B236" s="39"/>
      <c r="C236" s="40"/>
      <c r="D236" s="225" t="s">
        <v>158</v>
      </c>
      <c r="E236" s="40"/>
      <c r="F236" s="226" t="s">
        <v>643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158</v>
      </c>
      <c r="AU236" s="17" t="s">
        <v>83</v>
      </c>
    </row>
    <row r="237" s="2" customFormat="1" ht="16.5" customHeight="1">
      <c r="A237" s="38"/>
      <c r="B237" s="39"/>
      <c r="C237" s="212" t="s">
        <v>425</v>
      </c>
      <c r="D237" s="212" t="s">
        <v>151</v>
      </c>
      <c r="E237" s="213" t="s">
        <v>645</v>
      </c>
      <c r="F237" s="214" t="s">
        <v>646</v>
      </c>
      <c r="G237" s="215" t="s">
        <v>241</v>
      </c>
      <c r="H237" s="216">
        <v>3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28</v>
      </c>
      <c r="R237" s="221">
        <f>Q237*H237</f>
        <v>84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169</v>
      </c>
      <c r="AT237" s="223" t="s">
        <v>151</v>
      </c>
      <c r="AU237" s="223" t="s">
        <v>83</v>
      </c>
      <c r="AY237" s="17" t="s">
        <v>148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169</v>
      </c>
      <c r="BM237" s="223" t="s">
        <v>647</v>
      </c>
    </row>
    <row r="238" s="2" customFormat="1">
      <c r="A238" s="38"/>
      <c r="B238" s="39"/>
      <c r="C238" s="40"/>
      <c r="D238" s="225" t="s">
        <v>158</v>
      </c>
      <c r="E238" s="40"/>
      <c r="F238" s="226" t="s">
        <v>646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158</v>
      </c>
      <c r="AU238" s="17" t="s">
        <v>83</v>
      </c>
    </row>
    <row r="239" s="2" customFormat="1" ht="16.5" customHeight="1">
      <c r="A239" s="38"/>
      <c r="B239" s="39"/>
      <c r="C239" s="212" t="s">
        <v>431</v>
      </c>
      <c r="D239" s="212" t="s">
        <v>151</v>
      </c>
      <c r="E239" s="213" t="s">
        <v>648</v>
      </c>
      <c r="F239" s="214" t="s">
        <v>649</v>
      </c>
      <c r="G239" s="215" t="s">
        <v>154</v>
      </c>
      <c r="H239" s="216">
        <v>102.65900000000001</v>
      </c>
      <c r="I239" s="217"/>
      <c r="J239" s="218">
        <f>ROUND(I239*H239,2)</f>
        <v>0</v>
      </c>
      <c r="K239" s="214" t="s">
        <v>155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169</v>
      </c>
      <c r="AT239" s="223" t="s">
        <v>151</v>
      </c>
      <c r="AU239" s="223" t="s">
        <v>83</v>
      </c>
      <c r="AY239" s="17" t="s">
        <v>148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169</v>
      </c>
      <c r="BM239" s="223" t="s">
        <v>650</v>
      </c>
    </row>
    <row r="240" s="2" customFormat="1">
      <c r="A240" s="38"/>
      <c r="B240" s="39"/>
      <c r="C240" s="40"/>
      <c r="D240" s="225" t="s">
        <v>158</v>
      </c>
      <c r="E240" s="40"/>
      <c r="F240" s="226" t="s">
        <v>651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158</v>
      </c>
      <c r="AU240" s="17" t="s">
        <v>83</v>
      </c>
    </row>
    <row r="241" s="2" customFormat="1">
      <c r="A241" s="38"/>
      <c r="B241" s="39"/>
      <c r="C241" s="40"/>
      <c r="D241" s="230" t="s">
        <v>160</v>
      </c>
      <c r="E241" s="40"/>
      <c r="F241" s="231" t="s">
        <v>652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160</v>
      </c>
      <c r="AU241" s="17" t="s">
        <v>83</v>
      </c>
    </row>
    <row r="242" s="12" customFormat="1" ht="22.8" customHeight="1">
      <c r="A242" s="12"/>
      <c r="B242" s="196"/>
      <c r="C242" s="197"/>
      <c r="D242" s="198" t="s">
        <v>72</v>
      </c>
      <c r="E242" s="210" t="s">
        <v>653</v>
      </c>
      <c r="F242" s="210" t="s">
        <v>654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SUM(P243:P313)</f>
        <v>0</v>
      </c>
      <c r="Q242" s="204"/>
      <c r="R242" s="205">
        <f>SUM(R243:R313)</f>
        <v>56.733231999999994</v>
      </c>
      <c r="S242" s="204"/>
      <c r="T242" s="206">
        <f>SUM(T243:T313)</f>
        <v>14.820819999999999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83</v>
      </c>
      <c r="AT242" s="208" t="s">
        <v>72</v>
      </c>
      <c r="AU242" s="208" t="s">
        <v>81</v>
      </c>
      <c r="AY242" s="207" t="s">
        <v>148</v>
      </c>
      <c r="BK242" s="209">
        <f>SUM(BK243:BK313)</f>
        <v>0</v>
      </c>
    </row>
    <row r="243" s="2" customFormat="1" ht="16.5" customHeight="1">
      <c r="A243" s="38"/>
      <c r="B243" s="39"/>
      <c r="C243" s="212" t="s">
        <v>436</v>
      </c>
      <c r="D243" s="212" t="s">
        <v>151</v>
      </c>
      <c r="E243" s="213" t="s">
        <v>655</v>
      </c>
      <c r="F243" s="214" t="s">
        <v>656</v>
      </c>
      <c r="G243" s="215" t="s">
        <v>168</v>
      </c>
      <c r="H243" s="216">
        <v>21</v>
      </c>
      <c r="I243" s="217"/>
      <c r="J243" s="218">
        <f>ROUND(I243*H243,2)</f>
        <v>0</v>
      </c>
      <c r="K243" s="214" t="s">
        <v>155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0.00010000000000000001</v>
      </c>
      <c r="R243" s="221">
        <f>Q243*H243</f>
        <v>0.0021000000000000003</v>
      </c>
      <c r="S243" s="221">
        <v>0.01384</v>
      </c>
      <c r="T243" s="222">
        <f>S243*H243</f>
        <v>0.29064000000000001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169</v>
      </c>
      <c r="AT243" s="223" t="s">
        <v>151</v>
      </c>
      <c r="AU243" s="223" t="s">
        <v>83</v>
      </c>
      <c r="AY243" s="17" t="s">
        <v>148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169</v>
      </c>
      <c r="BM243" s="223" t="s">
        <v>657</v>
      </c>
    </row>
    <row r="244" s="2" customFormat="1">
      <c r="A244" s="38"/>
      <c r="B244" s="39"/>
      <c r="C244" s="40"/>
      <c r="D244" s="225" t="s">
        <v>158</v>
      </c>
      <c r="E244" s="40"/>
      <c r="F244" s="226" t="s">
        <v>658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158</v>
      </c>
      <c r="AU244" s="17" t="s">
        <v>83</v>
      </c>
    </row>
    <row r="245" s="2" customFormat="1">
      <c r="A245" s="38"/>
      <c r="B245" s="39"/>
      <c r="C245" s="40"/>
      <c r="D245" s="230" t="s">
        <v>160</v>
      </c>
      <c r="E245" s="40"/>
      <c r="F245" s="231" t="s">
        <v>659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160</v>
      </c>
      <c r="AU245" s="17" t="s">
        <v>83</v>
      </c>
    </row>
    <row r="246" s="13" customFormat="1">
      <c r="A246" s="13"/>
      <c r="B246" s="232"/>
      <c r="C246" s="233"/>
      <c r="D246" s="225" t="s">
        <v>173</v>
      </c>
      <c r="E246" s="234" t="s">
        <v>19</v>
      </c>
      <c r="F246" s="235" t="s">
        <v>660</v>
      </c>
      <c r="G246" s="233"/>
      <c r="H246" s="236">
        <v>21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173</v>
      </c>
      <c r="AU246" s="242" t="s">
        <v>83</v>
      </c>
      <c r="AV246" s="13" t="s">
        <v>83</v>
      </c>
      <c r="AW246" s="13" t="s">
        <v>35</v>
      </c>
      <c r="AX246" s="13" t="s">
        <v>81</v>
      </c>
      <c r="AY246" s="242" t="s">
        <v>148</v>
      </c>
    </row>
    <row r="247" s="2" customFormat="1" ht="16.5" customHeight="1">
      <c r="A247" s="38"/>
      <c r="B247" s="39"/>
      <c r="C247" s="212" t="s">
        <v>661</v>
      </c>
      <c r="D247" s="212" t="s">
        <v>151</v>
      </c>
      <c r="E247" s="213" t="s">
        <v>662</v>
      </c>
      <c r="F247" s="214" t="s">
        <v>663</v>
      </c>
      <c r="G247" s="215" t="s">
        <v>168</v>
      </c>
      <c r="H247" s="216">
        <v>33</v>
      </c>
      <c r="I247" s="217"/>
      <c r="J247" s="218">
        <f>ROUND(I247*H247,2)</f>
        <v>0</v>
      </c>
      <c r="K247" s="214" t="s">
        <v>155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0.00014999999999999999</v>
      </c>
      <c r="R247" s="221">
        <f>Q247*H247</f>
        <v>0.0049499999999999995</v>
      </c>
      <c r="S247" s="221">
        <v>0.039559999999999998</v>
      </c>
      <c r="T247" s="222">
        <f>S247*H247</f>
        <v>1.30548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169</v>
      </c>
      <c r="AT247" s="223" t="s">
        <v>151</v>
      </c>
      <c r="AU247" s="223" t="s">
        <v>83</v>
      </c>
      <c r="AY247" s="17" t="s">
        <v>148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169</v>
      </c>
      <c r="BM247" s="223" t="s">
        <v>664</v>
      </c>
    </row>
    <row r="248" s="2" customFormat="1">
      <c r="A248" s="38"/>
      <c r="B248" s="39"/>
      <c r="C248" s="40"/>
      <c r="D248" s="225" t="s">
        <v>158</v>
      </c>
      <c r="E248" s="40"/>
      <c r="F248" s="226" t="s">
        <v>665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158</v>
      </c>
      <c r="AU248" s="17" t="s">
        <v>83</v>
      </c>
    </row>
    <row r="249" s="2" customFormat="1">
      <c r="A249" s="38"/>
      <c r="B249" s="39"/>
      <c r="C249" s="40"/>
      <c r="D249" s="230" t="s">
        <v>160</v>
      </c>
      <c r="E249" s="40"/>
      <c r="F249" s="231" t="s">
        <v>666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160</v>
      </c>
      <c r="AU249" s="17" t="s">
        <v>83</v>
      </c>
    </row>
    <row r="250" s="2" customFormat="1" ht="16.5" customHeight="1">
      <c r="A250" s="38"/>
      <c r="B250" s="39"/>
      <c r="C250" s="212" t="s">
        <v>667</v>
      </c>
      <c r="D250" s="212" t="s">
        <v>151</v>
      </c>
      <c r="E250" s="213" t="s">
        <v>668</v>
      </c>
      <c r="F250" s="214" t="s">
        <v>669</v>
      </c>
      <c r="G250" s="215" t="s">
        <v>168</v>
      </c>
      <c r="H250" s="216">
        <v>37</v>
      </c>
      <c r="I250" s="217"/>
      <c r="J250" s="218">
        <f>ROUND(I250*H250,2)</f>
        <v>0</v>
      </c>
      <c r="K250" s="214" t="s">
        <v>155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0.00022000000000000001</v>
      </c>
      <c r="R250" s="221">
        <f>Q250*H250</f>
        <v>0.0081399999999999997</v>
      </c>
      <c r="S250" s="221">
        <v>0.056860000000000001</v>
      </c>
      <c r="T250" s="222">
        <f>S250*H250</f>
        <v>2.1038200000000002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169</v>
      </c>
      <c r="AT250" s="223" t="s">
        <v>151</v>
      </c>
      <c r="AU250" s="223" t="s">
        <v>83</v>
      </c>
      <c r="AY250" s="17" t="s">
        <v>148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169</v>
      </c>
      <c r="BM250" s="223" t="s">
        <v>670</v>
      </c>
    </row>
    <row r="251" s="2" customFormat="1">
      <c r="A251" s="38"/>
      <c r="B251" s="39"/>
      <c r="C251" s="40"/>
      <c r="D251" s="225" t="s">
        <v>158</v>
      </c>
      <c r="E251" s="40"/>
      <c r="F251" s="226" t="s">
        <v>671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158</v>
      </c>
      <c r="AU251" s="17" t="s">
        <v>83</v>
      </c>
    </row>
    <row r="252" s="2" customFormat="1">
      <c r="A252" s="38"/>
      <c r="B252" s="39"/>
      <c r="C252" s="40"/>
      <c r="D252" s="230" t="s">
        <v>160</v>
      </c>
      <c r="E252" s="40"/>
      <c r="F252" s="231" t="s">
        <v>672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160</v>
      </c>
      <c r="AU252" s="17" t="s">
        <v>83</v>
      </c>
    </row>
    <row r="253" s="2" customFormat="1" ht="16.5" customHeight="1">
      <c r="A253" s="38"/>
      <c r="B253" s="39"/>
      <c r="C253" s="212" t="s">
        <v>673</v>
      </c>
      <c r="D253" s="212" t="s">
        <v>151</v>
      </c>
      <c r="E253" s="213" t="s">
        <v>674</v>
      </c>
      <c r="F253" s="214" t="s">
        <v>675</v>
      </c>
      <c r="G253" s="215" t="s">
        <v>168</v>
      </c>
      <c r="H253" s="216">
        <v>132</v>
      </c>
      <c r="I253" s="217"/>
      <c r="J253" s="218">
        <f>ROUND(I253*H253,2)</f>
        <v>0</v>
      </c>
      <c r="K253" s="214" t="s">
        <v>155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0.00249</v>
      </c>
      <c r="R253" s="221">
        <f>Q253*H253</f>
        <v>0.32868000000000003</v>
      </c>
      <c r="S253" s="221">
        <v>0.077979999999999994</v>
      </c>
      <c r="T253" s="222">
        <f>S253*H253</f>
        <v>10.29336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169</v>
      </c>
      <c r="AT253" s="223" t="s">
        <v>151</v>
      </c>
      <c r="AU253" s="223" t="s">
        <v>83</v>
      </c>
      <c r="AY253" s="17" t="s">
        <v>148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169</v>
      </c>
      <c r="BM253" s="223" t="s">
        <v>676</v>
      </c>
    </row>
    <row r="254" s="2" customFormat="1">
      <c r="A254" s="38"/>
      <c r="B254" s="39"/>
      <c r="C254" s="40"/>
      <c r="D254" s="225" t="s">
        <v>158</v>
      </c>
      <c r="E254" s="40"/>
      <c r="F254" s="226" t="s">
        <v>677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158</v>
      </c>
      <c r="AU254" s="17" t="s">
        <v>83</v>
      </c>
    </row>
    <row r="255" s="2" customFormat="1">
      <c r="A255" s="38"/>
      <c r="B255" s="39"/>
      <c r="C255" s="40"/>
      <c r="D255" s="230" t="s">
        <v>160</v>
      </c>
      <c r="E255" s="40"/>
      <c r="F255" s="231" t="s">
        <v>678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160</v>
      </c>
      <c r="AU255" s="17" t="s">
        <v>83</v>
      </c>
    </row>
    <row r="256" s="13" customFormat="1">
      <c r="A256" s="13"/>
      <c r="B256" s="232"/>
      <c r="C256" s="233"/>
      <c r="D256" s="225" t="s">
        <v>173</v>
      </c>
      <c r="E256" s="234" t="s">
        <v>19</v>
      </c>
      <c r="F256" s="235" t="s">
        <v>679</v>
      </c>
      <c r="G256" s="233"/>
      <c r="H256" s="236">
        <v>132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173</v>
      </c>
      <c r="AU256" s="242" t="s">
        <v>83</v>
      </c>
      <c r="AV256" s="13" t="s">
        <v>83</v>
      </c>
      <c r="AW256" s="13" t="s">
        <v>35</v>
      </c>
      <c r="AX256" s="13" t="s">
        <v>81</v>
      </c>
      <c r="AY256" s="242" t="s">
        <v>148</v>
      </c>
    </row>
    <row r="257" s="2" customFormat="1" ht="16.5" customHeight="1">
      <c r="A257" s="38"/>
      <c r="B257" s="39"/>
      <c r="C257" s="212" t="s">
        <v>680</v>
      </c>
      <c r="D257" s="212" t="s">
        <v>151</v>
      </c>
      <c r="E257" s="213" t="s">
        <v>681</v>
      </c>
      <c r="F257" s="214" t="s">
        <v>682</v>
      </c>
      <c r="G257" s="215" t="s">
        <v>168</v>
      </c>
      <c r="H257" s="216">
        <v>8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0.0028</v>
      </c>
      <c r="R257" s="221">
        <f>Q257*H257</f>
        <v>0.0224</v>
      </c>
      <c r="S257" s="221">
        <v>0.10344</v>
      </c>
      <c r="T257" s="222">
        <f>S257*H257</f>
        <v>0.82752000000000003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169</v>
      </c>
      <c r="AT257" s="223" t="s">
        <v>151</v>
      </c>
      <c r="AU257" s="223" t="s">
        <v>83</v>
      </c>
      <c r="AY257" s="17" t="s">
        <v>148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169</v>
      </c>
      <c r="BM257" s="223" t="s">
        <v>683</v>
      </c>
    </row>
    <row r="258" s="2" customFormat="1">
      <c r="A258" s="38"/>
      <c r="B258" s="39"/>
      <c r="C258" s="40"/>
      <c r="D258" s="225" t="s">
        <v>158</v>
      </c>
      <c r="E258" s="40"/>
      <c r="F258" s="226" t="s">
        <v>682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158</v>
      </c>
      <c r="AU258" s="17" t="s">
        <v>83</v>
      </c>
    </row>
    <row r="259" s="2" customFormat="1" ht="24.15" customHeight="1">
      <c r="A259" s="38"/>
      <c r="B259" s="39"/>
      <c r="C259" s="212" t="s">
        <v>684</v>
      </c>
      <c r="D259" s="212" t="s">
        <v>151</v>
      </c>
      <c r="E259" s="213" t="s">
        <v>685</v>
      </c>
      <c r="F259" s="214" t="s">
        <v>686</v>
      </c>
      <c r="G259" s="215" t="s">
        <v>168</v>
      </c>
      <c r="H259" s="216">
        <v>1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0.0022899999999999999</v>
      </c>
      <c r="R259" s="221">
        <f>Q259*H259</f>
        <v>0.0022899999999999999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169</v>
      </c>
      <c r="AT259" s="223" t="s">
        <v>151</v>
      </c>
      <c r="AU259" s="223" t="s">
        <v>83</v>
      </c>
      <c r="AY259" s="17" t="s">
        <v>148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169</v>
      </c>
      <c r="BM259" s="223" t="s">
        <v>687</v>
      </c>
    </row>
    <row r="260" s="2" customFormat="1">
      <c r="A260" s="38"/>
      <c r="B260" s="39"/>
      <c r="C260" s="40"/>
      <c r="D260" s="225" t="s">
        <v>158</v>
      </c>
      <c r="E260" s="40"/>
      <c r="F260" s="226" t="s">
        <v>686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158</v>
      </c>
      <c r="AU260" s="17" t="s">
        <v>83</v>
      </c>
    </row>
    <row r="261" s="2" customFormat="1" ht="24.15" customHeight="1">
      <c r="A261" s="38"/>
      <c r="B261" s="39"/>
      <c r="C261" s="212" t="s">
        <v>688</v>
      </c>
      <c r="D261" s="212" t="s">
        <v>151</v>
      </c>
      <c r="E261" s="213" t="s">
        <v>689</v>
      </c>
      <c r="F261" s="214" t="s">
        <v>690</v>
      </c>
      <c r="G261" s="215" t="s">
        <v>168</v>
      </c>
      <c r="H261" s="216">
        <v>53.899999999999999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0.0051399999999999996</v>
      </c>
      <c r="R261" s="221">
        <f>Q261*H261</f>
        <v>0.27704599999999996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169</v>
      </c>
      <c r="AT261" s="223" t="s">
        <v>151</v>
      </c>
      <c r="AU261" s="223" t="s">
        <v>83</v>
      </c>
      <c r="AY261" s="17" t="s">
        <v>148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169</v>
      </c>
      <c r="BM261" s="223" t="s">
        <v>691</v>
      </c>
    </row>
    <row r="262" s="2" customFormat="1">
      <c r="A262" s="38"/>
      <c r="B262" s="39"/>
      <c r="C262" s="40"/>
      <c r="D262" s="225" t="s">
        <v>158</v>
      </c>
      <c r="E262" s="40"/>
      <c r="F262" s="226" t="s">
        <v>690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158</v>
      </c>
      <c r="AU262" s="17" t="s">
        <v>83</v>
      </c>
    </row>
    <row r="263" s="13" customFormat="1">
      <c r="A263" s="13"/>
      <c r="B263" s="232"/>
      <c r="C263" s="233"/>
      <c r="D263" s="225" t="s">
        <v>173</v>
      </c>
      <c r="E263" s="233"/>
      <c r="F263" s="235" t="s">
        <v>692</v>
      </c>
      <c r="G263" s="233"/>
      <c r="H263" s="236">
        <v>53.899999999999999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173</v>
      </c>
      <c r="AU263" s="242" t="s">
        <v>83</v>
      </c>
      <c r="AV263" s="13" t="s">
        <v>83</v>
      </c>
      <c r="AW263" s="13" t="s">
        <v>4</v>
      </c>
      <c r="AX263" s="13" t="s">
        <v>81</v>
      </c>
      <c r="AY263" s="242" t="s">
        <v>148</v>
      </c>
    </row>
    <row r="264" s="2" customFormat="1" ht="24.15" customHeight="1">
      <c r="A264" s="38"/>
      <c r="B264" s="39"/>
      <c r="C264" s="212" t="s">
        <v>693</v>
      </c>
      <c r="D264" s="212" t="s">
        <v>151</v>
      </c>
      <c r="E264" s="213" t="s">
        <v>694</v>
      </c>
      <c r="F264" s="214" t="s">
        <v>695</v>
      </c>
      <c r="G264" s="215" t="s">
        <v>168</v>
      </c>
      <c r="H264" s="216">
        <v>6.5999999999999996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0.00792</v>
      </c>
      <c r="R264" s="221">
        <f>Q264*H264</f>
        <v>0.052271999999999999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169</v>
      </c>
      <c r="AT264" s="223" t="s">
        <v>151</v>
      </c>
      <c r="AU264" s="223" t="s">
        <v>83</v>
      </c>
      <c r="AY264" s="17" t="s">
        <v>148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169</v>
      </c>
      <c r="BM264" s="223" t="s">
        <v>696</v>
      </c>
    </row>
    <row r="265" s="2" customFormat="1">
      <c r="A265" s="38"/>
      <c r="B265" s="39"/>
      <c r="C265" s="40"/>
      <c r="D265" s="225" t="s">
        <v>158</v>
      </c>
      <c r="E265" s="40"/>
      <c r="F265" s="226" t="s">
        <v>695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158</v>
      </c>
      <c r="AU265" s="17" t="s">
        <v>83</v>
      </c>
    </row>
    <row r="266" s="13" customFormat="1">
      <c r="A266" s="13"/>
      <c r="B266" s="232"/>
      <c r="C266" s="233"/>
      <c r="D266" s="225" t="s">
        <v>173</v>
      </c>
      <c r="E266" s="233"/>
      <c r="F266" s="235" t="s">
        <v>697</v>
      </c>
      <c r="G266" s="233"/>
      <c r="H266" s="236">
        <v>6.5999999999999996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173</v>
      </c>
      <c r="AU266" s="242" t="s">
        <v>83</v>
      </c>
      <c r="AV266" s="13" t="s">
        <v>83</v>
      </c>
      <c r="AW266" s="13" t="s">
        <v>4</v>
      </c>
      <c r="AX266" s="13" t="s">
        <v>81</v>
      </c>
      <c r="AY266" s="242" t="s">
        <v>148</v>
      </c>
    </row>
    <row r="267" s="2" customFormat="1" ht="24.15" customHeight="1">
      <c r="A267" s="38"/>
      <c r="B267" s="39"/>
      <c r="C267" s="212" t="s">
        <v>698</v>
      </c>
      <c r="D267" s="212" t="s">
        <v>151</v>
      </c>
      <c r="E267" s="213" t="s">
        <v>699</v>
      </c>
      <c r="F267" s="214" t="s">
        <v>700</v>
      </c>
      <c r="G267" s="215" t="s">
        <v>168</v>
      </c>
      <c r="H267" s="216">
        <v>220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0.0095499999999999995</v>
      </c>
      <c r="R267" s="221">
        <f>Q267*H267</f>
        <v>2.101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169</v>
      </c>
      <c r="AT267" s="223" t="s">
        <v>151</v>
      </c>
      <c r="AU267" s="223" t="s">
        <v>83</v>
      </c>
      <c r="AY267" s="17" t="s">
        <v>148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169</v>
      </c>
      <c r="BM267" s="223" t="s">
        <v>701</v>
      </c>
    </row>
    <row r="268" s="2" customFormat="1">
      <c r="A268" s="38"/>
      <c r="B268" s="39"/>
      <c r="C268" s="40"/>
      <c r="D268" s="225" t="s">
        <v>158</v>
      </c>
      <c r="E268" s="40"/>
      <c r="F268" s="226" t="s">
        <v>700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158</v>
      </c>
      <c r="AU268" s="17" t="s">
        <v>83</v>
      </c>
    </row>
    <row r="269" s="13" customFormat="1">
      <c r="A269" s="13"/>
      <c r="B269" s="232"/>
      <c r="C269" s="233"/>
      <c r="D269" s="225" t="s">
        <v>173</v>
      </c>
      <c r="E269" s="233"/>
      <c r="F269" s="235" t="s">
        <v>702</v>
      </c>
      <c r="G269" s="233"/>
      <c r="H269" s="236">
        <v>220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173</v>
      </c>
      <c r="AU269" s="242" t="s">
        <v>83</v>
      </c>
      <c r="AV269" s="13" t="s">
        <v>83</v>
      </c>
      <c r="AW269" s="13" t="s">
        <v>4</v>
      </c>
      <c r="AX269" s="13" t="s">
        <v>81</v>
      </c>
      <c r="AY269" s="242" t="s">
        <v>148</v>
      </c>
    </row>
    <row r="270" s="2" customFormat="1" ht="24.15" customHeight="1">
      <c r="A270" s="38"/>
      <c r="B270" s="39"/>
      <c r="C270" s="212" t="s">
        <v>703</v>
      </c>
      <c r="D270" s="212" t="s">
        <v>151</v>
      </c>
      <c r="E270" s="213" t="s">
        <v>704</v>
      </c>
      <c r="F270" s="214" t="s">
        <v>705</v>
      </c>
      <c r="G270" s="215" t="s">
        <v>168</v>
      </c>
      <c r="H270" s="216">
        <v>282.69999999999999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0.013480000000000001</v>
      </c>
      <c r="R270" s="221">
        <f>Q270*H270</f>
        <v>3.8107959999999998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169</v>
      </c>
      <c r="AT270" s="223" t="s">
        <v>151</v>
      </c>
      <c r="AU270" s="223" t="s">
        <v>83</v>
      </c>
      <c r="AY270" s="17" t="s">
        <v>148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169</v>
      </c>
      <c r="BM270" s="223" t="s">
        <v>706</v>
      </c>
    </row>
    <row r="271" s="2" customFormat="1">
      <c r="A271" s="38"/>
      <c r="B271" s="39"/>
      <c r="C271" s="40"/>
      <c r="D271" s="225" t="s">
        <v>158</v>
      </c>
      <c r="E271" s="40"/>
      <c r="F271" s="226" t="s">
        <v>705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158</v>
      </c>
      <c r="AU271" s="17" t="s">
        <v>83</v>
      </c>
    </row>
    <row r="272" s="13" customFormat="1">
      <c r="A272" s="13"/>
      <c r="B272" s="232"/>
      <c r="C272" s="233"/>
      <c r="D272" s="225" t="s">
        <v>173</v>
      </c>
      <c r="E272" s="233"/>
      <c r="F272" s="235" t="s">
        <v>516</v>
      </c>
      <c r="G272" s="233"/>
      <c r="H272" s="236">
        <v>282.69999999999999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173</v>
      </c>
      <c r="AU272" s="242" t="s">
        <v>83</v>
      </c>
      <c r="AV272" s="13" t="s">
        <v>83</v>
      </c>
      <c r="AW272" s="13" t="s">
        <v>4</v>
      </c>
      <c r="AX272" s="13" t="s">
        <v>81</v>
      </c>
      <c r="AY272" s="242" t="s">
        <v>148</v>
      </c>
    </row>
    <row r="273" s="2" customFormat="1" ht="24.15" customHeight="1">
      <c r="A273" s="38"/>
      <c r="B273" s="39"/>
      <c r="C273" s="212" t="s">
        <v>707</v>
      </c>
      <c r="D273" s="212" t="s">
        <v>151</v>
      </c>
      <c r="E273" s="213" t="s">
        <v>708</v>
      </c>
      <c r="F273" s="214" t="s">
        <v>709</v>
      </c>
      <c r="G273" s="215" t="s">
        <v>168</v>
      </c>
      <c r="H273" s="216">
        <v>11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0.031699999999999999</v>
      </c>
      <c r="R273" s="221">
        <f>Q273*H273</f>
        <v>0.34870000000000001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169</v>
      </c>
      <c r="AT273" s="223" t="s">
        <v>151</v>
      </c>
      <c r="AU273" s="223" t="s">
        <v>83</v>
      </c>
      <c r="AY273" s="17" t="s">
        <v>148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169</v>
      </c>
      <c r="BM273" s="223" t="s">
        <v>710</v>
      </c>
    </row>
    <row r="274" s="2" customFormat="1">
      <c r="A274" s="38"/>
      <c r="B274" s="39"/>
      <c r="C274" s="40"/>
      <c r="D274" s="225" t="s">
        <v>158</v>
      </c>
      <c r="E274" s="40"/>
      <c r="F274" s="226" t="s">
        <v>709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158</v>
      </c>
      <c r="AU274" s="17" t="s">
        <v>83</v>
      </c>
    </row>
    <row r="275" s="13" customFormat="1">
      <c r="A275" s="13"/>
      <c r="B275" s="232"/>
      <c r="C275" s="233"/>
      <c r="D275" s="225" t="s">
        <v>173</v>
      </c>
      <c r="E275" s="233"/>
      <c r="F275" s="235" t="s">
        <v>711</v>
      </c>
      <c r="G275" s="233"/>
      <c r="H275" s="236">
        <v>11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173</v>
      </c>
      <c r="AU275" s="242" t="s">
        <v>83</v>
      </c>
      <c r="AV275" s="13" t="s">
        <v>83</v>
      </c>
      <c r="AW275" s="13" t="s">
        <v>4</v>
      </c>
      <c r="AX275" s="13" t="s">
        <v>81</v>
      </c>
      <c r="AY275" s="242" t="s">
        <v>148</v>
      </c>
    </row>
    <row r="276" s="2" customFormat="1" ht="24.15" customHeight="1">
      <c r="A276" s="38"/>
      <c r="B276" s="39"/>
      <c r="C276" s="212" t="s">
        <v>712</v>
      </c>
      <c r="D276" s="212" t="s">
        <v>151</v>
      </c>
      <c r="E276" s="213" t="s">
        <v>713</v>
      </c>
      <c r="F276" s="214" t="s">
        <v>714</v>
      </c>
      <c r="G276" s="215" t="s">
        <v>168</v>
      </c>
      <c r="H276" s="216">
        <v>23.100000000000001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0.0511</v>
      </c>
      <c r="R276" s="221">
        <f>Q276*H276</f>
        <v>1.18041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169</v>
      </c>
      <c r="AT276" s="223" t="s">
        <v>151</v>
      </c>
      <c r="AU276" s="223" t="s">
        <v>83</v>
      </c>
      <c r="AY276" s="17" t="s">
        <v>148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169</v>
      </c>
      <c r="BM276" s="223" t="s">
        <v>715</v>
      </c>
    </row>
    <row r="277" s="2" customFormat="1">
      <c r="A277" s="38"/>
      <c r="B277" s="39"/>
      <c r="C277" s="40"/>
      <c r="D277" s="225" t="s">
        <v>158</v>
      </c>
      <c r="E277" s="40"/>
      <c r="F277" s="226" t="s">
        <v>714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158</v>
      </c>
      <c r="AU277" s="17" t="s">
        <v>83</v>
      </c>
    </row>
    <row r="278" s="13" customFormat="1">
      <c r="A278" s="13"/>
      <c r="B278" s="232"/>
      <c r="C278" s="233"/>
      <c r="D278" s="225" t="s">
        <v>173</v>
      </c>
      <c r="E278" s="233"/>
      <c r="F278" s="235" t="s">
        <v>716</v>
      </c>
      <c r="G278" s="233"/>
      <c r="H278" s="236">
        <v>23.100000000000001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173</v>
      </c>
      <c r="AU278" s="242" t="s">
        <v>83</v>
      </c>
      <c r="AV278" s="13" t="s">
        <v>83</v>
      </c>
      <c r="AW278" s="13" t="s">
        <v>4</v>
      </c>
      <c r="AX278" s="13" t="s">
        <v>81</v>
      </c>
      <c r="AY278" s="242" t="s">
        <v>148</v>
      </c>
    </row>
    <row r="279" s="2" customFormat="1" ht="24.15" customHeight="1">
      <c r="A279" s="38"/>
      <c r="B279" s="39"/>
      <c r="C279" s="212" t="s">
        <v>717</v>
      </c>
      <c r="D279" s="212" t="s">
        <v>151</v>
      </c>
      <c r="E279" s="213" t="s">
        <v>718</v>
      </c>
      <c r="F279" s="214" t="s">
        <v>719</v>
      </c>
      <c r="G279" s="215" t="s">
        <v>168</v>
      </c>
      <c r="H279" s="216">
        <v>149.59999999999999</v>
      </c>
      <c r="I279" s="217"/>
      <c r="J279" s="218">
        <f>ROUND(I279*H279,2)</f>
        <v>0</v>
      </c>
      <c r="K279" s="214" t="s">
        <v>155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0.06608</v>
      </c>
      <c r="R279" s="221">
        <f>Q279*H279</f>
        <v>9.8855679999999992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169</v>
      </c>
      <c r="AT279" s="223" t="s">
        <v>151</v>
      </c>
      <c r="AU279" s="223" t="s">
        <v>83</v>
      </c>
      <c r="AY279" s="17" t="s">
        <v>148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169</v>
      </c>
      <c r="BM279" s="223" t="s">
        <v>720</v>
      </c>
    </row>
    <row r="280" s="2" customFormat="1">
      <c r="A280" s="38"/>
      <c r="B280" s="39"/>
      <c r="C280" s="40"/>
      <c r="D280" s="225" t="s">
        <v>158</v>
      </c>
      <c r="E280" s="40"/>
      <c r="F280" s="226" t="s">
        <v>719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158</v>
      </c>
      <c r="AU280" s="17" t="s">
        <v>83</v>
      </c>
    </row>
    <row r="281" s="2" customFormat="1">
      <c r="A281" s="38"/>
      <c r="B281" s="39"/>
      <c r="C281" s="40"/>
      <c r="D281" s="230" t="s">
        <v>160</v>
      </c>
      <c r="E281" s="40"/>
      <c r="F281" s="231" t="s">
        <v>721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160</v>
      </c>
      <c r="AU281" s="17" t="s">
        <v>83</v>
      </c>
    </row>
    <row r="282" s="13" customFormat="1">
      <c r="A282" s="13"/>
      <c r="B282" s="232"/>
      <c r="C282" s="233"/>
      <c r="D282" s="225" t="s">
        <v>173</v>
      </c>
      <c r="E282" s="233"/>
      <c r="F282" s="235" t="s">
        <v>722</v>
      </c>
      <c r="G282" s="233"/>
      <c r="H282" s="236">
        <v>149.59999999999999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173</v>
      </c>
      <c r="AU282" s="242" t="s">
        <v>83</v>
      </c>
      <c r="AV282" s="13" t="s">
        <v>83</v>
      </c>
      <c r="AW282" s="13" t="s">
        <v>4</v>
      </c>
      <c r="AX282" s="13" t="s">
        <v>81</v>
      </c>
      <c r="AY282" s="242" t="s">
        <v>148</v>
      </c>
    </row>
    <row r="283" s="2" customFormat="1" ht="24.15" customHeight="1">
      <c r="A283" s="38"/>
      <c r="B283" s="39"/>
      <c r="C283" s="212" t="s">
        <v>723</v>
      </c>
      <c r="D283" s="212" t="s">
        <v>151</v>
      </c>
      <c r="E283" s="213" t="s">
        <v>724</v>
      </c>
      <c r="F283" s="214" t="s">
        <v>725</v>
      </c>
      <c r="G283" s="215" t="s">
        <v>168</v>
      </c>
      <c r="H283" s="216">
        <v>224.40000000000001</v>
      </c>
      <c r="I283" s="217"/>
      <c r="J283" s="218">
        <f>ROUND(I283*H283,2)</f>
        <v>0</v>
      </c>
      <c r="K283" s="214" t="s">
        <v>19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0.074950000000000003</v>
      </c>
      <c r="R283" s="221">
        <f>Q283*H283</f>
        <v>16.81878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169</v>
      </c>
      <c r="AT283" s="223" t="s">
        <v>151</v>
      </c>
      <c r="AU283" s="223" t="s">
        <v>83</v>
      </c>
      <c r="AY283" s="17" t="s">
        <v>148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169</v>
      </c>
      <c r="BM283" s="223" t="s">
        <v>726</v>
      </c>
    </row>
    <row r="284" s="2" customFormat="1">
      <c r="A284" s="38"/>
      <c r="B284" s="39"/>
      <c r="C284" s="40"/>
      <c r="D284" s="225" t="s">
        <v>158</v>
      </c>
      <c r="E284" s="40"/>
      <c r="F284" s="226" t="s">
        <v>725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158</v>
      </c>
      <c r="AU284" s="17" t="s">
        <v>83</v>
      </c>
    </row>
    <row r="285" s="13" customFormat="1">
      <c r="A285" s="13"/>
      <c r="B285" s="232"/>
      <c r="C285" s="233"/>
      <c r="D285" s="225" t="s">
        <v>173</v>
      </c>
      <c r="E285" s="233"/>
      <c r="F285" s="235" t="s">
        <v>727</v>
      </c>
      <c r="G285" s="233"/>
      <c r="H285" s="236">
        <v>224.40000000000001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173</v>
      </c>
      <c r="AU285" s="242" t="s">
        <v>83</v>
      </c>
      <c r="AV285" s="13" t="s">
        <v>83</v>
      </c>
      <c r="AW285" s="13" t="s">
        <v>4</v>
      </c>
      <c r="AX285" s="13" t="s">
        <v>81</v>
      </c>
      <c r="AY285" s="242" t="s">
        <v>148</v>
      </c>
    </row>
    <row r="286" s="2" customFormat="1" ht="24.15" customHeight="1">
      <c r="A286" s="38"/>
      <c r="B286" s="39"/>
      <c r="C286" s="212" t="s">
        <v>728</v>
      </c>
      <c r="D286" s="212" t="s">
        <v>151</v>
      </c>
      <c r="E286" s="213" t="s">
        <v>729</v>
      </c>
      <c r="F286" s="214" t="s">
        <v>730</v>
      </c>
      <c r="G286" s="215" t="s">
        <v>168</v>
      </c>
      <c r="H286" s="216">
        <v>93.5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0.095299999999999996</v>
      </c>
      <c r="R286" s="221">
        <f>Q286*H286</f>
        <v>8.9105499999999989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169</v>
      </c>
      <c r="AT286" s="223" t="s">
        <v>151</v>
      </c>
      <c r="AU286" s="223" t="s">
        <v>83</v>
      </c>
      <c r="AY286" s="17" t="s">
        <v>148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169</v>
      </c>
      <c r="BM286" s="223" t="s">
        <v>731</v>
      </c>
    </row>
    <row r="287" s="2" customFormat="1">
      <c r="A287" s="38"/>
      <c r="B287" s="39"/>
      <c r="C287" s="40"/>
      <c r="D287" s="225" t="s">
        <v>158</v>
      </c>
      <c r="E287" s="40"/>
      <c r="F287" s="226" t="s">
        <v>725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158</v>
      </c>
      <c r="AU287" s="17" t="s">
        <v>83</v>
      </c>
    </row>
    <row r="288" s="13" customFormat="1">
      <c r="A288" s="13"/>
      <c r="B288" s="232"/>
      <c r="C288" s="233"/>
      <c r="D288" s="225" t="s">
        <v>173</v>
      </c>
      <c r="E288" s="233"/>
      <c r="F288" s="235" t="s">
        <v>732</v>
      </c>
      <c r="G288" s="233"/>
      <c r="H288" s="236">
        <v>93.5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173</v>
      </c>
      <c r="AU288" s="242" t="s">
        <v>83</v>
      </c>
      <c r="AV288" s="13" t="s">
        <v>83</v>
      </c>
      <c r="AW288" s="13" t="s">
        <v>4</v>
      </c>
      <c r="AX288" s="13" t="s">
        <v>81</v>
      </c>
      <c r="AY288" s="242" t="s">
        <v>148</v>
      </c>
    </row>
    <row r="289" s="2" customFormat="1" ht="24.15" customHeight="1">
      <c r="A289" s="38"/>
      <c r="B289" s="39"/>
      <c r="C289" s="212" t="s">
        <v>341</v>
      </c>
      <c r="D289" s="212" t="s">
        <v>151</v>
      </c>
      <c r="E289" s="213" t="s">
        <v>733</v>
      </c>
      <c r="F289" s="214" t="s">
        <v>734</v>
      </c>
      <c r="G289" s="215" t="s">
        <v>168</v>
      </c>
      <c r="H289" s="216">
        <v>12.1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0.11971</v>
      </c>
      <c r="R289" s="221">
        <f>Q289*H289</f>
        <v>1.448491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169</v>
      </c>
      <c r="AT289" s="223" t="s">
        <v>151</v>
      </c>
      <c r="AU289" s="223" t="s">
        <v>83</v>
      </c>
      <c r="AY289" s="17" t="s">
        <v>148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169</v>
      </c>
      <c r="BM289" s="223" t="s">
        <v>735</v>
      </c>
    </row>
    <row r="290" s="2" customFormat="1">
      <c r="A290" s="38"/>
      <c r="B290" s="39"/>
      <c r="C290" s="40"/>
      <c r="D290" s="225" t="s">
        <v>158</v>
      </c>
      <c r="E290" s="40"/>
      <c r="F290" s="226" t="s">
        <v>734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158</v>
      </c>
      <c r="AU290" s="17" t="s">
        <v>83</v>
      </c>
    </row>
    <row r="291" s="13" customFormat="1">
      <c r="A291" s="13"/>
      <c r="B291" s="232"/>
      <c r="C291" s="233"/>
      <c r="D291" s="225" t="s">
        <v>173</v>
      </c>
      <c r="E291" s="233"/>
      <c r="F291" s="235" t="s">
        <v>736</v>
      </c>
      <c r="G291" s="233"/>
      <c r="H291" s="236">
        <v>12.1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173</v>
      </c>
      <c r="AU291" s="242" t="s">
        <v>83</v>
      </c>
      <c r="AV291" s="13" t="s">
        <v>83</v>
      </c>
      <c r="AW291" s="13" t="s">
        <v>4</v>
      </c>
      <c r="AX291" s="13" t="s">
        <v>81</v>
      </c>
      <c r="AY291" s="242" t="s">
        <v>148</v>
      </c>
    </row>
    <row r="292" s="2" customFormat="1" ht="24.15" customHeight="1">
      <c r="A292" s="38"/>
      <c r="B292" s="39"/>
      <c r="C292" s="212" t="s">
        <v>737</v>
      </c>
      <c r="D292" s="212" t="s">
        <v>151</v>
      </c>
      <c r="E292" s="213" t="s">
        <v>738</v>
      </c>
      <c r="F292" s="214" t="s">
        <v>739</v>
      </c>
      <c r="G292" s="215" t="s">
        <v>168</v>
      </c>
      <c r="H292" s="216">
        <v>47.299999999999997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0.11971</v>
      </c>
      <c r="R292" s="221">
        <f>Q292*H292</f>
        <v>5.6622829999999995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169</v>
      </c>
      <c r="AT292" s="223" t="s">
        <v>151</v>
      </c>
      <c r="AU292" s="223" t="s">
        <v>83</v>
      </c>
      <c r="AY292" s="17" t="s">
        <v>148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169</v>
      </c>
      <c r="BM292" s="223" t="s">
        <v>740</v>
      </c>
    </row>
    <row r="293" s="2" customFormat="1">
      <c r="A293" s="38"/>
      <c r="B293" s="39"/>
      <c r="C293" s="40"/>
      <c r="D293" s="225" t="s">
        <v>158</v>
      </c>
      <c r="E293" s="40"/>
      <c r="F293" s="226" t="s">
        <v>739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158</v>
      </c>
      <c r="AU293" s="17" t="s">
        <v>83</v>
      </c>
    </row>
    <row r="294" s="13" customFormat="1">
      <c r="A294" s="13"/>
      <c r="B294" s="232"/>
      <c r="C294" s="233"/>
      <c r="D294" s="225" t="s">
        <v>173</v>
      </c>
      <c r="E294" s="233"/>
      <c r="F294" s="235" t="s">
        <v>741</v>
      </c>
      <c r="G294" s="233"/>
      <c r="H294" s="236">
        <v>47.299999999999997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173</v>
      </c>
      <c r="AU294" s="242" t="s">
        <v>83</v>
      </c>
      <c r="AV294" s="13" t="s">
        <v>83</v>
      </c>
      <c r="AW294" s="13" t="s">
        <v>4</v>
      </c>
      <c r="AX294" s="13" t="s">
        <v>81</v>
      </c>
      <c r="AY294" s="242" t="s">
        <v>148</v>
      </c>
    </row>
    <row r="295" s="2" customFormat="1" ht="24.15" customHeight="1">
      <c r="A295" s="38"/>
      <c r="B295" s="39"/>
      <c r="C295" s="212" t="s">
        <v>742</v>
      </c>
      <c r="D295" s="212" t="s">
        <v>151</v>
      </c>
      <c r="E295" s="213" t="s">
        <v>743</v>
      </c>
      <c r="F295" s="214" t="s">
        <v>744</v>
      </c>
      <c r="G295" s="215" t="s">
        <v>168</v>
      </c>
      <c r="H295" s="216">
        <v>24.199999999999999</v>
      </c>
      <c r="I295" s="217"/>
      <c r="J295" s="218">
        <f>ROUND(I295*H295,2)</f>
        <v>0</v>
      </c>
      <c r="K295" s="214" t="s">
        <v>19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0.06608</v>
      </c>
      <c r="R295" s="221">
        <f>Q295*H295</f>
        <v>1.5991359999999999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169</v>
      </c>
      <c r="AT295" s="223" t="s">
        <v>151</v>
      </c>
      <c r="AU295" s="223" t="s">
        <v>83</v>
      </c>
      <c r="AY295" s="17" t="s">
        <v>148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169</v>
      </c>
      <c r="BM295" s="223" t="s">
        <v>745</v>
      </c>
    </row>
    <row r="296" s="2" customFormat="1">
      <c r="A296" s="38"/>
      <c r="B296" s="39"/>
      <c r="C296" s="40"/>
      <c r="D296" s="225" t="s">
        <v>158</v>
      </c>
      <c r="E296" s="40"/>
      <c r="F296" s="226" t="s">
        <v>746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158</v>
      </c>
      <c r="AU296" s="17" t="s">
        <v>83</v>
      </c>
    </row>
    <row r="297" s="13" customFormat="1">
      <c r="A297" s="13"/>
      <c r="B297" s="232"/>
      <c r="C297" s="233"/>
      <c r="D297" s="225" t="s">
        <v>173</v>
      </c>
      <c r="E297" s="233"/>
      <c r="F297" s="235" t="s">
        <v>747</v>
      </c>
      <c r="G297" s="233"/>
      <c r="H297" s="236">
        <v>24.199999999999999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173</v>
      </c>
      <c r="AU297" s="242" t="s">
        <v>83</v>
      </c>
      <c r="AV297" s="13" t="s">
        <v>83</v>
      </c>
      <c r="AW297" s="13" t="s">
        <v>4</v>
      </c>
      <c r="AX297" s="13" t="s">
        <v>81</v>
      </c>
      <c r="AY297" s="242" t="s">
        <v>148</v>
      </c>
    </row>
    <row r="298" s="2" customFormat="1" ht="24.15" customHeight="1">
      <c r="A298" s="38"/>
      <c r="B298" s="39"/>
      <c r="C298" s="212" t="s">
        <v>748</v>
      </c>
      <c r="D298" s="212" t="s">
        <v>151</v>
      </c>
      <c r="E298" s="213" t="s">
        <v>749</v>
      </c>
      <c r="F298" s="214" t="s">
        <v>750</v>
      </c>
      <c r="G298" s="215" t="s">
        <v>168</v>
      </c>
      <c r="H298" s="216">
        <v>5.5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0.0511</v>
      </c>
      <c r="R298" s="221">
        <f>Q298*H298</f>
        <v>0.28105000000000002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169</v>
      </c>
      <c r="AT298" s="223" t="s">
        <v>151</v>
      </c>
      <c r="AU298" s="223" t="s">
        <v>83</v>
      </c>
      <c r="AY298" s="17" t="s">
        <v>148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169</v>
      </c>
      <c r="BM298" s="223" t="s">
        <v>751</v>
      </c>
    </row>
    <row r="299" s="2" customFormat="1">
      <c r="A299" s="38"/>
      <c r="B299" s="39"/>
      <c r="C299" s="40"/>
      <c r="D299" s="225" t="s">
        <v>158</v>
      </c>
      <c r="E299" s="40"/>
      <c r="F299" s="226" t="s">
        <v>750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158</v>
      </c>
      <c r="AU299" s="17" t="s">
        <v>83</v>
      </c>
    </row>
    <row r="300" s="13" customFormat="1">
      <c r="A300" s="13"/>
      <c r="B300" s="232"/>
      <c r="C300" s="233"/>
      <c r="D300" s="225" t="s">
        <v>173</v>
      </c>
      <c r="E300" s="233"/>
      <c r="F300" s="235" t="s">
        <v>752</v>
      </c>
      <c r="G300" s="233"/>
      <c r="H300" s="236">
        <v>5.5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173</v>
      </c>
      <c r="AU300" s="242" t="s">
        <v>83</v>
      </c>
      <c r="AV300" s="13" t="s">
        <v>83</v>
      </c>
      <c r="AW300" s="13" t="s">
        <v>4</v>
      </c>
      <c r="AX300" s="13" t="s">
        <v>81</v>
      </c>
      <c r="AY300" s="242" t="s">
        <v>148</v>
      </c>
    </row>
    <row r="301" s="2" customFormat="1" ht="24.15" customHeight="1">
      <c r="A301" s="38"/>
      <c r="B301" s="39"/>
      <c r="C301" s="212" t="s">
        <v>753</v>
      </c>
      <c r="D301" s="212" t="s">
        <v>151</v>
      </c>
      <c r="E301" s="213" t="s">
        <v>754</v>
      </c>
      <c r="F301" s="214" t="s">
        <v>755</v>
      </c>
      <c r="G301" s="215" t="s">
        <v>168</v>
      </c>
      <c r="H301" s="216">
        <v>93.5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0.031699999999999999</v>
      </c>
      <c r="R301" s="221">
        <f>Q301*H301</f>
        <v>2.9639500000000001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169</v>
      </c>
      <c r="AT301" s="223" t="s">
        <v>151</v>
      </c>
      <c r="AU301" s="223" t="s">
        <v>83</v>
      </c>
      <c r="AY301" s="17" t="s">
        <v>148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169</v>
      </c>
      <c r="BM301" s="223" t="s">
        <v>756</v>
      </c>
    </row>
    <row r="302" s="2" customFormat="1">
      <c r="A302" s="38"/>
      <c r="B302" s="39"/>
      <c r="C302" s="40"/>
      <c r="D302" s="225" t="s">
        <v>158</v>
      </c>
      <c r="E302" s="40"/>
      <c r="F302" s="226" t="s">
        <v>755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158</v>
      </c>
      <c r="AU302" s="17" t="s">
        <v>83</v>
      </c>
    </row>
    <row r="303" s="13" customFormat="1">
      <c r="A303" s="13"/>
      <c r="B303" s="232"/>
      <c r="C303" s="233"/>
      <c r="D303" s="225" t="s">
        <v>173</v>
      </c>
      <c r="E303" s="233"/>
      <c r="F303" s="235" t="s">
        <v>732</v>
      </c>
      <c r="G303" s="233"/>
      <c r="H303" s="236">
        <v>93.5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173</v>
      </c>
      <c r="AU303" s="242" t="s">
        <v>83</v>
      </c>
      <c r="AV303" s="13" t="s">
        <v>83</v>
      </c>
      <c r="AW303" s="13" t="s">
        <v>4</v>
      </c>
      <c r="AX303" s="13" t="s">
        <v>81</v>
      </c>
      <c r="AY303" s="242" t="s">
        <v>148</v>
      </c>
    </row>
    <row r="304" s="2" customFormat="1" ht="24.15" customHeight="1">
      <c r="A304" s="38"/>
      <c r="B304" s="39"/>
      <c r="C304" s="212" t="s">
        <v>757</v>
      </c>
      <c r="D304" s="212" t="s">
        <v>151</v>
      </c>
      <c r="E304" s="213" t="s">
        <v>758</v>
      </c>
      <c r="F304" s="214" t="s">
        <v>759</v>
      </c>
      <c r="G304" s="215" t="s">
        <v>168</v>
      </c>
      <c r="H304" s="216">
        <v>9.9000000000000004</v>
      </c>
      <c r="I304" s="217"/>
      <c r="J304" s="218">
        <f>ROUND(I304*H304,2)</f>
        <v>0</v>
      </c>
      <c r="K304" s="214" t="s">
        <v>19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0.095299999999999996</v>
      </c>
      <c r="R304" s="221">
        <f>Q304*H304</f>
        <v>0.94347000000000003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169</v>
      </c>
      <c r="AT304" s="223" t="s">
        <v>151</v>
      </c>
      <c r="AU304" s="223" t="s">
        <v>83</v>
      </c>
      <c r="AY304" s="17" t="s">
        <v>148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169</v>
      </c>
      <c r="BM304" s="223" t="s">
        <v>760</v>
      </c>
    </row>
    <row r="305" s="2" customFormat="1">
      <c r="A305" s="38"/>
      <c r="B305" s="39"/>
      <c r="C305" s="40"/>
      <c r="D305" s="225" t="s">
        <v>158</v>
      </c>
      <c r="E305" s="40"/>
      <c r="F305" s="226" t="s">
        <v>759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158</v>
      </c>
      <c r="AU305" s="17" t="s">
        <v>83</v>
      </c>
    </row>
    <row r="306" s="13" customFormat="1">
      <c r="A306" s="13"/>
      <c r="B306" s="232"/>
      <c r="C306" s="233"/>
      <c r="D306" s="225" t="s">
        <v>173</v>
      </c>
      <c r="E306" s="233"/>
      <c r="F306" s="235" t="s">
        <v>761</v>
      </c>
      <c r="G306" s="233"/>
      <c r="H306" s="236">
        <v>9.9000000000000004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173</v>
      </c>
      <c r="AU306" s="242" t="s">
        <v>83</v>
      </c>
      <c r="AV306" s="13" t="s">
        <v>83</v>
      </c>
      <c r="AW306" s="13" t="s">
        <v>4</v>
      </c>
      <c r="AX306" s="13" t="s">
        <v>81</v>
      </c>
      <c r="AY306" s="242" t="s">
        <v>148</v>
      </c>
    </row>
    <row r="307" s="2" customFormat="1" ht="21.75" customHeight="1">
      <c r="A307" s="38"/>
      <c r="B307" s="39"/>
      <c r="C307" s="212" t="s">
        <v>762</v>
      </c>
      <c r="D307" s="212" t="s">
        <v>151</v>
      </c>
      <c r="E307" s="213" t="s">
        <v>763</v>
      </c>
      <c r="F307" s="214" t="s">
        <v>764</v>
      </c>
      <c r="G307" s="215" t="s">
        <v>168</v>
      </c>
      <c r="H307" s="216">
        <v>7</v>
      </c>
      <c r="I307" s="217"/>
      <c r="J307" s="218">
        <f>ROUND(I307*H307,2)</f>
        <v>0</v>
      </c>
      <c r="K307" s="214" t="s">
        <v>19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0.01111</v>
      </c>
      <c r="R307" s="221">
        <f>Q307*H307</f>
        <v>0.077770000000000006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169</v>
      </c>
      <c r="AT307" s="223" t="s">
        <v>151</v>
      </c>
      <c r="AU307" s="223" t="s">
        <v>83</v>
      </c>
      <c r="AY307" s="17" t="s">
        <v>148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169</v>
      </c>
      <c r="BM307" s="223" t="s">
        <v>765</v>
      </c>
    </row>
    <row r="308" s="2" customFormat="1">
      <c r="A308" s="38"/>
      <c r="B308" s="39"/>
      <c r="C308" s="40"/>
      <c r="D308" s="225" t="s">
        <v>158</v>
      </c>
      <c r="E308" s="40"/>
      <c r="F308" s="226" t="s">
        <v>764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158</v>
      </c>
      <c r="AU308" s="17" t="s">
        <v>83</v>
      </c>
    </row>
    <row r="309" s="2" customFormat="1" ht="21.75" customHeight="1">
      <c r="A309" s="38"/>
      <c r="B309" s="39"/>
      <c r="C309" s="212" t="s">
        <v>766</v>
      </c>
      <c r="D309" s="212" t="s">
        <v>151</v>
      </c>
      <c r="E309" s="213" t="s">
        <v>767</v>
      </c>
      <c r="F309" s="214" t="s">
        <v>768</v>
      </c>
      <c r="G309" s="215" t="s">
        <v>168</v>
      </c>
      <c r="H309" s="216">
        <v>2</v>
      </c>
      <c r="I309" s="217"/>
      <c r="J309" s="218">
        <f>ROUND(I309*H309,2)</f>
        <v>0</v>
      </c>
      <c r="K309" s="214" t="s">
        <v>19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0.0016999999999999999</v>
      </c>
      <c r="R309" s="221">
        <f>Q309*H309</f>
        <v>0.0033999999999999998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169</v>
      </c>
      <c r="AT309" s="223" t="s">
        <v>151</v>
      </c>
      <c r="AU309" s="223" t="s">
        <v>83</v>
      </c>
      <c r="AY309" s="17" t="s">
        <v>148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169</v>
      </c>
      <c r="BM309" s="223" t="s">
        <v>769</v>
      </c>
    </row>
    <row r="310" s="2" customFormat="1">
      <c r="A310" s="38"/>
      <c r="B310" s="39"/>
      <c r="C310" s="40"/>
      <c r="D310" s="225" t="s">
        <v>158</v>
      </c>
      <c r="E310" s="40"/>
      <c r="F310" s="226" t="s">
        <v>768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158</v>
      </c>
      <c r="AU310" s="17" t="s">
        <v>83</v>
      </c>
    </row>
    <row r="311" s="2" customFormat="1" ht="16.5" customHeight="1">
      <c r="A311" s="38"/>
      <c r="B311" s="39"/>
      <c r="C311" s="212" t="s">
        <v>770</v>
      </c>
      <c r="D311" s="212" t="s">
        <v>151</v>
      </c>
      <c r="E311" s="213" t="s">
        <v>771</v>
      </c>
      <c r="F311" s="214" t="s">
        <v>772</v>
      </c>
      <c r="G311" s="215" t="s">
        <v>154</v>
      </c>
      <c r="H311" s="216">
        <v>56.732999999999997</v>
      </c>
      <c r="I311" s="217"/>
      <c r="J311" s="218">
        <f>ROUND(I311*H311,2)</f>
        <v>0</v>
      </c>
      <c r="K311" s="214" t="s">
        <v>155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169</v>
      </c>
      <c r="AT311" s="223" t="s">
        <v>151</v>
      </c>
      <c r="AU311" s="223" t="s">
        <v>83</v>
      </c>
      <c r="AY311" s="17" t="s">
        <v>148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169</v>
      </c>
      <c r="BM311" s="223" t="s">
        <v>773</v>
      </c>
    </row>
    <row r="312" s="2" customFormat="1">
      <c r="A312" s="38"/>
      <c r="B312" s="39"/>
      <c r="C312" s="40"/>
      <c r="D312" s="225" t="s">
        <v>158</v>
      </c>
      <c r="E312" s="40"/>
      <c r="F312" s="226" t="s">
        <v>774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158</v>
      </c>
      <c r="AU312" s="17" t="s">
        <v>83</v>
      </c>
    </row>
    <row r="313" s="2" customFormat="1">
      <c r="A313" s="38"/>
      <c r="B313" s="39"/>
      <c r="C313" s="40"/>
      <c r="D313" s="230" t="s">
        <v>160</v>
      </c>
      <c r="E313" s="40"/>
      <c r="F313" s="231" t="s">
        <v>775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160</v>
      </c>
      <c r="AU313" s="17" t="s">
        <v>83</v>
      </c>
    </row>
    <row r="314" s="12" customFormat="1" ht="22.8" customHeight="1">
      <c r="A314" s="12"/>
      <c r="B314" s="196"/>
      <c r="C314" s="197"/>
      <c r="D314" s="198" t="s">
        <v>72</v>
      </c>
      <c r="E314" s="210" t="s">
        <v>225</v>
      </c>
      <c r="F314" s="210" t="s">
        <v>776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SUM(P315:P437)</f>
        <v>0</v>
      </c>
      <c r="Q314" s="204"/>
      <c r="R314" s="205">
        <f>SUM(R315:R437)</f>
        <v>15.978110000000001</v>
      </c>
      <c r="S314" s="204"/>
      <c r="T314" s="206">
        <f>SUM(T315:T437)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83</v>
      </c>
      <c r="AT314" s="208" t="s">
        <v>72</v>
      </c>
      <c r="AU314" s="208" t="s">
        <v>81</v>
      </c>
      <c r="AY314" s="207" t="s">
        <v>148</v>
      </c>
      <c r="BK314" s="209">
        <f>SUM(BK315:BK437)</f>
        <v>0</v>
      </c>
    </row>
    <row r="315" s="2" customFormat="1" ht="16.5" customHeight="1">
      <c r="A315" s="38"/>
      <c r="B315" s="39"/>
      <c r="C315" s="212" t="s">
        <v>777</v>
      </c>
      <c r="D315" s="212" t="s">
        <v>151</v>
      </c>
      <c r="E315" s="213" t="s">
        <v>778</v>
      </c>
      <c r="F315" s="214" t="s">
        <v>779</v>
      </c>
      <c r="G315" s="215" t="s">
        <v>241</v>
      </c>
      <c r="H315" s="216">
        <v>33</v>
      </c>
      <c r="I315" s="217"/>
      <c r="J315" s="218">
        <f>ROUND(I315*H315,2)</f>
        <v>0</v>
      </c>
      <c r="K315" s="214" t="s">
        <v>155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0.0055300000000000002</v>
      </c>
      <c r="R315" s="221">
        <f>Q315*H315</f>
        <v>0.18249000000000001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169</v>
      </c>
      <c r="AT315" s="223" t="s">
        <v>151</v>
      </c>
      <c r="AU315" s="223" t="s">
        <v>83</v>
      </c>
      <c r="AY315" s="17" t="s">
        <v>148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169</v>
      </c>
      <c r="BM315" s="223" t="s">
        <v>780</v>
      </c>
    </row>
    <row r="316" s="2" customFormat="1">
      <c r="A316" s="38"/>
      <c r="B316" s="39"/>
      <c r="C316" s="40"/>
      <c r="D316" s="225" t="s">
        <v>158</v>
      </c>
      <c r="E316" s="40"/>
      <c r="F316" s="226" t="s">
        <v>781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158</v>
      </c>
      <c r="AU316" s="17" t="s">
        <v>83</v>
      </c>
    </row>
    <row r="317" s="2" customFormat="1">
      <c r="A317" s="38"/>
      <c r="B317" s="39"/>
      <c r="C317" s="40"/>
      <c r="D317" s="230" t="s">
        <v>160</v>
      </c>
      <c r="E317" s="40"/>
      <c r="F317" s="231" t="s">
        <v>782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160</v>
      </c>
      <c r="AU317" s="17" t="s">
        <v>83</v>
      </c>
    </row>
    <row r="318" s="2" customFormat="1" ht="16.5" customHeight="1">
      <c r="A318" s="38"/>
      <c r="B318" s="39"/>
      <c r="C318" s="243" t="s">
        <v>783</v>
      </c>
      <c r="D318" s="243" t="s">
        <v>182</v>
      </c>
      <c r="E318" s="244" t="s">
        <v>784</v>
      </c>
      <c r="F318" s="245" t="s">
        <v>785</v>
      </c>
      <c r="G318" s="246" t="s">
        <v>230</v>
      </c>
      <c r="H318" s="247">
        <v>33</v>
      </c>
      <c r="I318" s="248"/>
      <c r="J318" s="249">
        <f>ROUND(I318*H318,2)</f>
        <v>0</v>
      </c>
      <c r="K318" s="245" t="s">
        <v>19</v>
      </c>
      <c r="L318" s="250"/>
      <c r="M318" s="251" t="s">
        <v>19</v>
      </c>
      <c r="N318" s="252" t="s">
        <v>44</v>
      </c>
      <c r="O318" s="84"/>
      <c r="P318" s="221">
        <f>O318*H318</f>
        <v>0</v>
      </c>
      <c r="Q318" s="221">
        <v>0.0070000000000000001</v>
      </c>
      <c r="R318" s="221">
        <f>Q318*H318</f>
        <v>0.23100000000000001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185</v>
      </c>
      <c r="AT318" s="223" t="s">
        <v>182</v>
      </c>
      <c r="AU318" s="223" t="s">
        <v>83</v>
      </c>
      <c r="AY318" s="17" t="s">
        <v>148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81</v>
      </c>
      <c r="BK318" s="224">
        <f>ROUND(I318*H318,2)</f>
        <v>0</v>
      </c>
      <c r="BL318" s="17" t="s">
        <v>169</v>
      </c>
      <c r="BM318" s="223" t="s">
        <v>786</v>
      </c>
    </row>
    <row r="319" s="2" customFormat="1">
      <c r="A319" s="38"/>
      <c r="B319" s="39"/>
      <c r="C319" s="40"/>
      <c r="D319" s="225" t="s">
        <v>158</v>
      </c>
      <c r="E319" s="40"/>
      <c r="F319" s="226" t="s">
        <v>785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158</v>
      </c>
      <c r="AU319" s="17" t="s">
        <v>83</v>
      </c>
    </row>
    <row r="320" s="2" customFormat="1" ht="16.5" customHeight="1">
      <c r="A320" s="38"/>
      <c r="B320" s="39"/>
      <c r="C320" s="212" t="s">
        <v>787</v>
      </c>
      <c r="D320" s="212" t="s">
        <v>151</v>
      </c>
      <c r="E320" s="213" t="s">
        <v>788</v>
      </c>
      <c r="F320" s="214" t="s">
        <v>789</v>
      </c>
      <c r="G320" s="215" t="s">
        <v>241</v>
      </c>
      <c r="H320" s="216">
        <v>6</v>
      </c>
      <c r="I320" s="217"/>
      <c r="J320" s="218">
        <f>ROUND(I320*H320,2)</f>
        <v>0</v>
      </c>
      <c r="K320" s="214" t="s">
        <v>155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0.00249</v>
      </c>
      <c r="R320" s="221">
        <f>Q320*H320</f>
        <v>0.01494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169</v>
      </c>
      <c r="AT320" s="223" t="s">
        <v>151</v>
      </c>
      <c r="AU320" s="223" t="s">
        <v>83</v>
      </c>
      <c r="AY320" s="17" t="s">
        <v>148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169</v>
      </c>
      <c r="BM320" s="223" t="s">
        <v>790</v>
      </c>
    </row>
    <row r="321" s="2" customFormat="1">
      <c r="A321" s="38"/>
      <c r="B321" s="39"/>
      <c r="C321" s="40"/>
      <c r="D321" s="225" t="s">
        <v>158</v>
      </c>
      <c r="E321" s="40"/>
      <c r="F321" s="226" t="s">
        <v>791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158</v>
      </c>
      <c r="AU321" s="17" t="s">
        <v>83</v>
      </c>
    </row>
    <row r="322" s="2" customFormat="1">
      <c r="A322" s="38"/>
      <c r="B322" s="39"/>
      <c r="C322" s="40"/>
      <c r="D322" s="230" t="s">
        <v>160</v>
      </c>
      <c r="E322" s="40"/>
      <c r="F322" s="231" t="s">
        <v>792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160</v>
      </c>
      <c r="AU322" s="17" t="s">
        <v>83</v>
      </c>
    </row>
    <row r="323" s="2" customFormat="1" ht="16.5" customHeight="1">
      <c r="A323" s="38"/>
      <c r="B323" s="39"/>
      <c r="C323" s="243" t="s">
        <v>793</v>
      </c>
      <c r="D323" s="243" t="s">
        <v>182</v>
      </c>
      <c r="E323" s="244" t="s">
        <v>794</v>
      </c>
      <c r="F323" s="245" t="s">
        <v>795</v>
      </c>
      <c r="G323" s="246" t="s">
        <v>230</v>
      </c>
      <c r="H323" s="247">
        <v>6</v>
      </c>
      <c r="I323" s="248"/>
      <c r="J323" s="249">
        <f>ROUND(I323*H323,2)</f>
        <v>0</v>
      </c>
      <c r="K323" s="245" t="s">
        <v>19</v>
      </c>
      <c r="L323" s="250"/>
      <c r="M323" s="251" t="s">
        <v>19</v>
      </c>
      <c r="N323" s="252" t="s">
        <v>44</v>
      </c>
      <c r="O323" s="84"/>
      <c r="P323" s="221">
        <f>O323*H323</f>
        <v>0</v>
      </c>
      <c r="Q323" s="221">
        <v>0.0012999999999999999</v>
      </c>
      <c r="R323" s="221">
        <f>Q323*H323</f>
        <v>0.0077999999999999996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185</v>
      </c>
      <c r="AT323" s="223" t="s">
        <v>182</v>
      </c>
      <c r="AU323" s="223" t="s">
        <v>83</v>
      </c>
      <c r="AY323" s="17" t="s">
        <v>148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169</v>
      </c>
      <c r="BM323" s="223" t="s">
        <v>796</v>
      </c>
    </row>
    <row r="324" s="2" customFormat="1">
      <c r="A324" s="38"/>
      <c r="B324" s="39"/>
      <c r="C324" s="40"/>
      <c r="D324" s="225" t="s">
        <v>158</v>
      </c>
      <c r="E324" s="40"/>
      <c r="F324" s="226" t="s">
        <v>795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158</v>
      </c>
      <c r="AU324" s="17" t="s">
        <v>83</v>
      </c>
    </row>
    <row r="325" s="2" customFormat="1" ht="16.5" customHeight="1">
      <c r="A325" s="38"/>
      <c r="B325" s="39"/>
      <c r="C325" s="212" t="s">
        <v>797</v>
      </c>
      <c r="D325" s="212" t="s">
        <v>151</v>
      </c>
      <c r="E325" s="213" t="s">
        <v>798</v>
      </c>
      <c r="F325" s="214" t="s">
        <v>799</v>
      </c>
      <c r="G325" s="215" t="s">
        <v>241</v>
      </c>
      <c r="H325" s="216">
        <v>3</v>
      </c>
      <c r="I325" s="217"/>
      <c r="J325" s="218">
        <f>ROUND(I325*H325,2)</f>
        <v>0</v>
      </c>
      <c r="K325" s="214" t="s">
        <v>155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0.013509999999999999</v>
      </c>
      <c r="R325" s="221">
        <f>Q325*H325</f>
        <v>0.040529999999999997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169</v>
      </c>
      <c r="AT325" s="223" t="s">
        <v>151</v>
      </c>
      <c r="AU325" s="223" t="s">
        <v>83</v>
      </c>
      <c r="AY325" s="17" t="s">
        <v>148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169</v>
      </c>
      <c r="BM325" s="223" t="s">
        <v>800</v>
      </c>
    </row>
    <row r="326" s="2" customFormat="1">
      <c r="A326" s="38"/>
      <c r="B326" s="39"/>
      <c r="C326" s="40"/>
      <c r="D326" s="225" t="s">
        <v>158</v>
      </c>
      <c r="E326" s="40"/>
      <c r="F326" s="226" t="s">
        <v>801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158</v>
      </c>
      <c r="AU326" s="17" t="s">
        <v>83</v>
      </c>
    </row>
    <row r="327" s="2" customFormat="1">
      <c r="A327" s="38"/>
      <c r="B327" s="39"/>
      <c r="C327" s="40"/>
      <c r="D327" s="230" t="s">
        <v>160</v>
      </c>
      <c r="E327" s="40"/>
      <c r="F327" s="231" t="s">
        <v>802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160</v>
      </c>
      <c r="AU327" s="17" t="s">
        <v>83</v>
      </c>
    </row>
    <row r="328" s="2" customFormat="1" ht="16.5" customHeight="1">
      <c r="A328" s="38"/>
      <c r="B328" s="39"/>
      <c r="C328" s="243" t="s">
        <v>803</v>
      </c>
      <c r="D328" s="243" t="s">
        <v>182</v>
      </c>
      <c r="E328" s="244" t="s">
        <v>804</v>
      </c>
      <c r="F328" s="245" t="s">
        <v>805</v>
      </c>
      <c r="G328" s="246" t="s">
        <v>230</v>
      </c>
      <c r="H328" s="247">
        <v>3</v>
      </c>
      <c r="I328" s="248"/>
      <c r="J328" s="249">
        <f>ROUND(I328*H328,2)</f>
        <v>0</v>
      </c>
      <c r="K328" s="245" t="s">
        <v>19</v>
      </c>
      <c r="L328" s="250"/>
      <c r="M328" s="251" t="s">
        <v>19</v>
      </c>
      <c r="N328" s="252" t="s">
        <v>44</v>
      </c>
      <c r="O328" s="84"/>
      <c r="P328" s="221">
        <f>O328*H328</f>
        <v>0</v>
      </c>
      <c r="Q328" s="221">
        <v>0.02</v>
      </c>
      <c r="R328" s="221">
        <f>Q328*H328</f>
        <v>0.059999999999999998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185</v>
      </c>
      <c r="AT328" s="223" t="s">
        <v>182</v>
      </c>
      <c r="AU328" s="223" t="s">
        <v>83</v>
      </c>
      <c r="AY328" s="17" t="s">
        <v>148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169</v>
      </c>
      <c r="BM328" s="223" t="s">
        <v>806</v>
      </c>
    </row>
    <row r="329" s="2" customFormat="1">
      <c r="A329" s="38"/>
      <c r="B329" s="39"/>
      <c r="C329" s="40"/>
      <c r="D329" s="225" t="s">
        <v>158</v>
      </c>
      <c r="E329" s="40"/>
      <c r="F329" s="226" t="s">
        <v>805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158</v>
      </c>
      <c r="AU329" s="17" t="s">
        <v>83</v>
      </c>
    </row>
    <row r="330" s="2" customFormat="1" ht="16.5" customHeight="1">
      <c r="A330" s="38"/>
      <c r="B330" s="39"/>
      <c r="C330" s="243" t="s">
        <v>807</v>
      </c>
      <c r="D330" s="243" t="s">
        <v>182</v>
      </c>
      <c r="E330" s="244" t="s">
        <v>808</v>
      </c>
      <c r="F330" s="245" t="s">
        <v>809</v>
      </c>
      <c r="G330" s="246" t="s">
        <v>230</v>
      </c>
      <c r="H330" s="247">
        <v>3</v>
      </c>
      <c r="I330" s="248"/>
      <c r="J330" s="249">
        <f>ROUND(I330*H330,2)</f>
        <v>0</v>
      </c>
      <c r="K330" s="245" t="s">
        <v>19</v>
      </c>
      <c r="L330" s="250"/>
      <c r="M330" s="251" t="s">
        <v>19</v>
      </c>
      <c r="N330" s="252" t="s">
        <v>44</v>
      </c>
      <c r="O330" s="84"/>
      <c r="P330" s="221">
        <f>O330*H330</f>
        <v>0</v>
      </c>
      <c r="Q330" s="221">
        <v>0.02</v>
      </c>
      <c r="R330" s="221">
        <f>Q330*H330</f>
        <v>0.059999999999999998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185</v>
      </c>
      <c r="AT330" s="223" t="s">
        <v>182</v>
      </c>
      <c r="AU330" s="223" t="s">
        <v>83</v>
      </c>
      <c r="AY330" s="17" t="s">
        <v>148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169</v>
      </c>
      <c r="BM330" s="223" t="s">
        <v>810</v>
      </c>
    </row>
    <row r="331" s="2" customFormat="1">
      <c r="A331" s="38"/>
      <c r="B331" s="39"/>
      <c r="C331" s="40"/>
      <c r="D331" s="225" t="s">
        <v>158</v>
      </c>
      <c r="E331" s="40"/>
      <c r="F331" s="226" t="s">
        <v>809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158</v>
      </c>
      <c r="AU331" s="17" t="s">
        <v>83</v>
      </c>
    </row>
    <row r="332" s="2" customFormat="1" ht="16.5" customHeight="1">
      <c r="A332" s="38"/>
      <c r="B332" s="39"/>
      <c r="C332" s="212" t="s">
        <v>811</v>
      </c>
      <c r="D332" s="212" t="s">
        <v>151</v>
      </c>
      <c r="E332" s="213" t="s">
        <v>812</v>
      </c>
      <c r="F332" s="214" t="s">
        <v>813</v>
      </c>
      <c r="G332" s="215" t="s">
        <v>241</v>
      </c>
      <c r="H332" s="216">
        <v>8</v>
      </c>
      <c r="I332" s="217"/>
      <c r="J332" s="218">
        <f>ROUND(I332*H332,2)</f>
        <v>0</v>
      </c>
      <c r="K332" s="214" t="s">
        <v>155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0.01362</v>
      </c>
      <c r="R332" s="221">
        <f>Q332*H332</f>
        <v>0.10896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169</v>
      </c>
      <c r="AT332" s="223" t="s">
        <v>151</v>
      </c>
      <c r="AU332" s="223" t="s">
        <v>83</v>
      </c>
      <c r="AY332" s="17" t="s">
        <v>148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169</v>
      </c>
      <c r="BM332" s="223" t="s">
        <v>814</v>
      </c>
    </row>
    <row r="333" s="2" customFormat="1">
      <c r="A333" s="38"/>
      <c r="B333" s="39"/>
      <c r="C333" s="40"/>
      <c r="D333" s="225" t="s">
        <v>158</v>
      </c>
      <c r="E333" s="40"/>
      <c r="F333" s="226" t="s">
        <v>815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158</v>
      </c>
      <c r="AU333" s="17" t="s">
        <v>83</v>
      </c>
    </row>
    <row r="334" s="2" customFormat="1">
      <c r="A334" s="38"/>
      <c r="B334" s="39"/>
      <c r="C334" s="40"/>
      <c r="D334" s="230" t="s">
        <v>160</v>
      </c>
      <c r="E334" s="40"/>
      <c r="F334" s="231" t="s">
        <v>816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160</v>
      </c>
      <c r="AU334" s="17" t="s">
        <v>83</v>
      </c>
    </row>
    <row r="335" s="2" customFormat="1" ht="24.15" customHeight="1">
      <c r="A335" s="38"/>
      <c r="B335" s="39"/>
      <c r="C335" s="243" t="s">
        <v>817</v>
      </c>
      <c r="D335" s="243" t="s">
        <v>182</v>
      </c>
      <c r="E335" s="244" t="s">
        <v>818</v>
      </c>
      <c r="F335" s="245" t="s">
        <v>819</v>
      </c>
      <c r="G335" s="246" t="s">
        <v>230</v>
      </c>
      <c r="H335" s="247">
        <v>8</v>
      </c>
      <c r="I335" s="248"/>
      <c r="J335" s="249">
        <f>ROUND(I335*H335,2)</f>
        <v>0</v>
      </c>
      <c r="K335" s="245" t="s">
        <v>19</v>
      </c>
      <c r="L335" s="250"/>
      <c r="M335" s="251" t="s">
        <v>19</v>
      </c>
      <c r="N335" s="252" t="s">
        <v>44</v>
      </c>
      <c r="O335" s="84"/>
      <c r="P335" s="221">
        <f>O335*H335</f>
        <v>0</v>
      </c>
      <c r="Q335" s="221">
        <v>0.034000000000000002</v>
      </c>
      <c r="R335" s="221">
        <f>Q335*H335</f>
        <v>0.27200000000000002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185</v>
      </c>
      <c r="AT335" s="223" t="s">
        <v>182</v>
      </c>
      <c r="AU335" s="223" t="s">
        <v>83</v>
      </c>
      <c r="AY335" s="17" t="s">
        <v>148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169</v>
      </c>
      <c r="BM335" s="223" t="s">
        <v>820</v>
      </c>
    </row>
    <row r="336" s="2" customFormat="1">
      <c r="A336" s="38"/>
      <c r="B336" s="39"/>
      <c r="C336" s="40"/>
      <c r="D336" s="225" t="s">
        <v>158</v>
      </c>
      <c r="E336" s="40"/>
      <c r="F336" s="226" t="s">
        <v>819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158</v>
      </c>
      <c r="AU336" s="17" t="s">
        <v>83</v>
      </c>
    </row>
    <row r="337" s="2" customFormat="1" ht="16.5" customHeight="1">
      <c r="A337" s="38"/>
      <c r="B337" s="39"/>
      <c r="C337" s="212" t="s">
        <v>821</v>
      </c>
      <c r="D337" s="212" t="s">
        <v>151</v>
      </c>
      <c r="E337" s="213" t="s">
        <v>822</v>
      </c>
      <c r="F337" s="214" t="s">
        <v>823</v>
      </c>
      <c r="G337" s="215" t="s">
        <v>241</v>
      </c>
      <c r="H337" s="216">
        <v>6</v>
      </c>
      <c r="I337" s="217"/>
      <c r="J337" s="218">
        <f>ROUND(I337*H337,2)</f>
        <v>0</v>
      </c>
      <c r="K337" s="214" t="s">
        <v>155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0.022780000000000002</v>
      </c>
      <c r="R337" s="221">
        <f>Q337*H337</f>
        <v>0.13668000000000002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169</v>
      </c>
      <c r="AT337" s="223" t="s">
        <v>151</v>
      </c>
      <c r="AU337" s="223" t="s">
        <v>83</v>
      </c>
      <c r="AY337" s="17" t="s">
        <v>148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81</v>
      </c>
      <c r="BK337" s="224">
        <f>ROUND(I337*H337,2)</f>
        <v>0</v>
      </c>
      <c r="BL337" s="17" t="s">
        <v>169</v>
      </c>
      <c r="BM337" s="223" t="s">
        <v>824</v>
      </c>
    </row>
    <row r="338" s="2" customFormat="1">
      <c r="A338" s="38"/>
      <c r="B338" s="39"/>
      <c r="C338" s="40"/>
      <c r="D338" s="225" t="s">
        <v>158</v>
      </c>
      <c r="E338" s="40"/>
      <c r="F338" s="226" t="s">
        <v>825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158</v>
      </c>
      <c r="AU338" s="17" t="s">
        <v>83</v>
      </c>
    </row>
    <row r="339" s="2" customFormat="1">
      <c r="A339" s="38"/>
      <c r="B339" s="39"/>
      <c r="C339" s="40"/>
      <c r="D339" s="230" t="s">
        <v>160</v>
      </c>
      <c r="E339" s="40"/>
      <c r="F339" s="231" t="s">
        <v>826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160</v>
      </c>
      <c r="AU339" s="17" t="s">
        <v>83</v>
      </c>
    </row>
    <row r="340" s="2" customFormat="1" ht="24.15" customHeight="1">
      <c r="A340" s="38"/>
      <c r="B340" s="39"/>
      <c r="C340" s="243" t="s">
        <v>827</v>
      </c>
      <c r="D340" s="243" t="s">
        <v>182</v>
      </c>
      <c r="E340" s="244" t="s">
        <v>828</v>
      </c>
      <c r="F340" s="245" t="s">
        <v>829</v>
      </c>
      <c r="G340" s="246" t="s">
        <v>230</v>
      </c>
      <c r="H340" s="247">
        <v>6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4"/>
      <c r="P340" s="221">
        <f>O340*H340</f>
        <v>0</v>
      </c>
      <c r="Q340" s="221">
        <v>0.058999999999999997</v>
      </c>
      <c r="R340" s="221">
        <f>Q340*H340</f>
        <v>0.35399999999999998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185</v>
      </c>
      <c r="AT340" s="223" t="s">
        <v>182</v>
      </c>
      <c r="AU340" s="223" t="s">
        <v>83</v>
      </c>
      <c r="AY340" s="17" t="s">
        <v>148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169</v>
      </c>
      <c r="BM340" s="223" t="s">
        <v>830</v>
      </c>
    </row>
    <row r="341" s="2" customFormat="1">
      <c r="A341" s="38"/>
      <c r="B341" s="39"/>
      <c r="C341" s="40"/>
      <c r="D341" s="225" t="s">
        <v>158</v>
      </c>
      <c r="E341" s="40"/>
      <c r="F341" s="226" t="s">
        <v>829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158</v>
      </c>
      <c r="AU341" s="17" t="s">
        <v>83</v>
      </c>
    </row>
    <row r="342" s="2" customFormat="1" ht="16.5" customHeight="1">
      <c r="A342" s="38"/>
      <c r="B342" s="39"/>
      <c r="C342" s="212" t="s">
        <v>831</v>
      </c>
      <c r="D342" s="212" t="s">
        <v>151</v>
      </c>
      <c r="E342" s="213" t="s">
        <v>832</v>
      </c>
      <c r="F342" s="214" t="s">
        <v>833</v>
      </c>
      <c r="G342" s="215" t="s">
        <v>241</v>
      </c>
      <c r="H342" s="216">
        <v>15</v>
      </c>
      <c r="I342" s="217"/>
      <c r="J342" s="218">
        <f>ROUND(I342*H342,2)</f>
        <v>0</v>
      </c>
      <c r="K342" s="214" t="s">
        <v>155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0.02605</v>
      </c>
      <c r="R342" s="221">
        <f>Q342*H342</f>
        <v>0.39074999999999999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169</v>
      </c>
      <c r="AT342" s="223" t="s">
        <v>151</v>
      </c>
      <c r="AU342" s="223" t="s">
        <v>83</v>
      </c>
      <c r="AY342" s="17" t="s">
        <v>148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169</v>
      </c>
      <c r="BM342" s="223" t="s">
        <v>834</v>
      </c>
    </row>
    <row r="343" s="2" customFormat="1">
      <c r="A343" s="38"/>
      <c r="B343" s="39"/>
      <c r="C343" s="40"/>
      <c r="D343" s="225" t="s">
        <v>158</v>
      </c>
      <c r="E343" s="40"/>
      <c r="F343" s="226" t="s">
        <v>835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158</v>
      </c>
      <c r="AU343" s="17" t="s">
        <v>83</v>
      </c>
    </row>
    <row r="344" s="2" customFormat="1">
      <c r="A344" s="38"/>
      <c r="B344" s="39"/>
      <c r="C344" s="40"/>
      <c r="D344" s="230" t="s">
        <v>160</v>
      </c>
      <c r="E344" s="40"/>
      <c r="F344" s="231" t="s">
        <v>836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160</v>
      </c>
      <c r="AU344" s="17" t="s">
        <v>83</v>
      </c>
    </row>
    <row r="345" s="2" customFormat="1" ht="24.15" customHeight="1">
      <c r="A345" s="38"/>
      <c r="B345" s="39"/>
      <c r="C345" s="243" t="s">
        <v>837</v>
      </c>
      <c r="D345" s="243" t="s">
        <v>182</v>
      </c>
      <c r="E345" s="244" t="s">
        <v>838</v>
      </c>
      <c r="F345" s="245" t="s">
        <v>839</v>
      </c>
      <c r="G345" s="246" t="s">
        <v>230</v>
      </c>
      <c r="H345" s="247">
        <v>8</v>
      </c>
      <c r="I345" s="248"/>
      <c r="J345" s="249">
        <f>ROUND(I345*H345,2)</f>
        <v>0</v>
      </c>
      <c r="K345" s="245" t="s">
        <v>19</v>
      </c>
      <c r="L345" s="250"/>
      <c r="M345" s="251" t="s">
        <v>19</v>
      </c>
      <c r="N345" s="252" t="s">
        <v>44</v>
      </c>
      <c r="O345" s="84"/>
      <c r="P345" s="221">
        <f>O345*H345</f>
        <v>0</v>
      </c>
      <c r="Q345" s="221">
        <v>0.105</v>
      </c>
      <c r="R345" s="221">
        <f>Q345*H345</f>
        <v>0.83999999999999997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185</v>
      </c>
      <c r="AT345" s="223" t="s">
        <v>182</v>
      </c>
      <c r="AU345" s="223" t="s">
        <v>83</v>
      </c>
      <c r="AY345" s="17" t="s">
        <v>148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169</v>
      </c>
      <c r="BM345" s="223" t="s">
        <v>840</v>
      </c>
    </row>
    <row r="346" s="2" customFormat="1">
      <c r="A346" s="38"/>
      <c r="B346" s="39"/>
      <c r="C346" s="40"/>
      <c r="D346" s="225" t="s">
        <v>158</v>
      </c>
      <c r="E346" s="40"/>
      <c r="F346" s="226" t="s">
        <v>839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158</v>
      </c>
      <c r="AU346" s="17" t="s">
        <v>83</v>
      </c>
    </row>
    <row r="347" s="2" customFormat="1" ht="33" customHeight="1">
      <c r="A347" s="38"/>
      <c r="B347" s="39"/>
      <c r="C347" s="243" t="s">
        <v>841</v>
      </c>
      <c r="D347" s="243" t="s">
        <v>182</v>
      </c>
      <c r="E347" s="244" t="s">
        <v>842</v>
      </c>
      <c r="F347" s="245" t="s">
        <v>843</v>
      </c>
      <c r="G347" s="246" t="s">
        <v>230</v>
      </c>
      <c r="H347" s="247">
        <v>3</v>
      </c>
      <c r="I347" s="248"/>
      <c r="J347" s="249">
        <f>ROUND(I347*H347,2)</f>
        <v>0</v>
      </c>
      <c r="K347" s="245" t="s">
        <v>19</v>
      </c>
      <c r="L347" s="250"/>
      <c r="M347" s="251" t="s">
        <v>19</v>
      </c>
      <c r="N347" s="252" t="s">
        <v>44</v>
      </c>
      <c r="O347" s="84"/>
      <c r="P347" s="221">
        <f>O347*H347</f>
        <v>0</v>
      </c>
      <c r="Q347" s="221">
        <v>0.105</v>
      </c>
      <c r="R347" s="221">
        <f>Q347*H347</f>
        <v>0.315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185</v>
      </c>
      <c r="AT347" s="223" t="s">
        <v>182</v>
      </c>
      <c r="AU347" s="223" t="s">
        <v>83</v>
      </c>
      <c r="AY347" s="17" t="s">
        <v>148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169</v>
      </c>
      <c r="BM347" s="223" t="s">
        <v>844</v>
      </c>
    </row>
    <row r="348" s="2" customFormat="1">
      <c r="A348" s="38"/>
      <c r="B348" s="39"/>
      <c r="C348" s="40"/>
      <c r="D348" s="225" t="s">
        <v>158</v>
      </c>
      <c r="E348" s="40"/>
      <c r="F348" s="226" t="s">
        <v>843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158</v>
      </c>
      <c r="AU348" s="17" t="s">
        <v>83</v>
      </c>
    </row>
    <row r="349" s="2" customFormat="1" ht="16.5" customHeight="1">
      <c r="A349" s="38"/>
      <c r="B349" s="39"/>
      <c r="C349" s="243" t="s">
        <v>845</v>
      </c>
      <c r="D349" s="243" t="s">
        <v>182</v>
      </c>
      <c r="E349" s="244" t="s">
        <v>846</v>
      </c>
      <c r="F349" s="245" t="s">
        <v>847</v>
      </c>
      <c r="G349" s="246" t="s">
        <v>230</v>
      </c>
      <c r="H349" s="247">
        <v>4</v>
      </c>
      <c r="I349" s="248"/>
      <c r="J349" s="249">
        <f>ROUND(I349*H349,2)</f>
        <v>0</v>
      </c>
      <c r="K349" s="245" t="s">
        <v>19</v>
      </c>
      <c r="L349" s="250"/>
      <c r="M349" s="251" t="s">
        <v>19</v>
      </c>
      <c r="N349" s="252" t="s">
        <v>44</v>
      </c>
      <c r="O349" s="84"/>
      <c r="P349" s="221">
        <f>O349*H349</f>
        <v>0</v>
      </c>
      <c r="Q349" s="221">
        <v>0.105</v>
      </c>
      <c r="R349" s="221">
        <f>Q349*H349</f>
        <v>0.41999999999999998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185</v>
      </c>
      <c r="AT349" s="223" t="s">
        <v>182</v>
      </c>
      <c r="AU349" s="223" t="s">
        <v>83</v>
      </c>
      <c r="AY349" s="17" t="s">
        <v>148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169</v>
      </c>
      <c r="BM349" s="223" t="s">
        <v>848</v>
      </c>
    </row>
    <row r="350" s="2" customFormat="1">
      <c r="A350" s="38"/>
      <c r="B350" s="39"/>
      <c r="C350" s="40"/>
      <c r="D350" s="225" t="s">
        <v>158</v>
      </c>
      <c r="E350" s="40"/>
      <c r="F350" s="226" t="s">
        <v>847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158</v>
      </c>
      <c r="AU350" s="17" t="s">
        <v>83</v>
      </c>
    </row>
    <row r="351" s="2" customFormat="1" ht="16.5" customHeight="1">
      <c r="A351" s="38"/>
      <c r="B351" s="39"/>
      <c r="C351" s="212" t="s">
        <v>849</v>
      </c>
      <c r="D351" s="212" t="s">
        <v>151</v>
      </c>
      <c r="E351" s="213" t="s">
        <v>850</v>
      </c>
      <c r="F351" s="214" t="s">
        <v>851</v>
      </c>
      <c r="G351" s="215" t="s">
        <v>241</v>
      </c>
      <c r="H351" s="216">
        <v>29</v>
      </c>
      <c r="I351" s="217"/>
      <c r="J351" s="218">
        <f>ROUND(I351*H351,2)</f>
        <v>0</v>
      </c>
      <c r="K351" s="214" t="s">
        <v>155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0.051279999999999999</v>
      </c>
      <c r="R351" s="221">
        <f>Q351*H351</f>
        <v>1.48712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169</v>
      </c>
      <c r="AT351" s="223" t="s">
        <v>151</v>
      </c>
      <c r="AU351" s="223" t="s">
        <v>83</v>
      </c>
      <c r="AY351" s="17" t="s">
        <v>148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169</v>
      </c>
      <c r="BM351" s="223" t="s">
        <v>852</v>
      </c>
    </row>
    <row r="352" s="2" customFormat="1">
      <c r="A352" s="38"/>
      <c r="B352" s="39"/>
      <c r="C352" s="40"/>
      <c r="D352" s="225" t="s">
        <v>158</v>
      </c>
      <c r="E352" s="40"/>
      <c r="F352" s="226" t="s">
        <v>853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158</v>
      </c>
      <c r="AU352" s="17" t="s">
        <v>83</v>
      </c>
    </row>
    <row r="353" s="2" customFormat="1">
      <c r="A353" s="38"/>
      <c r="B353" s="39"/>
      <c r="C353" s="40"/>
      <c r="D353" s="230" t="s">
        <v>160</v>
      </c>
      <c r="E353" s="40"/>
      <c r="F353" s="231" t="s">
        <v>854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160</v>
      </c>
      <c r="AU353" s="17" t="s">
        <v>83</v>
      </c>
    </row>
    <row r="354" s="2" customFormat="1" ht="16.5" customHeight="1">
      <c r="A354" s="38"/>
      <c r="B354" s="39"/>
      <c r="C354" s="212" t="s">
        <v>855</v>
      </c>
      <c r="D354" s="212" t="s">
        <v>151</v>
      </c>
      <c r="E354" s="213" t="s">
        <v>856</v>
      </c>
      <c r="F354" s="214" t="s">
        <v>857</v>
      </c>
      <c r="G354" s="215" t="s">
        <v>230</v>
      </c>
      <c r="H354" s="216">
        <v>2</v>
      </c>
      <c r="I354" s="217"/>
      <c r="J354" s="218">
        <f>ROUND(I354*H354,2)</f>
        <v>0</v>
      </c>
      <c r="K354" s="214" t="s">
        <v>19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0.27479999999999999</v>
      </c>
      <c r="R354" s="221">
        <f>Q354*H354</f>
        <v>0.54959999999999998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169</v>
      </c>
      <c r="AT354" s="223" t="s">
        <v>151</v>
      </c>
      <c r="AU354" s="223" t="s">
        <v>83</v>
      </c>
      <c r="AY354" s="17" t="s">
        <v>148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169</v>
      </c>
      <c r="BM354" s="223" t="s">
        <v>858</v>
      </c>
    </row>
    <row r="355" s="2" customFormat="1">
      <c r="A355" s="38"/>
      <c r="B355" s="39"/>
      <c r="C355" s="40"/>
      <c r="D355" s="225" t="s">
        <v>158</v>
      </c>
      <c r="E355" s="40"/>
      <c r="F355" s="226" t="s">
        <v>857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158</v>
      </c>
      <c r="AU355" s="17" t="s">
        <v>83</v>
      </c>
    </row>
    <row r="356" s="2" customFormat="1" ht="24.15" customHeight="1">
      <c r="A356" s="38"/>
      <c r="B356" s="39"/>
      <c r="C356" s="243" t="s">
        <v>859</v>
      </c>
      <c r="D356" s="243" t="s">
        <v>182</v>
      </c>
      <c r="E356" s="244" t="s">
        <v>860</v>
      </c>
      <c r="F356" s="245" t="s">
        <v>861</v>
      </c>
      <c r="G356" s="246" t="s">
        <v>230</v>
      </c>
      <c r="H356" s="247">
        <v>23</v>
      </c>
      <c r="I356" s="248"/>
      <c r="J356" s="249">
        <f>ROUND(I356*H356,2)</f>
        <v>0</v>
      </c>
      <c r="K356" s="245" t="s">
        <v>19</v>
      </c>
      <c r="L356" s="250"/>
      <c r="M356" s="251" t="s">
        <v>19</v>
      </c>
      <c r="N356" s="252" t="s">
        <v>44</v>
      </c>
      <c r="O356" s="84"/>
      <c r="P356" s="221">
        <f>O356*H356</f>
        <v>0</v>
      </c>
      <c r="Q356" s="221">
        <v>0.22500000000000001</v>
      </c>
      <c r="R356" s="221">
        <f>Q356*H356</f>
        <v>5.1749999999999998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185</v>
      </c>
      <c r="AT356" s="223" t="s">
        <v>182</v>
      </c>
      <c r="AU356" s="223" t="s">
        <v>83</v>
      </c>
      <c r="AY356" s="17" t="s">
        <v>148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169</v>
      </c>
      <c r="BM356" s="223" t="s">
        <v>862</v>
      </c>
    </row>
    <row r="357" s="2" customFormat="1">
      <c r="A357" s="38"/>
      <c r="B357" s="39"/>
      <c r="C357" s="40"/>
      <c r="D357" s="225" t="s">
        <v>158</v>
      </c>
      <c r="E357" s="40"/>
      <c r="F357" s="226" t="s">
        <v>861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158</v>
      </c>
      <c r="AU357" s="17" t="s">
        <v>83</v>
      </c>
    </row>
    <row r="358" s="2" customFormat="1" ht="16.5" customHeight="1">
      <c r="A358" s="38"/>
      <c r="B358" s="39"/>
      <c r="C358" s="243" t="s">
        <v>863</v>
      </c>
      <c r="D358" s="243" t="s">
        <v>182</v>
      </c>
      <c r="E358" s="244" t="s">
        <v>864</v>
      </c>
      <c r="F358" s="245" t="s">
        <v>865</v>
      </c>
      <c r="G358" s="246" t="s">
        <v>230</v>
      </c>
      <c r="H358" s="247">
        <v>4</v>
      </c>
      <c r="I358" s="248"/>
      <c r="J358" s="249">
        <f>ROUND(I358*H358,2)</f>
        <v>0</v>
      </c>
      <c r="K358" s="245" t="s">
        <v>19</v>
      </c>
      <c r="L358" s="250"/>
      <c r="M358" s="251" t="s">
        <v>19</v>
      </c>
      <c r="N358" s="252" t="s">
        <v>44</v>
      </c>
      <c r="O358" s="84"/>
      <c r="P358" s="221">
        <f>O358*H358</f>
        <v>0</v>
      </c>
      <c r="Q358" s="221">
        <v>0.025000000000000001</v>
      </c>
      <c r="R358" s="221">
        <f>Q358*H358</f>
        <v>0.10000000000000001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185</v>
      </c>
      <c r="AT358" s="223" t="s">
        <v>182</v>
      </c>
      <c r="AU358" s="223" t="s">
        <v>83</v>
      </c>
      <c r="AY358" s="17" t="s">
        <v>148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169</v>
      </c>
      <c r="BM358" s="223" t="s">
        <v>866</v>
      </c>
    </row>
    <row r="359" s="2" customFormat="1">
      <c r="A359" s="38"/>
      <c r="B359" s="39"/>
      <c r="C359" s="40"/>
      <c r="D359" s="225" t="s">
        <v>158</v>
      </c>
      <c r="E359" s="40"/>
      <c r="F359" s="226" t="s">
        <v>865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158</v>
      </c>
      <c r="AU359" s="17" t="s">
        <v>83</v>
      </c>
    </row>
    <row r="360" s="2" customFormat="1" ht="16.5" customHeight="1">
      <c r="A360" s="38"/>
      <c r="B360" s="39"/>
      <c r="C360" s="212" t="s">
        <v>867</v>
      </c>
      <c r="D360" s="212" t="s">
        <v>151</v>
      </c>
      <c r="E360" s="213" t="s">
        <v>868</v>
      </c>
      <c r="F360" s="214" t="s">
        <v>869</v>
      </c>
      <c r="G360" s="215" t="s">
        <v>241</v>
      </c>
      <c r="H360" s="216">
        <v>4</v>
      </c>
      <c r="I360" s="217"/>
      <c r="J360" s="218">
        <f>ROUND(I360*H360,2)</f>
        <v>0</v>
      </c>
      <c r="K360" s="214" t="s">
        <v>155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0.019009999999999999</v>
      </c>
      <c r="R360" s="221">
        <f>Q360*H360</f>
        <v>0.076039999999999996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169</v>
      </c>
      <c r="AT360" s="223" t="s">
        <v>151</v>
      </c>
      <c r="AU360" s="223" t="s">
        <v>83</v>
      </c>
      <c r="AY360" s="17" t="s">
        <v>148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169</v>
      </c>
      <c r="BM360" s="223" t="s">
        <v>870</v>
      </c>
    </row>
    <row r="361" s="2" customFormat="1">
      <c r="A361" s="38"/>
      <c r="B361" s="39"/>
      <c r="C361" s="40"/>
      <c r="D361" s="225" t="s">
        <v>158</v>
      </c>
      <c r="E361" s="40"/>
      <c r="F361" s="226" t="s">
        <v>871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158</v>
      </c>
      <c r="AU361" s="17" t="s">
        <v>83</v>
      </c>
    </row>
    <row r="362" s="2" customFormat="1">
      <c r="A362" s="38"/>
      <c r="B362" s="39"/>
      <c r="C362" s="40"/>
      <c r="D362" s="230" t="s">
        <v>160</v>
      </c>
      <c r="E362" s="40"/>
      <c r="F362" s="231" t="s">
        <v>872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160</v>
      </c>
      <c r="AU362" s="17" t="s">
        <v>83</v>
      </c>
    </row>
    <row r="363" s="2" customFormat="1" ht="24.15" customHeight="1">
      <c r="A363" s="38"/>
      <c r="B363" s="39"/>
      <c r="C363" s="243" t="s">
        <v>873</v>
      </c>
      <c r="D363" s="243" t="s">
        <v>182</v>
      </c>
      <c r="E363" s="244" t="s">
        <v>874</v>
      </c>
      <c r="F363" s="245" t="s">
        <v>875</v>
      </c>
      <c r="G363" s="246" t="s">
        <v>230</v>
      </c>
      <c r="H363" s="247">
        <v>1</v>
      </c>
      <c r="I363" s="248"/>
      <c r="J363" s="249">
        <f>ROUND(I363*H363,2)</f>
        <v>0</v>
      </c>
      <c r="K363" s="245" t="s">
        <v>19</v>
      </c>
      <c r="L363" s="250"/>
      <c r="M363" s="251" t="s">
        <v>19</v>
      </c>
      <c r="N363" s="252" t="s">
        <v>44</v>
      </c>
      <c r="O363" s="84"/>
      <c r="P363" s="221">
        <f>O363*H363</f>
        <v>0</v>
      </c>
      <c r="Q363" s="221">
        <v>0.12</v>
      </c>
      <c r="R363" s="221">
        <f>Q363*H363</f>
        <v>0.12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185</v>
      </c>
      <c r="AT363" s="223" t="s">
        <v>182</v>
      </c>
      <c r="AU363" s="223" t="s">
        <v>83</v>
      </c>
      <c r="AY363" s="17" t="s">
        <v>148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169</v>
      </c>
      <c r="BM363" s="223" t="s">
        <v>876</v>
      </c>
    </row>
    <row r="364" s="2" customFormat="1">
      <c r="A364" s="38"/>
      <c r="B364" s="39"/>
      <c r="C364" s="40"/>
      <c r="D364" s="225" t="s">
        <v>158</v>
      </c>
      <c r="E364" s="40"/>
      <c r="F364" s="226" t="s">
        <v>875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158</v>
      </c>
      <c r="AU364" s="17" t="s">
        <v>83</v>
      </c>
    </row>
    <row r="365" s="2" customFormat="1" ht="16.5" customHeight="1">
      <c r="A365" s="38"/>
      <c r="B365" s="39"/>
      <c r="C365" s="243" t="s">
        <v>877</v>
      </c>
      <c r="D365" s="243" t="s">
        <v>182</v>
      </c>
      <c r="E365" s="244" t="s">
        <v>878</v>
      </c>
      <c r="F365" s="245" t="s">
        <v>879</v>
      </c>
      <c r="G365" s="246" t="s">
        <v>230</v>
      </c>
      <c r="H365" s="247">
        <v>3</v>
      </c>
      <c r="I365" s="248"/>
      <c r="J365" s="249">
        <f>ROUND(I365*H365,2)</f>
        <v>0</v>
      </c>
      <c r="K365" s="245" t="s">
        <v>19</v>
      </c>
      <c r="L365" s="250"/>
      <c r="M365" s="251" t="s">
        <v>19</v>
      </c>
      <c r="N365" s="252" t="s">
        <v>44</v>
      </c>
      <c r="O365" s="84"/>
      <c r="P365" s="221">
        <f>O365*H365</f>
        <v>0</v>
      </c>
      <c r="Q365" s="221">
        <v>0.12</v>
      </c>
      <c r="R365" s="221">
        <f>Q365*H365</f>
        <v>0.35999999999999999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185</v>
      </c>
      <c r="AT365" s="223" t="s">
        <v>182</v>
      </c>
      <c r="AU365" s="223" t="s">
        <v>83</v>
      </c>
      <c r="AY365" s="17" t="s">
        <v>148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169</v>
      </c>
      <c r="BM365" s="223" t="s">
        <v>880</v>
      </c>
    </row>
    <row r="366" s="2" customFormat="1">
      <c r="A366" s="38"/>
      <c r="B366" s="39"/>
      <c r="C366" s="40"/>
      <c r="D366" s="225" t="s">
        <v>158</v>
      </c>
      <c r="E366" s="40"/>
      <c r="F366" s="226" t="s">
        <v>879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158</v>
      </c>
      <c r="AU366" s="17" t="s">
        <v>83</v>
      </c>
    </row>
    <row r="367" s="2" customFormat="1" ht="16.5" customHeight="1">
      <c r="A367" s="38"/>
      <c r="B367" s="39"/>
      <c r="C367" s="212" t="s">
        <v>881</v>
      </c>
      <c r="D367" s="212" t="s">
        <v>151</v>
      </c>
      <c r="E367" s="213" t="s">
        <v>882</v>
      </c>
      <c r="F367" s="214" t="s">
        <v>883</v>
      </c>
      <c r="G367" s="215" t="s">
        <v>241</v>
      </c>
      <c r="H367" s="216">
        <v>5</v>
      </c>
      <c r="I367" s="217"/>
      <c r="J367" s="218">
        <f>ROUND(I367*H367,2)</f>
        <v>0</v>
      </c>
      <c r="K367" s="214" t="s">
        <v>155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0.030110000000000001</v>
      </c>
      <c r="R367" s="221">
        <f>Q367*H367</f>
        <v>0.15055000000000002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169</v>
      </c>
      <c r="AT367" s="223" t="s">
        <v>151</v>
      </c>
      <c r="AU367" s="223" t="s">
        <v>83</v>
      </c>
      <c r="AY367" s="17" t="s">
        <v>148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169</v>
      </c>
      <c r="BM367" s="223" t="s">
        <v>884</v>
      </c>
    </row>
    <row r="368" s="2" customFormat="1">
      <c r="A368" s="38"/>
      <c r="B368" s="39"/>
      <c r="C368" s="40"/>
      <c r="D368" s="225" t="s">
        <v>158</v>
      </c>
      <c r="E368" s="40"/>
      <c r="F368" s="226" t="s">
        <v>885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158</v>
      </c>
      <c r="AU368" s="17" t="s">
        <v>83</v>
      </c>
    </row>
    <row r="369" s="2" customFormat="1">
      <c r="A369" s="38"/>
      <c r="B369" s="39"/>
      <c r="C369" s="40"/>
      <c r="D369" s="230" t="s">
        <v>160</v>
      </c>
      <c r="E369" s="40"/>
      <c r="F369" s="231" t="s">
        <v>886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160</v>
      </c>
      <c r="AU369" s="17" t="s">
        <v>83</v>
      </c>
    </row>
    <row r="370" s="2" customFormat="1" ht="16.5" customHeight="1">
      <c r="A370" s="38"/>
      <c r="B370" s="39"/>
      <c r="C370" s="243" t="s">
        <v>887</v>
      </c>
      <c r="D370" s="243" t="s">
        <v>182</v>
      </c>
      <c r="E370" s="244" t="s">
        <v>888</v>
      </c>
      <c r="F370" s="245" t="s">
        <v>889</v>
      </c>
      <c r="G370" s="246" t="s">
        <v>230</v>
      </c>
      <c r="H370" s="247">
        <v>4</v>
      </c>
      <c r="I370" s="248"/>
      <c r="J370" s="249">
        <f>ROUND(I370*H370,2)</f>
        <v>0</v>
      </c>
      <c r="K370" s="245" t="s">
        <v>19</v>
      </c>
      <c r="L370" s="250"/>
      <c r="M370" s="251" t="s">
        <v>19</v>
      </c>
      <c r="N370" s="252" t="s">
        <v>44</v>
      </c>
      <c r="O370" s="84"/>
      <c r="P370" s="221">
        <f>O370*H370</f>
        <v>0</v>
      </c>
      <c r="Q370" s="221">
        <v>0.12</v>
      </c>
      <c r="R370" s="221">
        <f>Q370*H370</f>
        <v>0.47999999999999998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185</v>
      </c>
      <c r="AT370" s="223" t="s">
        <v>182</v>
      </c>
      <c r="AU370" s="223" t="s">
        <v>83</v>
      </c>
      <c r="AY370" s="17" t="s">
        <v>148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169</v>
      </c>
      <c r="BM370" s="223" t="s">
        <v>890</v>
      </c>
    </row>
    <row r="371" s="2" customFormat="1">
      <c r="A371" s="38"/>
      <c r="B371" s="39"/>
      <c r="C371" s="40"/>
      <c r="D371" s="225" t="s">
        <v>158</v>
      </c>
      <c r="E371" s="40"/>
      <c r="F371" s="226" t="s">
        <v>891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158</v>
      </c>
      <c r="AU371" s="17" t="s">
        <v>83</v>
      </c>
    </row>
    <row r="372" s="2" customFormat="1" ht="24.15" customHeight="1">
      <c r="A372" s="38"/>
      <c r="B372" s="39"/>
      <c r="C372" s="243" t="s">
        <v>892</v>
      </c>
      <c r="D372" s="243" t="s">
        <v>182</v>
      </c>
      <c r="E372" s="244" t="s">
        <v>893</v>
      </c>
      <c r="F372" s="245" t="s">
        <v>894</v>
      </c>
      <c r="G372" s="246" t="s">
        <v>230</v>
      </c>
      <c r="H372" s="247">
        <v>1</v>
      </c>
      <c r="I372" s="248"/>
      <c r="J372" s="249">
        <f>ROUND(I372*H372,2)</f>
        <v>0</v>
      </c>
      <c r="K372" s="245" t="s">
        <v>19</v>
      </c>
      <c r="L372" s="250"/>
      <c r="M372" s="251" t="s">
        <v>19</v>
      </c>
      <c r="N372" s="252" t="s">
        <v>44</v>
      </c>
      <c r="O372" s="84"/>
      <c r="P372" s="221">
        <f>O372*H372</f>
        <v>0</v>
      </c>
      <c r="Q372" s="221">
        <v>0.12</v>
      </c>
      <c r="R372" s="221">
        <f>Q372*H372</f>
        <v>0.12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185</v>
      </c>
      <c r="AT372" s="223" t="s">
        <v>182</v>
      </c>
      <c r="AU372" s="223" t="s">
        <v>83</v>
      </c>
      <c r="AY372" s="17" t="s">
        <v>148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81</v>
      </c>
      <c r="BK372" s="224">
        <f>ROUND(I372*H372,2)</f>
        <v>0</v>
      </c>
      <c r="BL372" s="17" t="s">
        <v>169</v>
      </c>
      <c r="BM372" s="223" t="s">
        <v>895</v>
      </c>
    </row>
    <row r="373" s="2" customFormat="1">
      <c r="A373" s="38"/>
      <c r="B373" s="39"/>
      <c r="C373" s="40"/>
      <c r="D373" s="225" t="s">
        <v>158</v>
      </c>
      <c r="E373" s="40"/>
      <c r="F373" s="226" t="s">
        <v>894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158</v>
      </c>
      <c r="AU373" s="17" t="s">
        <v>83</v>
      </c>
    </row>
    <row r="374" s="2" customFormat="1" ht="16.5" customHeight="1">
      <c r="A374" s="38"/>
      <c r="B374" s="39"/>
      <c r="C374" s="212" t="s">
        <v>896</v>
      </c>
      <c r="D374" s="212" t="s">
        <v>151</v>
      </c>
      <c r="E374" s="213" t="s">
        <v>239</v>
      </c>
      <c r="F374" s="214" t="s">
        <v>240</v>
      </c>
      <c r="G374" s="215" t="s">
        <v>241</v>
      </c>
      <c r="H374" s="216">
        <v>3</v>
      </c>
      <c r="I374" s="217"/>
      <c r="J374" s="218">
        <f>ROUND(I374*H374,2)</f>
        <v>0</v>
      </c>
      <c r="K374" s="214" t="s">
        <v>155</v>
      </c>
      <c r="L374" s="44"/>
      <c r="M374" s="219" t="s">
        <v>19</v>
      </c>
      <c r="N374" s="220" t="s">
        <v>44</v>
      </c>
      <c r="O374" s="84"/>
      <c r="P374" s="221">
        <f>O374*H374</f>
        <v>0</v>
      </c>
      <c r="Q374" s="221">
        <v>0.046710000000000002</v>
      </c>
      <c r="R374" s="221">
        <f>Q374*H374</f>
        <v>0.14013000000000001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169</v>
      </c>
      <c r="AT374" s="223" t="s">
        <v>151</v>
      </c>
      <c r="AU374" s="223" t="s">
        <v>83</v>
      </c>
      <c r="AY374" s="17" t="s">
        <v>148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169</v>
      </c>
      <c r="BM374" s="223" t="s">
        <v>897</v>
      </c>
    </row>
    <row r="375" s="2" customFormat="1">
      <c r="A375" s="38"/>
      <c r="B375" s="39"/>
      <c r="C375" s="40"/>
      <c r="D375" s="225" t="s">
        <v>158</v>
      </c>
      <c r="E375" s="40"/>
      <c r="F375" s="226" t="s">
        <v>243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158</v>
      </c>
      <c r="AU375" s="17" t="s">
        <v>83</v>
      </c>
    </row>
    <row r="376" s="2" customFormat="1">
      <c r="A376" s="38"/>
      <c r="B376" s="39"/>
      <c r="C376" s="40"/>
      <c r="D376" s="230" t="s">
        <v>160</v>
      </c>
      <c r="E376" s="40"/>
      <c r="F376" s="231" t="s">
        <v>244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160</v>
      </c>
      <c r="AU376" s="17" t="s">
        <v>83</v>
      </c>
    </row>
    <row r="377" s="2" customFormat="1" ht="24.15" customHeight="1">
      <c r="A377" s="38"/>
      <c r="B377" s="39"/>
      <c r="C377" s="243" t="s">
        <v>898</v>
      </c>
      <c r="D377" s="243" t="s">
        <v>182</v>
      </c>
      <c r="E377" s="244" t="s">
        <v>899</v>
      </c>
      <c r="F377" s="245" t="s">
        <v>900</v>
      </c>
      <c r="G377" s="246" t="s">
        <v>230</v>
      </c>
      <c r="H377" s="247">
        <v>3</v>
      </c>
      <c r="I377" s="248"/>
      <c r="J377" s="249">
        <f>ROUND(I377*H377,2)</f>
        <v>0</v>
      </c>
      <c r="K377" s="245" t="s">
        <v>19</v>
      </c>
      <c r="L377" s="250"/>
      <c r="M377" s="251" t="s">
        <v>19</v>
      </c>
      <c r="N377" s="252" t="s">
        <v>44</v>
      </c>
      <c r="O377" s="84"/>
      <c r="P377" s="221">
        <f>O377*H377</f>
        <v>0</v>
      </c>
      <c r="Q377" s="221">
        <v>0.12</v>
      </c>
      <c r="R377" s="221">
        <f>Q377*H377</f>
        <v>0.35999999999999999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185</v>
      </c>
      <c r="AT377" s="223" t="s">
        <v>182</v>
      </c>
      <c r="AU377" s="223" t="s">
        <v>83</v>
      </c>
      <c r="AY377" s="17" t="s">
        <v>148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169</v>
      </c>
      <c r="BM377" s="223" t="s">
        <v>901</v>
      </c>
    </row>
    <row r="378" s="2" customFormat="1">
      <c r="A378" s="38"/>
      <c r="B378" s="39"/>
      <c r="C378" s="40"/>
      <c r="D378" s="225" t="s">
        <v>158</v>
      </c>
      <c r="E378" s="40"/>
      <c r="F378" s="226" t="s">
        <v>900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158</v>
      </c>
      <c r="AU378" s="17" t="s">
        <v>83</v>
      </c>
    </row>
    <row r="379" s="2" customFormat="1" ht="16.5" customHeight="1">
      <c r="A379" s="38"/>
      <c r="B379" s="39"/>
      <c r="C379" s="212" t="s">
        <v>902</v>
      </c>
      <c r="D379" s="212" t="s">
        <v>151</v>
      </c>
      <c r="E379" s="213" t="s">
        <v>903</v>
      </c>
      <c r="F379" s="214" t="s">
        <v>904</v>
      </c>
      <c r="G379" s="215" t="s">
        <v>241</v>
      </c>
      <c r="H379" s="216">
        <v>15</v>
      </c>
      <c r="I379" s="217"/>
      <c r="J379" s="218">
        <f>ROUND(I379*H379,2)</f>
        <v>0</v>
      </c>
      <c r="K379" s="214" t="s">
        <v>155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0.051990000000000001</v>
      </c>
      <c r="R379" s="221">
        <f>Q379*H379</f>
        <v>0.77985000000000004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169</v>
      </c>
      <c r="AT379" s="223" t="s">
        <v>151</v>
      </c>
      <c r="AU379" s="223" t="s">
        <v>83</v>
      </c>
      <c r="AY379" s="17" t="s">
        <v>148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169</v>
      </c>
      <c r="BM379" s="223" t="s">
        <v>905</v>
      </c>
    </row>
    <row r="380" s="2" customFormat="1">
      <c r="A380" s="38"/>
      <c r="B380" s="39"/>
      <c r="C380" s="40"/>
      <c r="D380" s="225" t="s">
        <v>158</v>
      </c>
      <c r="E380" s="40"/>
      <c r="F380" s="226" t="s">
        <v>906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158</v>
      </c>
      <c r="AU380" s="17" t="s">
        <v>83</v>
      </c>
    </row>
    <row r="381" s="2" customFormat="1">
      <c r="A381" s="38"/>
      <c r="B381" s="39"/>
      <c r="C381" s="40"/>
      <c r="D381" s="230" t="s">
        <v>160</v>
      </c>
      <c r="E381" s="40"/>
      <c r="F381" s="231" t="s">
        <v>907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160</v>
      </c>
      <c r="AU381" s="17" t="s">
        <v>83</v>
      </c>
    </row>
    <row r="382" s="2" customFormat="1" ht="24.15" customHeight="1">
      <c r="A382" s="38"/>
      <c r="B382" s="39"/>
      <c r="C382" s="243" t="s">
        <v>908</v>
      </c>
      <c r="D382" s="243" t="s">
        <v>182</v>
      </c>
      <c r="E382" s="244" t="s">
        <v>909</v>
      </c>
      <c r="F382" s="245" t="s">
        <v>910</v>
      </c>
      <c r="G382" s="246" t="s">
        <v>230</v>
      </c>
      <c r="H382" s="247">
        <v>13</v>
      </c>
      <c r="I382" s="248"/>
      <c r="J382" s="249">
        <f>ROUND(I382*H382,2)</f>
        <v>0</v>
      </c>
      <c r="K382" s="245" t="s">
        <v>19</v>
      </c>
      <c r="L382" s="250"/>
      <c r="M382" s="251" t="s">
        <v>19</v>
      </c>
      <c r="N382" s="252" t="s">
        <v>44</v>
      </c>
      <c r="O382" s="84"/>
      <c r="P382" s="221">
        <f>O382*H382</f>
        <v>0</v>
      </c>
      <c r="Q382" s="221">
        <v>0.085999999999999993</v>
      </c>
      <c r="R382" s="221">
        <f>Q382*H382</f>
        <v>1.1179999999999999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185</v>
      </c>
      <c r="AT382" s="223" t="s">
        <v>182</v>
      </c>
      <c r="AU382" s="223" t="s">
        <v>83</v>
      </c>
      <c r="AY382" s="17" t="s">
        <v>148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81</v>
      </c>
      <c r="BK382" s="224">
        <f>ROUND(I382*H382,2)</f>
        <v>0</v>
      </c>
      <c r="BL382" s="17" t="s">
        <v>169</v>
      </c>
      <c r="BM382" s="223" t="s">
        <v>911</v>
      </c>
    </row>
    <row r="383" s="2" customFormat="1">
      <c r="A383" s="38"/>
      <c r="B383" s="39"/>
      <c r="C383" s="40"/>
      <c r="D383" s="225" t="s">
        <v>158</v>
      </c>
      <c r="E383" s="40"/>
      <c r="F383" s="226" t="s">
        <v>910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158</v>
      </c>
      <c r="AU383" s="17" t="s">
        <v>83</v>
      </c>
    </row>
    <row r="384" s="2" customFormat="1" ht="16.5" customHeight="1">
      <c r="A384" s="38"/>
      <c r="B384" s="39"/>
      <c r="C384" s="243" t="s">
        <v>912</v>
      </c>
      <c r="D384" s="243" t="s">
        <v>182</v>
      </c>
      <c r="E384" s="244" t="s">
        <v>913</v>
      </c>
      <c r="F384" s="245" t="s">
        <v>914</v>
      </c>
      <c r="G384" s="246" t="s">
        <v>230</v>
      </c>
      <c r="H384" s="247">
        <v>2</v>
      </c>
      <c r="I384" s="248"/>
      <c r="J384" s="249">
        <f>ROUND(I384*H384,2)</f>
        <v>0</v>
      </c>
      <c r="K384" s="245" t="s">
        <v>19</v>
      </c>
      <c r="L384" s="250"/>
      <c r="M384" s="251" t="s">
        <v>19</v>
      </c>
      <c r="N384" s="252" t="s">
        <v>44</v>
      </c>
      <c r="O384" s="84"/>
      <c r="P384" s="221">
        <f>O384*H384</f>
        <v>0</v>
      </c>
      <c r="Q384" s="221">
        <v>0.085999999999999993</v>
      </c>
      <c r="R384" s="221">
        <f>Q384*H384</f>
        <v>0.17199999999999999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185</v>
      </c>
      <c r="AT384" s="223" t="s">
        <v>182</v>
      </c>
      <c r="AU384" s="223" t="s">
        <v>83</v>
      </c>
      <c r="AY384" s="17" t="s">
        <v>148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169</v>
      </c>
      <c r="BM384" s="223" t="s">
        <v>915</v>
      </c>
    </row>
    <row r="385" s="2" customFormat="1">
      <c r="A385" s="38"/>
      <c r="B385" s="39"/>
      <c r="C385" s="40"/>
      <c r="D385" s="225" t="s">
        <v>158</v>
      </c>
      <c r="E385" s="40"/>
      <c r="F385" s="226" t="s">
        <v>914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158</v>
      </c>
      <c r="AU385" s="17" t="s">
        <v>83</v>
      </c>
    </row>
    <row r="386" s="2" customFormat="1" ht="16.5" customHeight="1">
      <c r="A386" s="38"/>
      <c r="B386" s="39"/>
      <c r="C386" s="212" t="s">
        <v>916</v>
      </c>
      <c r="D386" s="212" t="s">
        <v>151</v>
      </c>
      <c r="E386" s="213" t="s">
        <v>917</v>
      </c>
      <c r="F386" s="214" t="s">
        <v>918</v>
      </c>
      <c r="G386" s="215" t="s">
        <v>241</v>
      </c>
      <c r="H386" s="216">
        <v>5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0.098979999999999999</v>
      </c>
      <c r="R386" s="221">
        <f>Q386*H386</f>
        <v>0.49490000000000001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169</v>
      </c>
      <c r="AT386" s="223" t="s">
        <v>151</v>
      </c>
      <c r="AU386" s="223" t="s">
        <v>83</v>
      </c>
      <c r="AY386" s="17" t="s">
        <v>148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169</v>
      </c>
      <c r="BM386" s="223" t="s">
        <v>919</v>
      </c>
    </row>
    <row r="387" s="2" customFormat="1">
      <c r="A387" s="38"/>
      <c r="B387" s="39"/>
      <c r="C387" s="40"/>
      <c r="D387" s="225" t="s">
        <v>158</v>
      </c>
      <c r="E387" s="40"/>
      <c r="F387" s="226" t="s">
        <v>918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158</v>
      </c>
      <c r="AU387" s="17" t="s">
        <v>83</v>
      </c>
    </row>
    <row r="388" s="2" customFormat="1" ht="24.15" customHeight="1">
      <c r="A388" s="38"/>
      <c r="B388" s="39"/>
      <c r="C388" s="243" t="s">
        <v>920</v>
      </c>
      <c r="D388" s="243" t="s">
        <v>182</v>
      </c>
      <c r="E388" s="244" t="s">
        <v>921</v>
      </c>
      <c r="F388" s="245" t="s">
        <v>922</v>
      </c>
      <c r="G388" s="246" t="s">
        <v>230</v>
      </c>
      <c r="H388" s="247">
        <v>5</v>
      </c>
      <c r="I388" s="248"/>
      <c r="J388" s="249">
        <f>ROUND(I388*H388,2)</f>
        <v>0</v>
      </c>
      <c r="K388" s="245" t="s">
        <v>19</v>
      </c>
      <c r="L388" s="250"/>
      <c r="M388" s="251" t="s">
        <v>19</v>
      </c>
      <c r="N388" s="252" t="s">
        <v>44</v>
      </c>
      <c r="O388" s="84"/>
      <c r="P388" s="221">
        <f>O388*H388</f>
        <v>0</v>
      </c>
      <c r="Q388" s="221">
        <v>0.085999999999999993</v>
      </c>
      <c r="R388" s="221">
        <f>Q388*H388</f>
        <v>0.42999999999999994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185</v>
      </c>
      <c r="AT388" s="223" t="s">
        <v>182</v>
      </c>
      <c r="AU388" s="223" t="s">
        <v>83</v>
      </c>
      <c r="AY388" s="17" t="s">
        <v>148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169</v>
      </c>
      <c r="BM388" s="223" t="s">
        <v>923</v>
      </c>
    </row>
    <row r="389" s="2" customFormat="1">
      <c r="A389" s="38"/>
      <c r="B389" s="39"/>
      <c r="C389" s="40"/>
      <c r="D389" s="225" t="s">
        <v>158</v>
      </c>
      <c r="E389" s="40"/>
      <c r="F389" s="226" t="s">
        <v>922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158</v>
      </c>
      <c r="AU389" s="17" t="s">
        <v>83</v>
      </c>
    </row>
    <row r="390" s="2" customFormat="1" ht="16.5" customHeight="1">
      <c r="A390" s="38"/>
      <c r="B390" s="39"/>
      <c r="C390" s="212" t="s">
        <v>924</v>
      </c>
      <c r="D390" s="212" t="s">
        <v>151</v>
      </c>
      <c r="E390" s="213" t="s">
        <v>925</v>
      </c>
      <c r="F390" s="214" t="s">
        <v>926</v>
      </c>
      <c r="G390" s="215" t="s">
        <v>241</v>
      </c>
      <c r="H390" s="216">
        <v>3</v>
      </c>
      <c r="I390" s="217"/>
      <c r="J390" s="218">
        <f>ROUND(I390*H390,2)</f>
        <v>0</v>
      </c>
      <c r="K390" s="214" t="s">
        <v>19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0.013509999999999999</v>
      </c>
      <c r="R390" s="221">
        <f>Q390*H390</f>
        <v>0.040529999999999997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169</v>
      </c>
      <c r="AT390" s="223" t="s">
        <v>151</v>
      </c>
      <c r="AU390" s="223" t="s">
        <v>83</v>
      </c>
      <c r="AY390" s="17" t="s">
        <v>148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169</v>
      </c>
      <c r="BM390" s="223" t="s">
        <v>927</v>
      </c>
    </row>
    <row r="391" s="2" customFormat="1">
      <c r="A391" s="38"/>
      <c r="B391" s="39"/>
      <c r="C391" s="40"/>
      <c r="D391" s="225" t="s">
        <v>158</v>
      </c>
      <c r="E391" s="40"/>
      <c r="F391" s="226" t="s">
        <v>926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158</v>
      </c>
      <c r="AU391" s="17" t="s">
        <v>83</v>
      </c>
    </row>
    <row r="392" s="2" customFormat="1" ht="16.5" customHeight="1">
      <c r="A392" s="38"/>
      <c r="B392" s="39"/>
      <c r="C392" s="212" t="s">
        <v>928</v>
      </c>
      <c r="D392" s="212" t="s">
        <v>151</v>
      </c>
      <c r="E392" s="213" t="s">
        <v>929</v>
      </c>
      <c r="F392" s="214" t="s">
        <v>930</v>
      </c>
      <c r="G392" s="215" t="s">
        <v>241</v>
      </c>
      <c r="H392" s="216">
        <v>3</v>
      </c>
      <c r="I392" s="217"/>
      <c r="J392" s="218">
        <f>ROUND(I392*H392,2)</f>
        <v>0</v>
      </c>
      <c r="K392" s="214" t="s">
        <v>19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0.045260000000000002</v>
      </c>
      <c r="R392" s="221">
        <f>Q392*H392</f>
        <v>0.13578000000000001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169</v>
      </c>
      <c r="AT392" s="223" t="s">
        <v>151</v>
      </c>
      <c r="AU392" s="223" t="s">
        <v>83</v>
      </c>
      <c r="AY392" s="17" t="s">
        <v>148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169</v>
      </c>
      <c r="BM392" s="223" t="s">
        <v>931</v>
      </c>
    </row>
    <row r="393" s="2" customFormat="1">
      <c r="A393" s="38"/>
      <c r="B393" s="39"/>
      <c r="C393" s="40"/>
      <c r="D393" s="225" t="s">
        <v>158</v>
      </c>
      <c r="E393" s="40"/>
      <c r="F393" s="226" t="s">
        <v>932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158</v>
      </c>
      <c r="AU393" s="17" t="s">
        <v>83</v>
      </c>
    </row>
    <row r="394" s="2" customFormat="1" ht="16.5" customHeight="1">
      <c r="A394" s="38"/>
      <c r="B394" s="39"/>
      <c r="C394" s="212" t="s">
        <v>933</v>
      </c>
      <c r="D394" s="212" t="s">
        <v>151</v>
      </c>
      <c r="E394" s="213" t="s">
        <v>934</v>
      </c>
      <c r="F394" s="214" t="s">
        <v>935</v>
      </c>
      <c r="G394" s="215" t="s">
        <v>230</v>
      </c>
      <c r="H394" s="216">
        <v>3</v>
      </c>
      <c r="I394" s="217"/>
      <c r="J394" s="218">
        <f>ROUND(I394*H394,2)</f>
        <v>0</v>
      </c>
      <c r="K394" s="214" t="s">
        <v>155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0.00018000000000000001</v>
      </c>
      <c r="R394" s="221">
        <f>Q394*H394</f>
        <v>0.00054000000000000001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169</v>
      </c>
      <c r="AT394" s="223" t="s">
        <v>151</v>
      </c>
      <c r="AU394" s="223" t="s">
        <v>83</v>
      </c>
      <c r="AY394" s="17" t="s">
        <v>148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169</v>
      </c>
      <c r="BM394" s="223" t="s">
        <v>936</v>
      </c>
    </row>
    <row r="395" s="2" customFormat="1">
      <c r="A395" s="38"/>
      <c r="B395" s="39"/>
      <c r="C395" s="40"/>
      <c r="D395" s="225" t="s">
        <v>158</v>
      </c>
      <c r="E395" s="40"/>
      <c r="F395" s="226" t="s">
        <v>937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158</v>
      </c>
      <c r="AU395" s="17" t="s">
        <v>83</v>
      </c>
    </row>
    <row r="396" s="2" customFormat="1">
      <c r="A396" s="38"/>
      <c r="B396" s="39"/>
      <c r="C396" s="40"/>
      <c r="D396" s="230" t="s">
        <v>160</v>
      </c>
      <c r="E396" s="40"/>
      <c r="F396" s="231" t="s">
        <v>938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160</v>
      </c>
      <c r="AU396" s="17" t="s">
        <v>83</v>
      </c>
    </row>
    <row r="397" s="2" customFormat="1" ht="16.5" customHeight="1">
      <c r="A397" s="38"/>
      <c r="B397" s="39"/>
      <c r="C397" s="212" t="s">
        <v>939</v>
      </c>
      <c r="D397" s="212" t="s">
        <v>151</v>
      </c>
      <c r="E397" s="213" t="s">
        <v>940</v>
      </c>
      <c r="F397" s="214" t="s">
        <v>941</v>
      </c>
      <c r="G397" s="215" t="s">
        <v>230</v>
      </c>
      <c r="H397" s="216">
        <v>3</v>
      </c>
      <c r="I397" s="217"/>
      <c r="J397" s="218">
        <f>ROUND(I397*H397,2)</f>
        <v>0</v>
      </c>
      <c r="K397" s="214" t="s">
        <v>155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0.00084999999999999995</v>
      </c>
      <c r="R397" s="221">
        <f>Q397*H397</f>
        <v>0.0025499999999999997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169</v>
      </c>
      <c r="AT397" s="223" t="s">
        <v>151</v>
      </c>
      <c r="AU397" s="223" t="s">
        <v>83</v>
      </c>
      <c r="AY397" s="17" t="s">
        <v>148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169</v>
      </c>
      <c r="BM397" s="223" t="s">
        <v>942</v>
      </c>
    </row>
    <row r="398" s="2" customFormat="1">
      <c r="A398" s="38"/>
      <c r="B398" s="39"/>
      <c r="C398" s="40"/>
      <c r="D398" s="225" t="s">
        <v>158</v>
      </c>
      <c r="E398" s="40"/>
      <c r="F398" s="226" t="s">
        <v>943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158</v>
      </c>
      <c r="AU398" s="17" t="s">
        <v>83</v>
      </c>
    </row>
    <row r="399" s="2" customFormat="1">
      <c r="A399" s="38"/>
      <c r="B399" s="39"/>
      <c r="C399" s="40"/>
      <c r="D399" s="230" t="s">
        <v>160</v>
      </c>
      <c r="E399" s="40"/>
      <c r="F399" s="231" t="s">
        <v>944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160</v>
      </c>
      <c r="AU399" s="17" t="s">
        <v>83</v>
      </c>
    </row>
    <row r="400" s="2" customFormat="1" ht="16.5" customHeight="1">
      <c r="A400" s="38"/>
      <c r="B400" s="39"/>
      <c r="C400" s="212" t="s">
        <v>945</v>
      </c>
      <c r="D400" s="212" t="s">
        <v>151</v>
      </c>
      <c r="E400" s="213" t="s">
        <v>946</v>
      </c>
      <c r="F400" s="214" t="s">
        <v>947</v>
      </c>
      <c r="G400" s="215" t="s">
        <v>230</v>
      </c>
      <c r="H400" s="216">
        <v>3</v>
      </c>
      <c r="I400" s="217"/>
      <c r="J400" s="218">
        <f>ROUND(I400*H400,2)</f>
        <v>0</v>
      </c>
      <c r="K400" s="214" t="s">
        <v>155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0.0033</v>
      </c>
      <c r="R400" s="221">
        <f>Q400*H400</f>
        <v>0.0098999999999999991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169</v>
      </c>
      <c r="AT400" s="223" t="s">
        <v>151</v>
      </c>
      <c r="AU400" s="223" t="s">
        <v>83</v>
      </c>
      <c r="AY400" s="17" t="s">
        <v>148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169</v>
      </c>
      <c r="BM400" s="223" t="s">
        <v>948</v>
      </c>
    </row>
    <row r="401" s="2" customFormat="1">
      <c r="A401" s="38"/>
      <c r="B401" s="39"/>
      <c r="C401" s="40"/>
      <c r="D401" s="225" t="s">
        <v>158</v>
      </c>
      <c r="E401" s="40"/>
      <c r="F401" s="226" t="s">
        <v>949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158</v>
      </c>
      <c r="AU401" s="17" t="s">
        <v>83</v>
      </c>
    </row>
    <row r="402" s="2" customFormat="1">
      <c r="A402" s="38"/>
      <c r="B402" s="39"/>
      <c r="C402" s="40"/>
      <c r="D402" s="230" t="s">
        <v>160</v>
      </c>
      <c r="E402" s="40"/>
      <c r="F402" s="231" t="s">
        <v>950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160</v>
      </c>
      <c r="AU402" s="17" t="s">
        <v>83</v>
      </c>
    </row>
    <row r="403" s="2" customFormat="1" ht="16.5" customHeight="1">
      <c r="A403" s="38"/>
      <c r="B403" s="39"/>
      <c r="C403" s="212" t="s">
        <v>951</v>
      </c>
      <c r="D403" s="212" t="s">
        <v>151</v>
      </c>
      <c r="E403" s="213" t="s">
        <v>952</v>
      </c>
      <c r="F403" s="214" t="s">
        <v>953</v>
      </c>
      <c r="G403" s="215" t="s">
        <v>230</v>
      </c>
      <c r="H403" s="216">
        <v>3</v>
      </c>
      <c r="I403" s="217"/>
      <c r="J403" s="218">
        <f>ROUND(I403*H403,2)</f>
        <v>0</v>
      </c>
      <c r="K403" s="214" t="s">
        <v>19</v>
      </c>
      <c r="L403" s="44"/>
      <c r="M403" s="219" t="s">
        <v>19</v>
      </c>
      <c r="N403" s="220" t="s">
        <v>44</v>
      </c>
      <c r="O403" s="84"/>
      <c r="P403" s="221">
        <f>O403*H403</f>
        <v>0</v>
      </c>
      <c r="Q403" s="221">
        <v>0.00018000000000000001</v>
      </c>
      <c r="R403" s="221">
        <f>Q403*H403</f>
        <v>0.00054000000000000001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169</v>
      </c>
      <c r="AT403" s="223" t="s">
        <v>151</v>
      </c>
      <c r="AU403" s="223" t="s">
        <v>83</v>
      </c>
      <c r="AY403" s="17" t="s">
        <v>148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169</v>
      </c>
      <c r="BM403" s="223" t="s">
        <v>954</v>
      </c>
    </row>
    <row r="404" s="2" customFormat="1">
      <c r="A404" s="38"/>
      <c r="B404" s="39"/>
      <c r="C404" s="40"/>
      <c r="D404" s="225" t="s">
        <v>158</v>
      </c>
      <c r="E404" s="40"/>
      <c r="F404" s="226" t="s">
        <v>937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158</v>
      </c>
      <c r="AU404" s="17" t="s">
        <v>83</v>
      </c>
    </row>
    <row r="405" s="2" customFormat="1" ht="16.5" customHeight="1">
      <c r="A405" s="38"/>
      <c r="B405" s="39"/>
      <c r="C405" s="212" t="s">
        <v>955</v>
      </c>
      <c r="D405" s="212" t="s">
        <v>151</v>
      </c>
      <c r="E405" s="213" t="s">
        <v>956</v>
      </c>
      <c r="F405" s="214" t="s">
        <v>957</v>
      </c>
      <c r="G405" s="215" t="s">
        <v>230</v>
      </c>
      <c r="H405" s="216">
        <v>12</v>
      </c>
      <c r="I405" s="217"/>
      <c r="J405" s="218">
        <f>ROUND(I405*H405,2)</f>
        <v>0</v>
      </c>
      <c r="K405" s="214" t="s">
        <v>155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0.00029999999999999997</v>
      </c>
      <c r="R405" s="221">
        <f>Q405*H405</f>
        <v>0.0035999999999999999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169</v>
      </c>
      <c r="AT405" s="223" t="s">
        <v>151</v>
      </c>
      <c r="AU405" s="223" t="s">
        <v>83</v>
      </c>
      <c r="AY405" s="17" t="s">
        <v>148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169</v>
      </c>
      <c r="BM405" s="223" t="s">
        <v>958</v>
      </c>
    </row>
    <row r="406" s="2" customFormat="1">
      <c r="A406" s="38"/>
      <c r="B406" s="39"/>
      <c r="C406" s="40"/>
      <c r="D406" s="225" t="s">
        <v>158</v>
      </c>
      <c r="E406" s="40"/>
      <c r="F406" s="226" t="s">
        <v>959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158</v>
      </c>
      <c r="AU406" s="17" t="s">
        <v>83</v>
      </c>
    </row>
    <row r="407" s="2" customFormat="1">
      <c r="A407" s="38"/>
      <c r="B407" s="39"/>
      <c r="C407" s="40"/>
      <c r="D407" s="230" t="s">
        <v>160</v>
      </c>
      <c r="E407" s="40"/>
      <c r="F407" s="231" t="s">
        <v>960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160</v>
      </c>
      <c r="AU407" s="17" t="s">
        <v>83</v>
      </c>
    </row>
    <row r="408" s="2" customFormat="1" ht="16.5" customHeight="1">
      <c r="A408" s="38"/>
      <c r="B408" s="39"/>
      <c r="C408" s="243" t="s">
        <v>961</v>
      </c>
      <c r="D408" s="243" t="s">
        <v>182</v>
      </c>
      <c r="E408" s="244" t="s">
        <v>962</v>
      </c>
      <c r="F408" s="245" t="s">
        <v>963</v>
      </c>
      <c r="G408" s="246" t="s">
        <v>230</v>
      </c>
      <c r="H408" s="247">
        <v>6</v>
      </c>
      <c r="I408" s="248"/>
      <c r="J408" s="249">
        <f>ROUND(I408*H408,2)</f>
        <v>0</v>
      </c>
      <c r="K408" s="245" t="s">
        <v>19</v>
      </c>
      <c r="L408" s="250"/>
      <c r="M408" s="251" t="s">
        <v>19</v>
      </c>
      <c r="N408" s="252" t="s">
        <v>44</v>
      </c>
      <c r="O408" s="84"/>
      <c r="P408" s="221">
        <f>O408*H408</f>
        <v>0</v>
      </c>
      <c r="Q408" s="221">
        <v>0.02</v>
      </c>
      <c r="R408" s="221">
        <f>Q408*H408</f>
        <v>0.12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185</v>
      </c>
      <c r="AT408" s="223" t="s">
        <v>182</v>
      </c>
      <c r="AU408" s="223" t="s">
        <v>83</v>
      </c>
      <c r="AY408" s="17" t="s">
        <v>148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169</v>
      </c>
      <c r="BM408" s="223" t="s">
        <v>964</v>
      </c>
    </row>
    <row r="409" s="2" customFormat="1">
      <c r="A409" s="38"/>
      <c r="B409" s="39"/>
      <c r="C409" s="40"/>
      <c r="D409" s="225" t="s">
        <v>158</v>
      </c>
      <c r="E409" s="40"/>
      <c r="F409" s="226" t="s">
        <v>963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158</v>
      </c>
      <c r="AU409" s="17" t="s">
        <v>83</v>
      </c>
    </row>
    <row r="410" s="2" customFormat="1" ht="16.5" customHeight="1">
      <c r="A410" s="38"/>
      <c r="B410" s="39"/>
      <c r="C410" s="212" t="s">
        <v>965</v>
      </c>
      <c r="D410" s="212" t="s">
        <v>151</v>
      </c>
      <c r="E410" s="213" t="s">
        <v>966</v>
      </c>
      <c r="F410" s="214" t="s">
        <v>967</v>
      </c>
      <c r="G410" s="215" t="s">
        <v>230</v>
      </c>
      <c r="H410" s="216">
        <v>6</v>
      </c>
      <c r="I410" s="217"/>
      <c r="J410" s="218">
        <f>ROUND(I410*H410,2)</f>
        <v>0</v>
      </c>
      <c r="K410" s="214" t="s">
        <v>155</v>
      </c>
      <c r="L410" s="44"/>
      <c r="M410" s="219" t="s">
        <v>19</v>
      </c>
      <c r="N410" s="220" t="s">
        <v>44</v>
      </c>
      <c r="O410" s="84"/>
      <c r="P410" s="221">
        <f>O410*H410</f>
        <v>0</v>
      </c>
      <c r="Q410" s="221">
        <v>0.0016800000000000001</v>
      </c>
      <c r="R410" s="221">
        <f>Q410*H410</f>
        <v>0.01008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169</v>
      </c>
      <c r="AT410" s="223" t="s">
        <v>151</v>
      </c>
      <c r="AU410" s="223" t="s">
        <v>83</v>
      </c>
      <c r="AY410" s="17" t="s">
        <v>148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169</v>
      </c>
      <c r="BM410" s="223" t="s">
        <v>968</v>
      </c>
    </row>
    <row r="411" s="2" customFormat="1">
      <c r="A411" s="38"/>
      <c r="B411" s="39"/>
      <c r="C411" s="40"/>
      <c r="D411" s="225" t="s">
        <v>158</v>
      </c>
      <c r="E411" s="40"/>
      <c r="F411" s="226" t="s">
        <v>969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158</v>
      </c>
      <c r="AU411" s="17" t="s">
        <v>83</v>
      </c>
    </row>
    <row r="412" s="2" customFormat="1">
      <c r="A412" s="38"/>
      <c r="B412" s="39"/>
      <c r="C412" s="40"/>
      <c r="D412" s="230" t="s">
        <v>160</v>
      </c>
      <c r="E412" s="40"/>
      <c r="F412" s="231" t="s">
        <v>970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160</v>
      </c>
      <c r="AU412" s="17" t="s">
        <v>83</v>
      </c>
    </row>
    <row r="413" s="2" customFormat="1" ht="16.5" customHeight="1">
      <c r="A413" s="38"/>
      <c r="B413" s="39"/>
      <c r="C413" s="212" t="s">
        <v>971</v>
      </c>
      <c r="D413" s="212" t="s">
        <v>151</v>
      </c>
      <c r="E413" s="213" t="s">
        <v>972</v>
      </c>
      <c r="F413" s="214" t="s">
        <v>973</v>
      </c>
      <c r="G413" s="215" t="s">
        <v>230</v>
      </c>
      <c r="H413" s="216">
        <v>18</v>
      </c>
      <c r="I413" s="217"/>
      <c r="J413" s="218">
        <f>ROUND(I413*H413,2)</f>
        <v>0</v>
      </c>
      <c r="K413" s="214" t="s">
        <v>155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0.00055999999999999995</v>
      </c>
      <c r="R413" s="221">
        <f>Q413*H413</f>
        <v>0.010079999999999999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169</v>
      </c>
      <c r="AT413" s="223" t="s">
        <v>151</v>
      </c>
      <c r="AU413" s="223" t="s">
        <v>83</v>
      </c>
      <c r="AY413" s="17" t="s">
        <v>148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169</v>
      </c>
      <c r="BM413" s="223" t="s">
        <v>974</v>
      </c>
    </row>
    <row r="414" s="2" customFormat="1">
      <c r="A414" s="38"/>
      <c r="B414" s="39"/>
      <c r="C414" s="40"/>
      <c r="D414" s="225" t="s">
        <v>158</v>
      </c>
      <c r="E414" s="40"/>
      <c r="F414" s="226" t="s">
        <v>975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158</v>
      </c>
      <c r="AU414" s="17" t="s">
        <v>83</v>
      </c>
    </row>
    <row r="415" s="2" customFormat="1">
      <c r="A415" s="38"/>
      <c r="B415" s="39"/>
      <c r="C415" s="40"/>
      <c r="D415" s="230" t="s">
        <v>160</v>
      </c>
      <c r="E415" s="40"/>
      <c r="F415" s="231" t="s">
        <v>976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160</v>
      </c>
      <c r="AU415" s="17" t="s">
        <v>83</v>
      </c>
    </row>
    <row r="416" s="2" customFormat="1" ht="16.5" customHeight="1">
      <c r="A416" s="38"/>
      <c r="B416" s="39"/>
      <c r="C416" s="212" t="s">
        <v>977</v>
      </c>
      <c r="D416" s="212" t="s">
        <v>151</v>
      </c>
      <c r="E416" s="213" t="s">
        <v>978</v>
      </c>
      <c r="F416" s="214" t="s">
        <v>979</v>
      </c>
      <c r="G416" s="215" t="s">
        <v>230</v>
      </c>
      <c r="H416" s="216">
        <v>18</v>
      </c>
      <c r="I416" s="217"/>
      <c r="J416" s="218">
        <f>ROUND(I416*H416,2)</f>
        <v>0</v>
      </c>
      <c r="K416" s="214" t="s">
        <v>155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0.0031199999999999999</v>
      </c>
      <c r="R416" s="221">
        <f>Q416*H416</f>
        <v>0.056160000000000002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169</v>
      </c>
      <c r="AT416" s="223" t="s">
        <v>151</v>
      </c>
      <c r="AU416" s="223" t="s">
        <v>83</v>
      </c>
      <c r="AY416" s="17" t="s">
        <v>148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169</v>
      </c>
      <c r="BM416" s="223" t="s">
        <v>980</v>
      </c>
    </row>
    <row r="417" s="2" customFormat="1">
      <c r="A417" s="38"/>
      <c r="B417" s="39"/>
      <c r="C417" s="40"/>
      <c r="D417" s="225" t="s">
        <v>158</v>
      </c>
      <c r="E417" s="40"/>
      <c r="F417" s="226" t="s">
        <v>981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158</v>
      </c>
      <c r="AU417" s="17" t="s">
        <v>83</v>
      </c>
    </row>
    <row r="418" s="2" customFormat="1">
      <c r="A418" s="38"/>
      <c r="B418" s="39"/>
      <c r="C418" s="40"/>
      <c r="D418" s="230" t="s">
        <v>160</v>
      </c>
      <c r="E418" s="40"/>
      <c r="F418" s="231" t="s">
        <v>982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160</v>
      </c>
      <c r="AU418" s="17" t="s">
        <v>83</v>
      </c>
    </row>
    <row r="419" s="2" customFormat="1" ht="16.5" customHeight="1">
      <c r="A419" s="38"/>
      <c r="B419" s="39"/>
      <c r="C419" s="212" t="s">
        <v>983</v>
      </c>
      <c r="D419" s="212" t="s">
        <v>151</v>
      </c>
      <c r="E419" s="213" t="s">
        <v>984</v>
      </c>
      <c r="F419" s="214" t="s">
        <v>985</v>
      </c>
      <c r="G419" s="215" t="s">
        <v>230</v>
      </c>
      <c r="H419" s="216">
        <v>18</v>
      </c>
      <c r="I419" s="217"/>
      <c r="J419" s="218">
        <f>ROUND(I419*H419,2)</f>
        <v>0</v>
      </c>
      <c r="K419" s="214" t="s">
        <v>155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0.00027</v>
      </c>
      <c r="R419" s="221">
        <f>Q419*H419</f>
        <v>0.0048599999999999997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169</v>
      </c>
      <c r="AT419" s="223" t="s">
        <v>151</v>
      </c>
      <c r="AU419" s="223" t="s">
        <v>83</v>
      </c>
      <c r="AY419" s="17" t="s">
        <v>148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169</v>
      </c>
      <c r="BM419" s="223" t="s">
        <v>986</v>
      </c>
    </row>
    <row r="420" s="2" customFormat="1">
      <c r="A420" s="38"/>
      <c r="B420" s="39"/>
      <c r="C420" s="40"/>
      <c r="D420" s="225" t="s">
        <v>158</v>
      </c>
      <c r="E420" s="40"/>
      <c r="F420" s="226" t="s">
        <v>987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158</v>
      </c>
      <c r="AU420" s="17" t="s">
        <v>83</v>
      </c>
    </row>
    <row r="421" s="2" customFormat="1">
      <c r="A421" s="38"/>
      <c r="B421" s="39"/>
      <c r="C421" s="40"/>
      <c r="D421" s="230" t="s">
        <v>160</v>
      </c>
      <c r="E421" s="40"/>
      <c r="F421" s="231" t="s">
        <v>988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160</v>
      </c>
      <c r="AU421" s="17" t="s">
        <v>83</v>
      </c>
    </row>
    <row r="422" s="2" customFormat="1" ht="16.5" customHeight="1">
      <c r="A422" s="38"/>
      <c r="B422" s="39"/>
      <c r="C422" s="212" t="s">
        <v>989</v>
      </c>
      <c r="D422" s="212" t="s">
        <v>151</v>
      </c>
      <c r="E422" s="213" t="s">
        <v>990</v>
      </c>
      <c r="F422" s="214" t="s">
        <v>991</v>
      </c>
      <c r="G422" s="215" t="s">
        <v>230</v>
      </c>
      <c r="H422" s="216">
        <v>45</v>
      </c>
      <c r="I422" s="217"/>
      <c r="J422" s="218">
        <f>ROUND(I422*H422,2)</f>
        <v>0</v>
      </c>
      <c r="K422" s="214" t="s">
        <v>155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0.00024000000000000001</v>
      </c>
      <c r="R422" s="221">
        <f>Q422*H422</f>
        <v>0.010800000000000001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169</v>
      </c>
      <c r="AT422" s="223" t="s">
        <v>151</v>
      </c>
      <c r="AU422" s="223" t="s">
        <v>83</v>
      </c>
      <c r="AY422" s="17" t="s">
        <v>148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81</v>
      </c>
      <c r="BK422" s="224">
        <f>ROUND(I422*H422,2)</f>
        <v>0</v>
      </c>
      <c r="BL422" s="17" t="s">
        <v>169</v>
      </c>
      <c r="BM422" s="223" t="s">
        <v>992</v>
      </c>
    </row>
    <row r="423" s="2" customFormat="1">
      <c r="A423" s="38"/>
      <c r="B423" s="39"/>
      <c r="C423" s="40"/>
      <c r="D423" s="225" t="s">
        <v>158</v>
      </c>
      <c r="E423" s="40"/>
      <c r="F423" s="226" t="s">
        <v>993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158</v>
      </c>
      <c r="AU423" s="17" t="s">
        <v>83</v>
      </c>
    </row>
    <row r="424" s="2" customFormat="1">
      <c r="A424" s="38"/>
      <c r="B424" s="39"/>
      <c r="C424" s="40"/>
      <c r="D424" s="230" t="s">
        <v>160</v>
      </c>
      <c r="E424" s="40"/>
      <c r="F424" s="231" t="s">
        <v>994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160</v>
      </c>
      <c r="AU424" s="17" t="s">
        <v>83</v>
      </c>
    </row>
    <row r="425" s="13" customFormat="1">
      <c r="A425" s="13"/>
      <c r="B425" s="232"/>
      <c r="C425" s="233"/>
      <c r="D425" s="225" t="s">
        <v>173</v>
      </c>
      <c r="E425" s="234" t="s">
        <v>19</v>
      </c>
      <c r="F425" s="235" t="s">
        <v>995</v>
      </c>
      <c r="G425" s="233"/>
      <c r="H425" s="236">
        <v>45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173</v>
      </c>
      <c r="AU425" s="242" t="s">
        <v>83</v>
      </c>
      <c r="AV425" s="13" t="s">
        <v>83</v>
      </c>
      <c r="AW425" s="13" t="s">
        <v>35</v>
      </c>
      <c r="AX425" s="13" t="s">
        <v>81</v>
      </c>
      <c r="AY425" s="242" t="s">
        <v>148</v>
      </c>
    </row>
    <row r="426" s="2" customFormat="1" ht="16.5" customHeight="1">
      <c r="A426" s="38"/>
      <c r="B426" s="39"/>
      <c r="C426" s="212" t="s">
        <v>996</v>
      </c>
      <c r="D426" s="212" t="s">
        <v>151</v>
      </c>
      <c r="E426" s="213" t="s">
        <v>997</v>
      </c>
      <c r="F426" s="214" t="s">
        <v>998</v>
      </c>
      <c r="G426" s="215" t="s">
        <v>230</v>
      </c>
      <c r="H426" s="216">
        <v>9</v>
      </c>
      <c r="I426" s="217"/>
      <c r="J426" s="218">
        <f>ROUND(I426*H426,2)</f>
        <v>0</v>
      </c>
      <c r="K426" s="214" t="s">
        <v>155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0.00014999999999999999</v>
      </c>
      <c r="R426" s="221">
        <f>Q426*H426</f>
        <v>0.0013499999999999999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169</v>
      </c>
      <c r="AT426" s="223" t="s">
        <v>151</v>
      </c>
      <c r="AU426" s="223" t="s">
        <v>83</v>
      </c>
      <c r="AY426" s="17" t="s">
        <v>148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169</v>
      </c>
      <c r="BM426" s="223" t="s">
        <v>999</v>
      </c>
    </row>
    <row r="427" s="2" customFormat="1">
      <c r="A427" s="38"/>
      <c r="B427" s="39"/>
      <c r="C427" s="40"/>
      <c r="D427" s="225" t="s">
        <v>158</v>
      </c>
      <c r="E427" s="40"/>
      <c r="F427" s="226" t="s">
        <v>1000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158</v>
      </c>
      <c r="AU427" s="17" t="s">
        <v>83</v>
      </c>
    </row>
    <row r="428" s="2" customFormat="1">
      <c r="A428" s="38"/>
      <c r="B428" s="39"/>
      <c r="C428" s="40"/>
      <c r="D428" s="230" t="s">
        <v>160</v>
      </c>
      <c r="E428" s="40"/>
      <c r="F428" s="231" t="s">
        <v>1001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160</v>
      </c>
      <c r="AU428" s="17" t="s">
        <v>83</v>
      </c>
    </row>
    <row r="429" s="2" customFormat="1" ht="16.5" customHeight="1">
      <c r="A429" s="38"/>
      <c r="B429" s="39"/>
      <c r="C429" s="212" t="s">
        <v>1002</v>
      </c>
      <c r="D429" s="212" t="s">
        <v>151</v>
      </c>
      <c r="E429" s="213" t="s">
        <v>1003</v>
      </c>
      <c r="F429" s="214" t="s">
        <v>1004</v>
      </c>
      <c r="G429" s="215" t="s">
        <v>230</v>
      </c>
      <c r="H429" s="216">
        <v>3</v>
      </c>
      <c r="I429" s="217"/>
      <c r="J429" s="218">
        <f>ROUND(I429*H429,2)</f>
        <v>0</v>
      </c>
      <c r="K429" s="214" t="s">
        <v>155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</v>
      </c>
      <c r="R429" s="221">
        <f>Q429*H429</f>
        <v>0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169</v>
      </c>
      <c r="AT429" s="223" t="s">
        <v>151</v>
      </c>
      <c r="AU429" s="223" t="s">
        <v>83</v>
      </c>
      <c r="AY429" s="17" t="s">
        <v>148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169</v>
      </c>
      <c r="BM429" s="223" t="s">
        <v>1005</v>
      </c>
    </row>
    <row r="430" s="2" customFormat="1">
      <c r="A430" s="38"/>
      <c r="B430" s="39"/>
      <c r="C430" s="40"/>
      <c r="D430" s="225" t="s">
        <v>158</v>
      </c>
      <c r="E430" s="40"/>
      <c r="F430" s="226" t="s">
        <v>1006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158</v>
      </c>
      <c r="AU430" s="17" t="s">
        <v>83</v>
      </c>
    </row>
    <row r="431" s="2" customFormat="1">
      <c r="A431" s="38"/>
      <c r="B431" s="39"/>
      <c r="C431" s="40"/>
      <c r="D431" s="230" t="s">
        <v>160</v>
      </c>
      <c r="E431" s="40"/>
      <c r="F431" s="231" t="s">
        <v>1007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160</v>
      </c>
      <c r="AU431" s="17" t="s">
        <v>83</v>
      </c>
    </row>
    <row r="432" s="2" customFormat="1" ht="24.15" customHeight="1">
      <c r="A432" s="38"/>
      <c r="B432" s="39"/>
      <c r="C432" s="243" t="s">
        <v>1008</v>
      </c>
      <c r="D432" s="243" t="s">
        <v>182</v>
      </c>
      <c r="E432" s="244" t="s">
        <v>1009</v>
      </c>
      <c r="F432" s="245" t="s">
        <v>1010</v>
      </c>
      <c r="G432" s="246" t="s">
        <v>230</v>
      </c>
      <c r="H432" s="247">
        <v>3</v>
      </c>
      <c r="I432" s="248"/>
      <c r="J432" s="249">
        <f>ROUND(I432*H432,2)</f>
        <v>0</v>
      </c>
      <c r="K432" s="245" t="s">
        <v>19</v>
      </c>
      <c r="L432" s="250"/>
      <c r="M432" s="251" t="s">
        <v>19</v>
      </c>
      <c r="N432" s="252" t="s">
        <v>44</v>
      </c>
      <c r="O432" s="84"/>
      <c r="P432" s="221">
        <f>O432*H432</f>
        <v>0</v>
      </c>
      <c r="Q432" s="221">
        <v>0.0080000000000000002</v>
      </c>
      <c r="R432" s="221">
        <f>Q432*H432</f>
        <v>0.024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185</v>
      </c>
      <c r="AT432" s="223" t="s">
        <v>182</v>
      </c>
      <c r="AU432" s="223" t="s">
        <v>83</v>
      </c>
      <c r="AY432" s="17" t="s">
        <v>148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169</v>
      </c>
      <c r="BM432" s="223" t="s">
        <v>1011</v>
      </c>
    </row>
    <row r="433" s="2" customFormat="1">
      <c r="A433" s="38"/>
      <c r="B433" s="39"/>
      <c r="C433" s="40"/>
      <c r="D433" s="225" t="s">
        <v>158</v>
      </c>
      <c r="E433" s="40"/>
      <c r="F433" s="226" t="s">
        <v>1010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158</v>
      </c>
      <c r="AU433" s="17" t="s">
        <v>83</v>
      </c>
    </row>
    <row r="434" s="2" customFormat="1">
      <c r="A434" s="38"/>
      <c r="B434" s="39"/>
      <c r="C434" s="40"/>
      <c r="D434" s="225" t="s">
        <v>215</v>
      </c>
      <c r="E434" s="40"/>
      <c r="F434" s="253" t="s">
        <v>1012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215</v>
      </c>
      <c r="AU434" s="17" t="s">
        <v>83</v>
      </c>
    </row>
    <row r="435" s="2" customFormat="1" ht="16.5" customHeight="1">
      <c r="A435" s="38"/>
      <c r="B435" s="39"/>
      <c r="C435" s="212" t="s">
        <v>1013</v>
      </c>
      <c r="D435" s="212" t="s">
        <v>151</v>
      </c>
      <c r="E435" s="213" t="s">
        <v>1014</v>
      </c>
      <c r="F435" s="214" t="s">
        <v>1015</v>
      </c>
      <c r="G435" s="215" t="s">
        <v>154</v>
      </c>
      <c r="H435" s="216">
        <v>15.978</v>
      </c>
      <c r="I435" s="217"/>
      <c r="J435" s="218">
        <f>ROUND(I435*H435,2)</f>
        <v>0</v>
      </c>
      <c r="K435" s="214" t="s">
        <v>155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</v>
      </c>
      <c r="R435" s="221">
        <f>Q435*H435</f>
        <v>0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169</v>
      </c>
      <c r="AT435" s="223" t="s">
        <v>151</v>
      </c>
      <c r="AU435" s="223" t="s">
        <v>83</v>
      </c>
      <c r="AY435" s="17" t="s">
        <v>148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81</v>
      </c>
      <c r="BK435" s="224">
        <f>ROUND(I435*H435,2)</f>
        <v>0</v>
      </c>
      <c r="BL435" s="17" t="s">
        <v>169</v>
      </c>
      <c r="BM435" s="223" t="s">
        <v>1016</v>
      </c>
    </row>
    <row r="436" s="2" customFormat="1">
      <c r="A436" s="38"/>
      <c r="B436" s="39"/>
      <c r="C436" s="40"/>
      <c r="D436" s="225" t="s">
        <v>158</v>
      </c>
      <c r="E436" s="40"/>
      <c r="F436" s="226" t="s">
        <v>1017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158</v>
      </c>
      <c r="AU436" s="17" t="s">
        <v>83</v>
      </c>
    </row>
    <row r="437" s="2" customFormat="1">
      <c r="A437" s="38"/>
      <c r="B437" s="39"/>
      <c r="C437" s="40"/>
      <c r="D437" s="230" t="s">
        <v>160</v>
      </c>
      <c r="E437" s="40"/>
      <c r="F437" s="231" t="s">
        <v>1018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160</v>
      </c>
      <c r="AU437" s="17" t="s">
        <v>83</v>
      </c>
    </row>
    <row r="438" s="12" customFormat="1" ht="22.8" customHeight="1">
      <c r="A438" s="12"/>
      <c r="B438" s="196"/>
      <c r="C438" s="197"/>
      <c r="D438" s="198" t="s">
        <v>72</v>
      </c>
      <c r="E438" s="210" t="s">
        <v>295</v>
      </c>
      <c r="F438" s="210" t="s">
        <v>296</v>
      </c>
      <c r="G438" s="197"/>
      <c r="H438" s="197"/>
      <c r="I438" s="200"/>
      <c r="J438" s="211">
        <f>BK438</f>
        <v>0</v>
      </c>
      <c r="K438" s="197"/>
      <c r="L438" s="202"/>
      <c r="M438" s="203"/>
      <c r="N438" s="204"/>
      <c r="O438" s="204"/>
      <c r="P438" s="205">
        <f>SUM(P439:P444)</f>
        <v>0</v>
      </c>
      <c r="Q438" s="204"/>
      <c r="R438" s="205">
        <f>SUM(R439:R444)</f>
        <v>0.59999999999999998</v>
      </c>
      <c r="S438" s="204"/>
      <c r="T438" s="206">
        <f>SUM(T439:T444)</f>
        <v>0.59999999999999998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7" t="s">
        <v>83</v>
      </c>
      <c r="AT438" s="208" t="s">
        <v>72</v>
      </c>
      <c r="AU438" s="208" t="s">
        <v>81</v>
      </c>
      <c r="AY438" s="207" t="s">
        <v>148</v>
      </c>
      <c r="BK438" s="209">
        <f>SUM(BK439:BK444)</f>
        <v>0</v>
      </c>
    </row>
    <row r="439" s="2" customFormat="1" ht="16.5" customHeight="1">
      <c r="A439" s="38"/>
      <c r="B439" s="39"/>
      <c r="C439" s="212" t="s">
        <v>1019</v>
      </c>
      <c r="D439" s="212" t="s">
        <v>151</v>
      </c>
      <c r="E439" s="213" t="s">
        <v>298</v>
      </c>
      <c r="F439" s="214" t="s">
        <v>299</v>
      </c>
      <c r="G439" s="215" t="s">
        <v>300</v>
      </c>
      <c r="H439" s="216">
        <v>600</v>
      </c>
      <c r="I439" s="217"/>
      <c r="J439" s="218">
        <f>ROUND(I439*H439,2)</f>
        <v>0</v>
      </c>
      <c r="K439" s="214" t="s">
        <v>155</v>
      </c>
      <c r="L439" s="44"/>
      <c r="M439" s="219" t="s">
        <v>19</v>
      </c>
      <c r="N439" s="220" t="s">
        <v>44</v>
      </c>
      <c r="O439" s="84"/>
      <c r="P439" s="221">
        <f>O439*H439</f>
        <v>0</v>
      </c>
      <c r="Q439" s="221">
        <v>0.001</v>
      </c>
      <c r="R439" s="221">
        <f>Q439*H439</f>
        <v>0.59999999999999998</v>
      </c>
      <c r="S439" s="221">
        <v>0.001</v>
      </c>
      <c r="T439" s="222">
        <f>S439*H439</f>
        <v>0.59999999999999998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169</v>
      </c>
      <c r="AT439" s="223" t="s">
        <v>151</v>
      </c>
      <c r="AU439" s="223" t="s">
        <v>83</v>
      </c>
      <c r="AY439" s="17" t="s">
        <v>148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81</v>
      </c>
      <c r="BK439" s="224">
        <f>ROUND(I439*H439,2)</f>
        <v>0</v>
      </c>
      <c r="BL439" s="17" t="s">
        <v>169</v>
      </c>
      <c r="BM439" s="223" t="s">
        <v>1020</v>
      </c>
    </row>
    <row r="440" s="2" customFormat="1">
      <c r="A440" s="38"/>
      <c r="B440" s="39"/>
      <c r="C440" s="40"/>
      <c r="D440" s="225" t="s">
        <v>158</v>
      </c>
      <c r="E440" s="40"/>
      <c r="F440" s="226" t="s">
        <v>302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158</v>
      </c>
      <c r="AU440" s="17" t="s">
        <v>83</v>
      </c>
    </row>
    <row r="441" s="2" customFormat="1">
      <c r="A441" s="38"/>
      <c r="B441" s="39"/>
      <c r="C441" s="40"/>
      <c r="D441" s="230" t="s">
        <v>160</v>
      </c>
      <c r="E441" s="40"/>
      <c r="F441" s="231" t="s">
        <v>303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160</v>
      </c>
      <c r="AU441" s="17" t="s">
        <v>83</v>
      </c>
    </row>
    <row r="442" s="2" customFormat="1" ht="16.5" customHeight="1">
      <c r="A442" s="38"/>
      <c r="B442" s="39"/>
      <c r="C442" s="212" t="s">
        <v>1021</v>
      </c>
      <c r="D442" s="212" t="s">
        <v>151</v>
      </c>
      <c r="E442" s="213" t="s">
        <v>305</v>
      </c>
      <c r="F442" s="214" t="s">
        <v>306</v>
      </c>
      <c r="G442" s="215" t="s">
        <v>154</v>
      </c>
      <c r="H442" s="216">
        <v>0.59999999999999998</v>
      </c>
      <c r="I442" s="217"/>
      <c r="J442" s="218">
        <f>ROUND(I442*H442,2)</f>
        <v>0</v>
      </c>
      <c r="K442" s="214" t="s">
        <v>155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169</v>
      </c>
      <c r="AT442" s="223" t="s">
        <v>151</v>
      </c>
      <c r="AU442" s="223" t="s">
        <v>83</v>
      </c>
      <c r="AY442" s="17" t="s">
        <v>148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169</v>
      </c>
      <c r="BM442" s="223" t="s">
        <v>1022</v>
      </c>
    </row>
    <row r="443" s="2" customFormat="1">
      <c r="A443" s="38"/>
      <c r="B443" s="39"/>
      <c r="C443" s="40"/>
      <c r="D443" s="225" t="s">
        <v>158</v>
      </c>
      <c r="E443" s="40"/>
      <c r="F443" s="226" t="s">
        <v>308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158</v>
      </c>
      <c r="AU443" s="17" t="s">
        <v>83</v>
      </c>
    </row>
    <row r="444" s="2" customFormat="1">
      <c r="A444" s="38"/>
      <c r="B444" s="39"/>
      <c r="C444" s="40"/>
      <c r="D444" s="230" t="s">
        <v>160</v>
      </c>
      <c r="E444" s="40"/>
      <c r="F444" s="231" t="s">
        <v>309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160</v>
      </c>
      <c r="AU444" s="17" t="s">
        <v>83</v>
      </c>
    </row>
    <row r="445" s="12" customFormat="1" ht="22.8" customHeight="1">
      <c r="A445" s="12"/>
      <c r="B445" s="196"/>
      <c r="C445" s="197"/>
      <c r="D445" s="198" t="s">
        <v>72</v>
      </c>
      <c r="E445" s="210" t="s">
        <v>322</v>
      </c>
      <c r="F445" s="210" t="s">
        <v>323</v>
      </c>
      <c r="G445" s="197"/>
      <c r="H445" s="197"/>
      <c r="I445" s="200"/>
      <c r="J445" s="211">
        <f>BK445</f>
        <v>0</v>
      </c>
      <c r="K445" s="197"/>
      <c r="L445" s="202"/>
      <c r="M445" s="203"/>
      <c r="N445" s="204"/>
      <c r="O445" s="204"/>
      <c r="P445" s="205">
        <f>SUM(P446:P456)</f>
        <v>0</v>
      </c>
      <c r="Q445" s="204"/>
      <c r="R445" s="205">
        <f>SUM(R446:R456)</f>
        <v>0.35302</v>
      </c>
      <c r="S445" s="204"/>
      <c r="T445" s="206">
        <f>SUM(T446:T456)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7" t="s">
        <v>83</v>
      </c>
      <c r="AT445" s="208" t="s">
        <v>72</v>
      </c>
      <c r="AU445" s="208" t="s">
        <v>81</v>
      </c>
      <c r="AY445" s="207" t="s">
        <v>148</v>
      </c>
      <c r="BK445" s="209">
        <f>SUM(BK446:BK456)</f>
        <v>0</v>
      </c>
    </row>
    <row r="446" s="2" customFormat="1" ht="16.5" customHeight="1">
      <c r="A446" s="38"/>
      <c r="B446" s="39"/>
      <c r="C446" s="212" t="s">
        <v>1023</v>
      </c>
      <c r="D446" s="212" t="s">
        <v>151</v>
      </c>
      <c r="E446" s="213" t="s">
        <v>1024</v>
      </c>
      <c r="F446" s="214" t="s">
        <v>1025</v>
      </c>
      <c r="G446" s="215" t="s">
        <v>178</v>
      </c>
      <c r="H446" s="216">
        <v>200</v>
      </c>
      <c r="I446" s="217"/>
      <c r="J446" s="218">
        <f>ROUND(I446*H446,2)</f>
        <v>0</v>
      </c>
      <c r="K446" s="214" t="s">
        <v>155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0.00013999999999999999</v>
      </c>
      <c r="R446" s="221">
        <f>Q446*H446</f>
        <v>0.027999999999999997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169</v>
      </c>
      <c r="AT446" s="223" t="s">
        <v>151</v>
      </c>
      <c r="AU446" s="223" t="s">
        <v>83</v>
      </c>
      <c r="AY446" s="17" t="s">
        <v>148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81</v>
      </c>
      <c r="BK446" s="224">
        <f>ROUND(I446*H446,2)</f>
        <v>0</v>
      </c>
      <c r="BL446" s="17" t="s">
        <v>169</v>
      </c>
      <c r="BM446" s="223" t="s">
        <v>1026</v>
      </c>
    </row>
    <row r="447" s="2" customFormat="1">
      <c r="A447" s="38"/>
      <c r="B447" s="39"/>
      <c r="C447" s="40"/>
      <c r="D447" s="225" t="s">
        <v>158</v>
      </c>
      <c r="E447" s="40"/>
      <c r="F447" s="226" t="s">
        <v>1027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158</v>
      </c>
      <c r="AU447" s="17" t="s">
        <v>83</v>
      </c>
    </row>
    <row r="448" s="2" customFormat="1">
      <c r="A448" s="38"/>
      <c r="B448" s="39"/>
      <c r="C448" s="40"/>
      <c r="D448" s="230" t="s">
        <v>160</v>
      </c>
      <c r="E448" s="40"/>
      <c r="F448" s="231" t="s">
        <v>1028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160</v>
      </c>
      <c r="AU448" s="17" t="s">
        <v>83</v>
      </c>
    </row>
    <row r="449" s="13" customFormat="1">
      <c r="A449" s="13"/>
      <c r="B449" s="232"/>
      <c r="C449" s="233"/>
      <c r="D449" s="225" t="s">
        <v>173</v>
      </c>
      <c r="E449" s="234" t="s">
        <v>19</v>
      </c>
      <c r="F449" s="235" t="s">
        <v>1029</v>
      </c>
      <c r="G449" s="233"/>
      <c r="H449" s="236">
        <v>200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173</v>
      </c>
      <c r="AU449" s="242" t="s">
        <v>83</v>
      </c>
      <c r="AV449" s="13" t="s">
        <v>83</v>
      </c>
      <c r="AW449" s="13" t="s">
        <v>35</v>
      </c>
      <c r="AX449" s="13" t="s">
        <v>81</v>
      </c>
      <c r="AY449" s="242" t="s">
        <v>148</v>
      </c>
    </row>
    <row r="450" s="2" customFormat="1" ht="16.5" customHeight="1">
      <c r="A450" s="38"/>
      <c r="B450" s="39"/>
      <c r="C450" s="212" t="s">
        <v>1030</v>
      </c>
      <c r="D450" s="212" t="s">
        <v>151</v>
      </c>
      <c r="E450" s="213" t="s">
        <v>1031</v>
      </c>
      <c r="F450" s="214" t="s">
        <v>1032</v>
      </c>
      <c r="G450" s="215" t="s">
        <v>178</v>
      </c>
      <c r="H450" s="216">
        <v>400</v>
      </c>
      <c r="I450" s="217"/>
      <c r="J450" s="218">
        <f>ROUND(I450*H450,2)</f>
        <v>0</v>
      </c>
      <c r="K450" s="214" t="s">
        <v>155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0.00012</v>
      </c>
      <c r="R450" s="221">
        <f>Q450*H450</f>
        <v>0.048000000000000001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169</v>
      </c>
      <c r="AT450" s="223" t="s">
        <v>151</v>
      </c>
      <c r="AU450" s="223" t="s">
        <v>83</v>
      </c>
      <c r="AY450" s="17" t="s">
        <v>148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169</v>
      </c>
      <c r="BM450" s="223" t="s">
        <v>1033</v>
      </c>
    </row>
    <row r="451" s="2" customFormat="1">
      <c r="A451" s="38"/>
      <c r="B451" s="39"/>
      <c r="C451" s="40"/>
      <c r="D451" s="225" t="s">
        <v>158</v>
      </c>
      <c r="E451" s="40"/>
      <c r="F451" s="226" t="s">
        <v>1034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158</v>
      </c>
      <c r="AU451" s="17" t="s">
        <v>83</v>
      </c>
    </row>
    <row r="452" s="2" customFormat="1">
      <c r="A452" s="38"/>
      <c r="B452" s="39"/>
      <c r="C452" s="40"/>
      <c r="D452" s="230" t="s">
        <v>160</v>
      </c>
      <c r="E452" s="40"/>
      <c r="F452" s="231" t="s">
        <v>1035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160</v>
      </c>
      <c r="AU452" s="17" t="s">
        <v>83</v>
      </c>
    </row>
    <row r="453" s="13" customFormat="1">
      <c r="A453" s="13"/>
      <c r="B453" s="232"/>
      <c r="C453" s="233"/>
      <c r="D453" s="225" t="s">
        <v>173</v>
      </c>
      <c r="E453" s="234" t="s">
        <v>19</v>
      </c>
      <c r="F453" s="235" t="s">
        <v>1036</v>
      </c>
      <c r="G453" s="233"/>
      <c r="H453" s="236">
        <v>400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173</v>
      </c>
      <c r="AU453" s="242" t="s">
        <v>83</v>
      </c>
      <c r="AV453" s="13" t="s">
        <v>83</v>
      </c>
      <c r="AW453" s="13" t="s">
        <v>35</v>
      </c>
      <c r="AX453" s="13" t="s">
        <v>81</v>
      </c>
      <c r="AY453" s="242" t="s">
        <v>148</v>
      </c>
    </row>
    <row r="454" s="2" customFormat="1" ht="16.5" customHeight="1">
      <c r="A454" s="38"/>
      <c r="B454" s="39"/>
      <c r="C454" s="212" t="s">
        <v>1037</v>
      </c>
      <c r="D454" s="212" t="s">
        <v>151</v>
      </c>
      <c r="E454" s="213" t="s">
        <v>1038</v>
      </c>
      <c r="F454" s="214" t="s">
        <v>1039</v>
      </c>
      <c r="G454" s="215" t="s">
        <v>178</v>
      </c>
      <c r="H454" s="216">
        <v>1458</v>
      </c>
      <c r="I454" s="217"/>
      <c r="J454" s="218">
        <f>ROUND(I454*H454,2)</f>
        <v>0</v>
      </c>
      <c r="K454" s="214" t="s">
        <v>155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0.00019000000000000001</v>
      </c>
      <c r="R454" s="221">
        <f>Q454*H454</f>
        <v>0.27701999999999999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169</v>
      </c>
      <c r="AT454" s="223" t="s">
        <v>151</v>
      </c>
      <c r="AU454" s="223" t="s">
        <v>83</v>
      </c>
      <c r="AY454" s="17" t="s">
        <v>148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169</v>
      </c>
      <c r="BM454" s="223" t="s">
        <v>1040</v>
      </c>
    </row>
    <row r="455" s="2" customFormat="1">
      <c r="A455" s="38"/>
      <c r="B455" s="39"/>
      <c r="C455" s="40"/>
      <c r="D455" s="225" t="s">
        <v>158</v>
      </c>
      <c r="E455" s="40"/>
      <c r="F455" s="226" t="s">
        <v>1041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158</v>
      </c>
      <c r="AU455" s="17" t="s">
        <v>83</v>
      </c>
    </row>
    <row r="456" s="2" customFormat="1">
      <c r="A456" s="38"/>
      <c r="B456" s="39"/>
      <c r="C456" s="40"/>
      <c r="D456" s="230" t="s">
        <v>160</v>
      </c>
      <c r="E456" s="40"/>
      <c r="F456" s="231" t="s">
        <v>1042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160</v>
      </c>
      <c r="AU456" s="17" t="s">
        <v>83</v>
      </c>
    </row>
    <row r="457" s="12" customFormat="1" ht="25.92" customHeight="1">
      <c r="A457" s="12"/>
      <c r="B457" s="196"/>
      <c r="C457" s="197"/>
      <c r="D457" s="198" t="s">
        <v>72</v>
      </c>
      <c r="E457" s="199" t="s">
        <v>182</v>
      </c>
      <c r="F457" s="199" t="s">
        <v>335</v>
      </c>
      <c r="G457" s="197"/>
      <c r="H457" s="197"/>
      <c r="I457" s="200"/>
      <c r="J457" s="201">
        <f>BK457</f>
        <v>0</v>
      </c>
      <c r="K457" s="197"/>
      <c r="L457" s="202"/>
      <c r="M457" s="203"/>
      <c r="N457" s="204"/>
      <c r="O457" s="204"/>
      <c r="P457" s="205">
        <f>P458+P845</f>
        <v>0</v>
      </c>
      <c r="Q457" s="204"/>
      <c r="R457" s="205">
        <f>R458+R845</f>
        <v>54.707575999999996</v>
      </c>
      <c r="S457" s="204"/>
      <c r="T457" s="206">
        <f>T458+T845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7" t="s">
        <v>175</v>
      </c>
      <c r="AT457" s="208" t="s">
        <v>72</v>
      </c>
      <c r="AU457" s="208" t="s">
        <v>73</v>
      </c>
      <c r="AY457" s="207" t="s">
        <v>148</v>
      </c>
      <c r="BK457" s="209">
        <f>BK458+BK845</f>
        <v>0</v>
      </c>
    </row>
    <row r="458" s="12" customFormat="1" ht="22.8" customHeight="1">
      <c r="A458" s="12"/>
      <c r="B458" s="196"/>
      <c r="C458" s="197"/>
      <c r="D458" s="198" t="s">
        <v>72</v>
      </c>
      <c r="E458" s="210" t="s">
        <v>336</v>
      </c>
      <c r="F458" s="210" t="s">
        <v>1043</v>
      </c>
      <c r="G458" s="197"/>
      <c r="H458" s="197"/>
      <c r="I458" s="200"/>
      <c r="J458" s="211">
        <f>BK458</f>
        <v>0</v>
      </c>
      <c r="K458" s="197"/>
      <c r="L458" s="202"/>
      <c r="M458" s="203"/>
      <c r="N458" s="204"/>
      <c r="O458" s="204"/>
      <c r="P458" s="205">
        <f>SUM(P459:P844)</f>
        <v>0</v>
      </c>
      <c r="Q458" s="204"/>
      <c r="R458" s="205">
        <f>SUM(R459:R844)</f>
        <v>54.707575999999996</v>
      </c>
      <c r="S458" s="204"/>
      <c r="T458" s="206">
        <f>SUM(T459:T844)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7" t="s">
        <v>175</v>
      </c>
      <c r="AT458" s="208" t="s">
        <v>72</v>
      </c>
      <c r="AU458" s="208" t="s">
        <v>81</v>
      </c>
      <c r="AY458" s="207" t="s">
        <v>148</v>
      </c>
      <c r="BK458" s="209">
        <f>SUM(BK459:BK844)</f>
        <v>0</v>
      </c>
    </row>
    <row r="459" s="2" customFormat="1" ht="16.5" customHeight="1">
      <c r="A459" s="38"/>
      <c r="B459" s="39"/>
      <c r="C459" s="243" t="s">
        <v>1044</v>
      </c>
      <c r="D459" s="243" t="s">
        <v>182</v>
      </c>
      <c r="E459" s="244" t="s">
        <v>1045</v>
      </c>
      <c r="F459" s="245" t="s">
        <v>1046</v>
      </c>
      <c r="G459" s="246" t="s">
        <v>1047</v>
      </c>
      <c r="H459" s="247">
        <v>50</v>
      </c>
      <c r="I459" s="248"/>
      <c r="J459" s="249">
        <f>ROUND(I459*H459,2)</f>
        <v>0</v>
      </c>
      <c r="K459" s="245" t="s">
        <v>155</v>
      </c>
      <c r="L459" s="250"/>
      <c r="M459" s="251" t="s">
        <v>19</v>
      </c>
      <c r="N459" s="252" t="s">
        <v>44</v>
      </c>
      <c r="O459" s="84"/>
      <c r="P459" s="221">
        <f>O459*H459</f>
        <v>0</v>
      </c>
      <c r="Q459" s="221">
        <v>0</v>
      </c>
      <c r="R459" s="221">
        <f>Q459*H459</f>
        <v>0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1048</v>
      </c>
      <c r="AT459" s="223" t="s">
        <v>182</v>
      </c>
      <c r="AU459" s="223" t="s">
        <v>83</v>
      </c>
      <c r="AY459" s="17" t="s">
        <v>148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81</v>
      </c>
      <c r="BK459" s="224">
        <f>ROUND(I459*H459,2)</f>
        <v>0</v>
      </c>
      <c r="BL459" s="17" t="s">
        <v>341</v>
      </c>
      <c r="BM459" s="223" t="s">
        <v>1049</v>
      </c>
    </row>
    <row r="460" s="2" customFormat="1">
      <c r="A460" s="38"/>
      <c r="B460" s="39"/>
      <c r="C460" s="40"/>
      <c r="D460" s="225" t="s">
        <v>158</v>
      </c>
      <c r="E460" s="40"/>
      <c r="F460" s="226" t="s">
        <v>1046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158</v>
      </c>
      <c r="AU460" s="17" t="s">
        <v>83</v>
      </c>
    </row>
    <row r="461" s="2" customFormat="1" ht="16.5" customHeight="1">
      <c r="A461" s="38"/>
      <c r="B461" s="39"/>
      <c r="C461" s="212" t="s">
        <v>1050</v>
      </c>
      <c r="D461" s="212" t="s">
        <v>151</v>
      </c>
      <c r="E461" s="213" t="s">
        <v>1051</v>
      </c>
      <c r="F461" s="214" t="s">
        <v>1052</v>
      </c>
      <c r="G461" s="215" t="s">
        <v>168</v>
      </c>
      <c r="H461" s="216">
        <v>444</v>
      </c>
      <c r="I461" s="217"/>
      <c r="J461" s="218">
        <f>ROUND(I461*H461,2)</f>
        <v>0</v>
      </c>
      <c r="K461" s="214" t="s">
        <v>155</v>
      </c>
      <c r="L461" s="44"/>
      <c r="M461" s="219" t="s">
        <v>19</v>
      </c>
      <c r="N461" s="220" t="s">
        <v>44</v>
      </c>
      <c r="O461" s="84"/>
      <c r="P461" s="221">
        <f>O461*H461</f>
        <v>0</v>
      </c>
      <c r="Q461" s="221">
        <v>0.00019000000000000001</v>
      </c>
      <c r="R461" s="221">
        <f>Q461*H461</f>
        <v>0.084360000000000004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341</v>
      </c>
      <c r="AT461" s="223" t="s">
        <v>151</v>
      </c>
      <c r="AU461" s="223" t="s">
        <v>83</v>
      </c>
      <c r="AY461" s="17" t="s">
        <v>148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341</v>
      </c>
      <c r="BM461" s="223" t="s">
        <v>1053</v>
      </c>
    </row>
    <row r="462" s="2" customFormat="1">
      <c r="A462" s="38"/>
      <c r="B462" s="39"/>
      <c r="C462" s="40"/>
      <c r="D462" s="225" t="s">
        <v>158</v>
      </c>
      <c r="E462" s="40"/>
      <c r="F462" s="226" t="s">
        <v>1054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158</v>
      </c>
      <c r="AU462" s="17" t="s">
        <v>83</v>
      </c>
    </row>
    <row r="463" s="2" customFormat="1">
      <c r="A463" s="38"/>
      <c r="B463" s="39"/>
      <c r="C463" s="40"/>
      <c r="D463" s="230" t="s">
        <v>160</v>
      </c>
      <c r="E463" s="40"/>
      <c r="F463" s="231" t="s">
        <v>1055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160</v>
      </c>
      <c r="AU463" s="17" t="s">
        <v>83</v>
      </c>
    </row>
    <row r="464" s="2" customFormat="1" ht="16.5" customHeight="1">
      <c r="A464" s="38"/>
      <c r="B464" s="39"/>
      <c r="C464" s="243" t="s">
        <v>348</v>
      </c>
      <c r="D464" s="243" t="s">
        <v>182</v>
      </c>
      <c r="E464" s="244" t="s">
        <v>1056</v>
      </c>
      <c r="F464" s="245" t="s">
        <v>1057</v>
      </c>
      <c r="G464" s="246" t="s">
        <v>168</v>
      </c>
      <c r="H464" s="247">
        <v>171.59999999999999</v>
      </c>
      <c r="I464" s="248"/>
      <c r="J464" s="249">
        <f>ROUND(I464*H464,2)</f>
        <v>0</v>
      </c>
      <c r="K464" s="245" t="s">
        <v>19</v>
      </c>
      <c r="L464" s="250"/>
      <c r="M464" s="251" t="s">
        <v>19</v>
      </c>
      <c r="N464" s="252" t="s">
        <v>44</v>
      </c>
      <c r="O464" s="84"/>
      <c r="P464" s="221">
        <f>O464*H464</f>
        <v>0</v>
      </c>
      <c r="Q464" s="221">
        <v>0.057000000000000002</v>
      </c>
      <c r="R464" s="221">
        <f>Q464*H464</f>
        <v>9.7812000000000001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348</v>
      </c>
      <c r="AT464" s="223" t="s">
        <v>182</v>
      </c>
      <c r="AU464" s="223" t="s">
        <v>83</v>
      </c>
      <c r="AY464" s="17" t="s">
        <v>148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348</v>
      </c>
      <c r="BM464" s="223" t="s">
        <v>1058</v>
      </c>
    </row>
    <row r="465" s="2" customFormat="1">
      <c r="A465" s="38"/>
      <c r="B465" s="39"/>
      <c r="C465" s="40"/>
      <c r="D465" s="225" t="s">
        <v>158</v>
      </c>
      <c r="E465" s="40"/>
      <c r="F465" s="226" t="s">
        <v>1057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158</v>
      </c>
      <c r="AU465" s="17" t="s">
        <v>83</v>
      </c>
    </row>
    <row r="466" s="13" customFormat="1">
      <c r="A466" s="13"/>
      <c r="B466" s="232"/>
      <c r="C466" s="233"/>
      <c r="D466" s="225" t="s">
        <v>173</v>
      </c>
      <c r="E466" s="233"/>
      <c r="F466" s="235" t="s">
        <v>1059</v>
      </c>
      <c r="G466" s="233"/>
      <c r="H466" s="236">
        <v>171.59999999999999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173</v>
      </c>
      <c r="AU466" s="242" t="s">
        <v>83</v>
      </c>
      <c r="AV466" s="13" t="s">
        <v>83</v>
      </c>
      <c r="AW466" s="13" t="s">
        <v>4</v>
      </c>
      <c r="AX466" s="13" t="s">
        <v>81</v>
      </c>
      <c r="AY466" s="242" t="s">
        <v>148</v>
      </c>
    </row>
    <row r="467" s="2" customFormat="1" ht="16.5" customHeight="1">
      <c r="A467" s="38"/>
      <c r="B467" s="39"/>
      <c r="C467" s="243" t="s">
        <v>1060</v>
      </c>
      <c r="D467" s="243" t="s">
        <v>182</v>
      </c>
      <c r="E467" s="244" t="s">
        <v>1061</v>
      </c>
      <c r="F467" s="245" t="s">
        <v>1062</v>
      </c>
      <c r="G467" s="246" t="s">
        <v>168</v>
      </c>
      <c r="H467" s="247">
        <v>158.40000000000001</v>
      </c>
      <c r="I467" s="248"/>
      <c r="J467" s="249">
        <f>ROUND(I467*H467,2)</f>
        <v>0</v>
      </c>
      <c r="K467" s="245" t="s">
        <v>19</v>
      </c>
      <c r="L467" s="250"/>
      <c r="M467" s="251" t="s">
        <v>19</v>
      </c>
      <c r="N467" s="252" t="s">
        <v>44</v>
      </c>
      <c r="O467" s="84"/>
      <c r="P467" s="221">
        <f>O467*H467</f>
        <v>0</v>
      </c>
      <c r="Q467" s="221">
        <v>0.060999999999999999</v>
      </c>
      <c r="R467" s="221">
        <f>Q467*H467</f>
        <v>9.6623999999999999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348</v>
      </c>
      <c r="AT467" s="223" t="s">
        <v>182</v>
      </c>
      <c r="AU467" s="223" t="s">
        <v>83</v>
      </c>
      <c r="AY467" s="17" t="s">
        <v>148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348</v>
      </c>
      <c r="BM467" s="223" t="s">
        <v>1063</v>
      </c>
    </row>
    <row r="468" s="2" customFormat="1">
      <c r="A468" s="38"/>
      <c r="B468" s="39"/>
      <c r="C468" s="40"/>
      <c r="D468" s="225" t="s">
        <v>158</v>
      </c>
      <c r="E468" s="40"/>
      <c r="F468" s="226" t="s">
        <v>1062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158</v>
      </c>
      <c r="AU468" s="17" t="s">
        <v>83</v>
      </c>
    </row>
    <row r="469" s="13" customFormat="1">
      <c r="A469" s="13"/>
      <c r="B469" s="232"/>
      <c r="C469" s="233"/>
      <c r="D469" s="225" t="s">
        <v>173</v>
      </c>
      <c r="E469" s="233"/>
      <c r="F469" s="235" t="s">
        <v>1064</v>
      </c>
      <c r="G469" s="233"/>
      <c r="H469" s="236">
        <v>158.40000000000001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173</v>
      </c>
      <c r="AU469" s="242" t="s">
        <v>83</v>
      </c>
      <c r="AV469" s="13" t="s">
        <v>83</v>
      </c>
      <c r="AW469" s="13" t="s">
        <v>4</v>
      </c>
      <c r="AX469" s="13" t="s">
        <v>81</v>
      </c>
      <c r="AY469" s="242" t="s">
        <v>148</v>
      </c>
    </row>
    <row r="470" s="2" customFormat="1" ht="16.5" customHeight="1">
      <c r="A470" s="38"/>
      <c r="B470" s="39"/>
      <c r="C470" s="243" t="s">
        <v>1065</v>
      </c>
      <c r="D470" s="243" t="s">
        <v>182</v>
      </c>
      <c r="E470" s="244" t="s">
        <v>1066</v>
      </c>
      <c r="F470" s="245" t="s">
        <v>1067</v>
      </c>
      <c r="G470" s="246" t="s">
        <v>168</v>
      </c>
      <c r="H470" s="247">
        <v>158.40000000000001</v>
      </c>
      <c r="I470" s="248"/>
      <c r="J470" s="249">
        <f>ROUND(I470*H470,2)</f>
        <v>0</v>
      </c>
      <c r="K470" s="245" t="s">
        <v>19</v>
      </c>
      <c r="L470" s="250"/>
      <c r="M470" s="251" t="s">
        <v>19</v>
      </c>
      <c r="N470" s="252" t="s">
        <v>44</v>
      </c>
      <c r="O470" s="84"/>
      <c r="P470" s="221">
        <f>O470*H470</f>
        <v>0</v>
      </c>
      <c r="Q470" s="221">
        <v>0.066500000000000004</v>
      </c>
      <c r="R470" s="221">
        <f>Q470*H470</f>
        <v>10.533600000000002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348</v>
      </c>
      <c r="AT470" s="223" t="s">
        <v>182</v>
      </c>
      <c r="AU470" s="223" t="s">
        <v>83</v>
      </c>
      <c r="AY470" s="17" t="s">
        <v>148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348</v>
      </c>
      <c r="BM470" s="223" t="s">
        <v>1068</v>
      </c>
    </row>
    <row r="471" s="2" customFormat="1">
      <c r="A471" s="38"/>
      <c r="B471" s="39"/>
      <c r="C471" s="40"/>
      <c r="D471" s="225" t="s">
        <v>158</v>
      </c>
      <c r="E471" s="40"/>
      <c r="F471" s="226" t="s">
        <v>1067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158</v>
      </c>
      <c r="AU471" s="17" t="s">
        <v>83</v>
      </c>
    </row>
    <row r="472" s="13" customFormat="1">
      <c r="A472" s="13"/>
      <c r="B472" s="232"/>
      <c r="C472" s="233"/>
      <c r="D472" s="225" t="s">
        <v>173</v>
      </c>
      <c r="E472" s="233"/>
      <c r="F472" s="235" t="s">
        <v>1064</v>
      </c>
      <c r="G472" s="233"/>
      <c r="H472" s="236">
        <v>158.40000000000001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173</v>
      </c>
      <c r="AU472" s="242" t="s">
        <v>83</v>
      </c>
      <c r="AV472" s="13" t="s">
        <v>83</v>
      </c>
      <c r="AW472" s="13" t="s">
        <v>4</v>
      </c>
      <c r="AX472" s="13" t="s">
        <v>81</v>
      </c>
      <c r="AY472" s="242" t="s">
        <v>148</v>
      </c>
    </row>
    <row r="473" s="2" customFormat="1" ht="16.5" customHeight="1">
      <c r="A473" s="38"/>
      <c r="B473" s="39"/>
      <c r="C473" s="212" t="s">
        <v>1069</v>
      </c>
      <c r="D473" s="212" t="s">
        <v>151</v>
      </c>
      <c r="E473" s="213" t="s">
        <v>1070</v>
      </c>
      <c r="F473" s="214" t="s">
        <v>1071</v>
      </c>
      <c r="G473" s="215" t="s">
        <v>230</v>
      </c>
      <c r="H473" s="216">
        <v>3</v>
      </c>
      <c r="I473" s="217"/>
      <c r="J473" s="218">
        <f>ROUND(I473*H473,2)</f>
        <v>0</v>
      </c>
      <c r="K473" s="214" t="s">
        <v>155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4.0000000000000003E-05</v>
      </c>
      <c r="R473" s="221">
        <f>Q473*H473</f>
        <v>0.00012000000000000002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341</v>
      </c>
      <c r="AT473" s="223" t="s">
        <v>151</v>
      </c>
      <c r="AU473" s="223" t="s">
        <v>83</v>
      </c>
      <c r="AY473" s="17" t="s">
        <v>148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341</v>
      </c>
      <c r="BM473" s="223" t="s">
        <v>1072</v>
      </c>
    </row>
    <row r="474" s="2" customFormat="1">
      <c r="A474" s="38"/>
      <c r="B474" s="39"/>
      <c r="C474" s="40"/>
      <c r="D474" s="225" t="s">
        <v>158</v>
      </c>
      <c r="E474" s="40"/>
      <c r="F474" s="226" t="s">
        <v>1073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158</v>
      </c>
      <c r="AU474" s="17" t="s">
        <v>83</v>
      </c>
    </row>
    <row r="475" s="2" customFormat="1">
      <c r="A475" s="38"/>
      <c r="B475" s="39"/>
      <c r="C475" s="40"/>
      <c r="D475" s="230" t="s">
        <v>160</v>
      </c>
      <c r="E475" s="40"/>
      <c r="F475" s="231" t="s">
        <v>1074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160</v>
      </c>
      <c r="AU475" s="17" t="s">
        <v>83</v>
      </c>
    </row>
    <row r="476" s="2" customFormat="1" ht="16.5" customHeight="1">
      <c r="A476" s="38"/>
      <c r="B476" s="39"/>
      <c r="C476" s="212" t="s">
        <v>1075</v>
      </c>
      <c r="D476" s="212" t="s">
        <v>151</v>
      </c>
      <c r="E476" s="213" t="s">
        <v>1076</v>
      </c>
      <c r="F476" s="214" t="s">
        <v>1077</v>
      </c>
      <c r="G476" s="215" t="s">
        <v>230</v>
      </c>
      <c r="H476" s="216">
        <v>5</v>
      </c>
      <c r="I476" s="217"/>
      <c r="J476" s="218">
        <f>ROUND(I476*H476,2)</f>
        <v>0</v>
      </c>
      <c r="K476" s="214" t="s">
        <v>155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6.0000000000000002E-05</v>
      </c>
      <c r="R476" s="221">
        <f>Q476*H476</f>
        <v>0.00030000000000000003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341</v>
      </c>
      <c r="AT476" s="223" t="s">
        <v>151</v>
      </c>
      <c r="AU476" s="223" t="s">
        <v>83</v>
      </c>
      <c r="AY476" s="17" t="s">
        <v>148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341</v>
      </c>
      <c r="BM476" s="223" t="s">
        <v>1078</v>
      </c>
    </row>
    <row r="477" s="2" customFormat="1">
      <c r="A477" s="38"/>
      <c r="B477" s="39"/>
      <c r="C477" s="40"/>
      <c r="D477" s="225" t="s">
        <v>158</v>
      </c>
      <c r="E477" s="40"/>
      <c r="F477" s="226" t="s">
        <v>1079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158</v>
      </c>
      <c r="AU477" s="17" t="s">
        <v>83</v>
      </c>
    </row>
    <row r="478" s="2" customFormat="1">
      <c r="A478" s="38"/>
      <c r="B478" s="39"/>
      <c r="C478" s="40"/>
      <c r="D478" s="230" t="s">
        <v>160</v>
      </c>
      <c r="E478" s="40"/>
      <c r="F478" s="231" t="s">
        <v>1080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160</v>
      </c>
      <c r="AU478" s="17" t="s">
        <v>83</v>
      </c>
    </row>
    <row r="479" s="2" customFormat="1" ht="16.5" customHeight="1">
      <c r="A479" s="38"/>
      <c r="B479" s="39"/>
      <c r="C479" s="212" t="s">
        <v>1081</v>
      </c>
      <c r="D479" s="212" t="s">
        <v>151</v>
      </c>
      <c r="E479" s="213" t="s">
        <v>1082</v>
      </c>
      <c r="F479" s="214" t="s">
        <v>1083</v>
      </c>
      <c r="G479" s="215" t="s">
        <v>230</v>
      </c>
      <c r="H479" s="216">
        <v>66</v>
      </c>
      <c r="I479" s="217"/>
      <c r="J479" s="218">
        <f>ROUND(I479*H479,2)</f>
        <v>0</v>
      </c>
      <c r="K479" s="214" t="s">
        <v>155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0.00017000000000000001</v>
      </c>
      <c r="R479" s="221">
        <f>Q479*H479</f>
        <v>0.011220000000000001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341</v>
      </c>
      <c r="AT479" s="223" t="s">
        <v>151</v>
      </c>
      <c r="AU479" s="223" t="s">
        <v>83</v>
      </c>
      <c r="AY479" s="17" t="s">
        <v>148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341</v>
      </c>
      <c r="BM479" s="223" t="s">
        <v>1084</v>
      </c>
    </row>
    <row r="480" s="2" customFormat="1">
      <c r="A480" s="38"/>
      <c r="B480" s="39"/>
      <c r="C480" s="40"/>
      <c r="D480" s="225" t="s">
        <v>158</v>
      </c>
      <c r="E480" s="40"/>
      <c r="F480" s="226" t="s">
        <v>1085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158</v>
      </c>
      <c r="AU480" s="17" t="s">
        <v>83</v>
      </c>
    </row>
    <row r="481" s="2" customFormat="1">
      <c r="A481" s="38"/>
      <c r="B481" s="39"/>
      <c r="C481" s="40"/>
      <c r="D481" s="230" t="s">
        <v>160</v>
      </c>
      <c r="E481" s="40"/>
      <c r="F481" s="231" t="s">
        <v>1086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160</v>
      </c>
      <c r="AU481" s="17" t="s">
        <v>83</v>
      </c>
    </row>
    <row r="482" s="2" customFormat="1" ht="16.5" customHeight="1">
      <c r="A482" s="38"/>
      <c r="B482" s="39"/>
      <c r="C482" s="212" t="s">
        <v>1087</v>
      </c>
      <c r="D482" s="212" t="s">
        <v>151</v>
      </c>
      <c r="E482" s="213" t="s">
        <v>1088</v>
      </c>
      <c r="F482" s="214" t="s">
        <v>1089</v>
      </c>
      <c r="G482" s="215" t="s">
        <v>230</v>
      </c>
      <c r="H482" s="216">
        <v>2</v>
      </c>
      <c r="I482" s="217"/>
      <c r="J482" s="218">
        <f>ROUND(I482*H482,2)</f>
        <v>0</v>
      </c>
      <c r="K482" s="214" t="s">
        <v>155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0.00025000000000000001</v>
      </c>
      <c r="R482" s="221">
        <f>Q482*H482</f>
        <v>0.00050000000000000001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341</v>
      </c>
      <c r="AT482" s="223" t="s">
        <v>151</v>
      </c>
      <c r="AU482" s="223" t="s">
        <v>83</v>
      </c>
      <c r="AY482" s="17" t="s">
        <v>148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341</v>
      </c>
      <c r="BM482" s="223" t="s">
        <v>1090</v>
      </c>
    </row>
    <row r="483" s="2" customFormat="1">
      <c r="A483" s="38"/>
      <c r="B483" s="39"/>
      <c r="C483" s="40"/>
      <c r="D483" s="225" t="s">
        <v>158</v>
      </c>
      <c r="E483" s="40"/>
      <c r="F483" s="226" t="s">
        <v>1091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158</v>
      </c>
      <c r="AU483" s="17" t="s">
        <v>83</v>
      </c>
    </row>
    <row r="484" s="2" customFormat="1">
      <c r="A484" s="38"/>
      <c r="B484" s="39"/>
      <c r="C484" s="40"/>
      <c r="D484" s="230" t="s">
        <v>160</v>
      </c>
      <c r="E484" s="40"/>
      <c r="F484" s="231" t="s">
        <v>1092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160</v>
      </c>
      <c r="AU484" s="17" t="s">
        <v>83</v>
      </c>
    </row>
    <row r="485" s="2" customFormat="1" ht="16.5" customHeight="1">
      <c r="A485" s="38"/>
      <c r="B485" s="39"/>
      <c r="C485" s="212" t="s">
        <v>1093</v>
      </c>
      <c r="D485" s="212" t="s">
        <v>151</v>
      </c>
      <c r="E485" s="213" t="s">
        <v>1094</v>
      </c>
      <c r="F485" s="214" t="s">
        <v>1095</v>
      </c>
      <c r="G485" s="215" t="s">
        <v>230</v>
      </c>
      <c r="H485" s="216">
        <v>4</v>
      </c>
      <c r="I485" s="217"/>
      <c r="J485" s="218">
        <f>ROUND(I485*H485,2)</f>
        <v>0</v>
      </c>
      <c r="K485" s="214" t="s">
        <v>155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0.00032000000000000003</v>
      </c>
      <c r="R485" s="221">
        <f>Q485*H485</f>
        <v>0.0012800000000000001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341</v>
      </c>
      <c r="AT485" s="223" t="s">
        <v>151</v>
      </c>
      <c r="AU485" s="223" t="s">
        <v>83</v>
      </c>
      <c r="AY485" s="17" t="s">
        <v>148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341</v>
      </c>
      <c r="BM485" s="223" t="s">
        <v>1096</v>
      </c>
    </row>
    <row r="486" s="2" customFormat="1">
      <c r="A486" s="38"/>
      <c r="B486" s="39"/>
      <c r="C486" s="40"/>
      <c r="D486" s="225" t="s">
        <v>158</v>
      </c>
      <c r="E486" s="40"/>
      <c r="F486" s="226" t="s">
        <v>1097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158</v>
      </c>
      <c r="AU486" s="17" t="s">
        <v>83</v>
      </c>
    </row>
    <row r="487" s="2" customFormat="1">
      <c r="A487" s="38"/>
      <c r="B487" s="39"/>
      <c r="C487" s="40"/>
      <c r="D487" s="230" t="s">
        <v>160</v>
      </c>
      <c r="E487" s="40"/>
      <c r="F487" s="231" t="s">
        <v>1098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160</v>
      </c>
      <c r="AU487" s="17" t="s">
        <v>83</v>
      </c>
    </row>
    <row r="488" s="2" customFormat="1" ht="16.5" customHeight="1">
      <c r="A488" s="38"/>
      <c r="B488" s="39"/>
      <c r="C488" s="212" t="s">
        <v>1099</v>
      </c>
      <c r="D488" s="212" t="s">
        <v>151</v>
      </c>
      <c r="E488" s="213" t="s">
        <v>1100</v>
      </c>
      <c r="F488" s="214" t="s">
        <v>1101</v>
      </c>
      <c r="G488" s="215" t="s">
        <v>230</v>
      </c>
      <c r="H488" s="216">
        <v>9</v>
      </c>
      <c r="I488" s="217"/>
      <c r="J488" s="218">
        <f>ROUND(I488*H488,2)</f>
        <v>0</v>
      </c>
      <c r="K488" s="214" t="s">
        <v>155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0.00038000000000000002</v>
      </c>
      <c r="R488" s="221">
        <f>Q488*H488</f>
        <v>0.0034200000000000003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341</v>
      </c>
      <c r="AT488" s="223" t="s">
        <v>151</v>
      </c>
      <c r="AU488" s="223" t="s">
        <v>83</v>
      </c>
      <c r="AY488" s="17" t="s">
        <v>148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81</v>
      </c>
      <c r="BK488" s="224">
        <f>ROUND(I488*H488,2)</f>
        <v>0</v>
      </c>
      <c r="BL488" s="17" t="s">
        <v>341</v>
      </c>
      <c r="BM488" s="223" t="s">
        <v>1102</v>
      </c>
    </row>
    <row r="489" s="2" customFormat="1">
      <c r="A489" s="38"/>
      <c r="B489" s="39"/>
      <c r="C489" s="40"/>
      <c r="D489" s="225" t="s">
        <v>158</v>
      </c>
      <c r="E489" s="40"/>
      <c r="F489" s="226" t="s">
        <v>1103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158</v>
      </c>
      <c r="AU489" s="17" t="s">
        <v>83</v>
      </c>
    </row>
    <row r="490" s="2" customFormat="1">
      <c r="A490" s="38"/>
      <c r="B490" s="39"/>
      <c r="C490" s="40"/>
      <c r="D490" s="230" t="s">
        <v>160</v>
      </c>
      <c r="E490" s="40"/>
      <c r="F490" s="231" t="s">
        <v>1104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160</v>
      </c>
      <c r="AU490" s="17" t="s">
        <v>83</v>
      </c>
    </row>
    <row r="491" s="2" customFormat="1" ht="16.5" customHeight="1">
      <c r="A491" s="38"/>
      <c r="B491" s="39"/>
      <c r="C491" s="212" t="s">
        <v>1105</v>
      </c>
      <c r="D491" s="212" t="s">
        <v>151</v>
      </c>
      <c r="E491" s="213" t="s">
        <v>1106</v>
      </c>
      <c r="F491" s="214" t="s">
        <v>1107</v>
      </c>
      <c r="G491" s="215" t="s">
        <v>230</v>
      </c>
      <c r="H491" s="216">
        <v>2</v>
      </c>
      <c r="I491" s="217"/>
      <c r="J491" s="218">
        <f>ROUND(I491*H491,2)</f>
        <v>0</v>
      </c>
      <c r="K491" s="214" t="s">
        <v>155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0.0015200000000000001</v>
      </c>
      <c r="R491" s="221">
        <f>Q491*H491</f>
        <v>0.0030400000000000002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341</v>
      </c>
      <c r="AT491" s="223" t="s">
        <v>151</v>
      </c>
      <c r="AU491" s="223" t="s">
        <v>83</v>
      </c>
      <c r="AY491" s="17" t="s">
        <v>148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341</v>
      </c>
      <c r="BM491" s="223" t="s">
        <v>1108</v>
      </c>
    </row>
    <row r="492" s="2" customFormat="1">
      <c r="A492" s="38"/>
      <c r="B492" s="39"/>
      <c r="C492" s="40"/>
      <c r="D492" s="225" t="s">
        <v>158</v>
      </c>
      <c r="E492" s="40"/>
      <c r="F492" s="226" t="s">
        <v>1109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158</v>
      </c>
      <c r="AU492" s="17" t="s">
        <v>83</v>
      </c>
    </row>
    <row r="493" s="2" customFormat="1">
      <c r="A493" s="38"/>
      <c r="B493" s="39"/>
      <c r="C493" s="40"/>
      <c r="D493" s="230" t="s">
        <v>160</v>
      </c>
      <c r="E493" s="40"/>
      <c r="F493" s="231" t="s">
        <v>1110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160</v>
      </c>
      <c r="AU493" s="17" t="s">
        <v>83</v>
      </c>
    </row>
    <row r="494" s="2" customFormat="1" ht="16.5" customHeight="1">
      <c r="A494" s="38"/>
      <c r="B494" s="39"/>
      <c r="C494" s="212" t="s">
        <v>1111</v>
      </c>
      <c r="D494" s="212" t="s">
        <v>151</v>
      </c>
      <c r="E494" s="213" t="s">
        <v>1112</v>
      </c>
      <c r="F494" s="214" t="s">
        <v>1113</v>
      </c>
      <c r="G494" s="215" t="s">
        <v>230</v>
      </c>
      <c r="H494" s="216">
        <v>12</v>
      </c>
      <c r="I494" s="217"/>
      <c r="J494" s="218">
        <f>ROUND(I494*H494,2)</f>
        <v>0</v>
      </c>
      <c r="K494" s="214" t="s">
        <v>155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0.0019200000000000001</v>
      </c>
      <c r="R494" s="221">
        <f>Q494*H494</f>
        <v>0.023040000000000001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341</v>
      </c>
      <c r="AT494" s="223" t="s">
        <v>151</v>
      </c>
      <c r="AU494" s="223" t="s">
        <v>83</v>
      </c>
      <c r="AY494" s="17" t="s">
        <v>148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341</v>
      </c>
      <c r="BM494" s="223" t="s">
        <v>1114</v>
      </c>
    </row>
    <row r="495" s="2" customFormat="1">
      <c r="A495" s="38"/>
      <c r="B495" s="39"/>
      <c r="C495" s="40"/>
      <c r="D495" s="225" t="s">
        <v>158</v>
      </c>
      <c r="E495" s="40"/>
      <c r="F495" s="226" t="s">
        <v>1115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158</v>
      </c>
      <c r="AU495" s="17" t="s">
        <v>83</v>
      </c>
    </row>
    <row r="496" s="2" customFormat="1">
      <c r="A496" s="38"/>
      <c r="B496" s="39"/>
      <c r="C496" s="40"/>
      <c r="D496" s="230" t="s">
        <v>160</v>
      </c>
      <c r="E496" s="40"/>
      <c r="F496" s="231" t="s">
        <v>1116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160</v>
      </c>
      <c r="AU496" s="17" t="s">
        <v>83</v>
      </c>
    </row>
    <row r="497" s="2" customFormat="1" ht="16.5" customHeight="1">
      <c r="A497" s="38"/>
      <c r="B497" s="39"/>
      <c r="C497" s="212" t="s">
        <v>1117</v>
      </c>
      <c r="D497" s="212" t="s">
        <v>151</v>
      </c>
      <c r="E497" s="213" t="s">
        <v>1118</v>
      </c>
      <c r="F497" s="214" t="s">
        <v>1119</v>
      </c>
      <c r="G497" s="215" t="s">
        <v>230</v>
      </c>
      <c r="H497" s="216">
        <v>17</v>
      </c>
      <c r="I497" s="217"/>
      <c r="J497" s="218">
        <f>ROUND(I497*H497,2)</f>
        <v>0</v>
      </c>
      <c r="K497" s="214" t="s">
        <v>155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0.0033</v>
      </c>
      <c r="R497" s="221">
        <f>Q497*H497</f>
        <v>0.056099999999999997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341</v>
      </c>
      <c r="AT497" s="223" t="s">
        <v>151</v>
      </c>
      <c r="AU497" s="223" t="s">
        <v>83</v>
      </c>
      <c r="AY497" s="17" t="s">
        <v>148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341</v>
      </c>
      <c r="BM497" s="223" t="s">
        <v>1120</v>
      </c>
    </row>
    <row r="498" s="2" customFormat="1">
      <c r="A498" s="38"/>
      <c r="B498" s="39"/>
      <c r="C498" s="40"/>
      <c r="D498" s="225" t="s">
        <v>158</v>
      </c>
      <c r="E498" s="40"/>
      <c r="F498" s="226" t="s">
        <v>1121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158</v>
      </c>
      <c r="AU498" s="17" t="s">
        <v>83</v>
      </c>
    </row>
    <row r="499" s="2" customFormat="1">
      <c r="A499" s="38"/>
      <c r="B499" s="39"/>
      <c r="C499" s="40"/>
      <c r="D499" s="230" t="s">
        <v>160</v>
      </c>
      <c r="E499" s="40"/>
      <c r="F499" s="231" t="s">
        <v>1122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160</v>
      </c>
      <c r="AU499" s="17" t="s">
        <v>83</v>
      </c>
    </row>
    <row r="500" s="2" customFormat="1" ht="16.5" customHeight="1">
      <c r="A500" s="38"/>
      <c r="B500" s="39"/>
      <c r="C500" s="212" t="s">
        <v>1123</v>
      </c>
      <c r="D500" s="212" t="s">
        <v>151</v>
      </c>
      <c r="E500" s="213" t="s">
        <v>1124</v>
      </c>
      <c r="F500" s="214" t="s">
        <v>1125</v>
      </c>
      <c r="G500" s="215" t="s">
        <v>230</v>
      </c>
      <c r="H500" s="216">
        <v>3</v>
      </c>
      <c r="I500" s="217"/>
      <c r="J500" s="218">
        <f>ROUND(I500*H500,2)</f>
        <v>0</v>
      </c>
      <c r="K500" s="214" t="s">
        <v>155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0.0058300000000000001</v>
      </c>
      <c r="R500" s="221">
        <f>Q500*H500</f>
        <v>0.017489999999999999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341</v>
      </c>
      <c r="AT500" s="223" t="s">
        <v>151</v>
      </c>
      <c r="AU500" s="223" t="s">
        <v>83</v>
      </c>
      <c r="AY500" s="17" t="s">
        <v>148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341</v>
      </c>
      <c r="BM500" s="223" t="s">
        <v>1126</v>
      </c>
    </row>
    <row r="501" s="2" customFormat="1">
      <c r="A501" s="38"/>
      <c r="B501" s="39"/>
      <c r="C501" s="40"/>
      <c r="D501" s="225" t="s">
        <v>158</v>
      </c>
      <c r="E501" s="40"/>
      <c r="F501" s="226" t="s">
        <v>1127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158</v>
      </c>
      <c r="AU501" s="17" t="s">
        <v>83</v>
      </c>
    </row>
    <row r="502" s="2" customFormat="1">
      <c r="A502" s="38"/>
      <c r="B502" s="39"/>
      <c r="C502" s="40"/>
      <c r="D502" s="230" t="s">
        <v>160</v>
      </c>
      <c r="E502" s="40"/>
      <c r="F502" s="231" t="s">
        <v>1128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160</v>
      </c>
      <c r="AU502" s="17" t="s">
        <v>83</v>
      </c>
    </row>
    <row r="503" s="2" customFormat="1" ht="16.5" customHeight="1">
      <c r="A503" s="38"/>
      <c r="B503" s="39"/>
      <c r="C503" s="212" t="s">
        <v>1129</v>
      </c>
      <c r="D503" s="212" t="s">
        <v>151</v>
      </c>
      <c r="E503" s="213" t="s">
        <v>1130</v>
      </c>
      <c r="F503" s="214" t="s">
        <v>1131</v>
      </c>
      <c r="G503" s="215" t="s">
        <v>230</v>
      </c>
      <c r="H503" s="216">
        <v>2</v>
      </c>
      <c r="I503" s="217"/>
      <c r="J503" s="218">
        <f>ROUND(I503*H503,2)</f>
        <v>0</v>
      </c>
      <c r="K503" s="214" t="s">
        <v>155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0.00728</v>
      </c>
      <c r="R503" s="221">
        <f>Q503*H503</f>
        <v>0.01456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341</v>
      </c>
      <c r="AT503" s="223" t="s">
        <v>151</v>
      </c>
      <c r="AU503" s="223" t="s">
        <v>83</v>
      </c>
      <c r="AY503" s="17" t="s">
        <v>148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341</v>
      </c>
      <c r="BM503" s="223" t="s">
        <v>1132</v>
      </c>
    </row>
    <row r="504" s="2" customFormat="1">
      <c r="A504" s="38"/>
      <c r="B504" s="39"/>
      <c r="C504" s="40"/>
      <c r="D504" s="225" t="s">
        <v>158</v>
      </c>
      <c r="E504" s="40"/>
      <c r="F504" s="226" t="s">
        <v>1133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158</v>
      </c>
      <c r="AU504" s="17" t="s">
        <v>83</v>
      </c>
    </row>
    <row r="505" s="2" customFormat="1">
      <c r="A505" s="38"/>
      <c r="B505" s="39"/>
      <c r="C505" s="40"/>
      <c r="D505" s="230" t="s">
        <v>160</v>
      </c>
      <c r="E505" s="40"/>
      <c r="F505" s="231" t="s">
        <v>1134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160</v>
      </c>
      <c r="AU505" s="17" t="s">
        <v>83</v>
      </c>
    </row>
    <row r="506" s="2" customFormat="1" ht="16.5" customHeight="1">
      <c r="A506" s="38"/>
      <c r="B506" s="39"/>
      <c r="C506" s="212" t="s">
        <v>1135</v>
      </c>
      <c r="D506" s="212" t="s">
        <v>151</v>
      </c>
      <c r="E506" s="213" t="s">
        <v>1136</v>
      </c>
      <c r="F506" s="214" t="s">
        <v>1137</v>
      </c>
      <c r="G506" s="215" t="s">
        <v>230</v>
      </c>
      <c r="H506" s="216">
        <v>18</v>
      </c>
      <c r="I506" s="217"/>
      <c r="J506" s="218">
        <f>ROUND(I506*H506,2)</f>
        <v>0</v>
      </c>
      <c r="K506" s="214" t="s">
        <v>155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2.0000000000000002E-05</v>
      </c>
      <c r="R506" s="221">
        <f>Q506*H506</f>
        <v>0.00036000000000000002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341</v>
      </c>
      <c r="AT506" s="223" t="s">
        <v>151</v>
      </c>
      <c r="AU506" s="223" t="s">
        <v>83</v>
      </c>
      <c r="AY506" s="17" t="s">
        <v>148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341</v>
      </c>
      <c r="BM506" s="223" t="s">
        <v>1138</v>
      </c>
    </row>
    <row r="507" s="2" customFormat="1">
      <c r="A507" s="38"/>
      <c r="B507" s="39"/>
      <c r="C507" s="40"/>
      <c r="D507" s="225" t="s">
        <v>158</v>
      </c>
      <c r="E507" s="40"/>
      <c r="F507" s="226" t="s">
        <v>1139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158</v>
      </c>
      <c r="AU507" s="17" t="s">
        <v>83</v>
      </c>
    </row>
    <row r="508" s="2" customFormat="1">
      <c r="A508" s="38"/>
      <c r="B508" s="39"/>
      <c r="C508" s="40"/>
      <c r="D508" s="230" t="s">
        <v>160</v>
      </c>
      <c r="E508" s="40"/>
      <c r="F508" s="231" t="s">
        <v>1140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160</v>
      </c>
      <c r="AU508" s="17" t="s">
        <v>83</v>
      </c>
    </row>
    <row r="509" s="2" customFormat="1" ht="16.5" customHeight="1">
      <c r="A509" s="38"/>
      <c r="B509" s="39"/>
      <c r="C509" s="243" t="s">
        <v>1141</v>
      </c>
      <c r="D509" s="243" t="s">
        <v>182</v>
      </c>
      <c r="E509" s="244" t="s">
        <v>1142</v>
      </c>
      <c r="F509" s="245" t="s">
        <v>1143</v>
      </c>
      <c r="G509" s="246" t="s">
        <v>230</v>
      </c>
      <c r="H509" s="247">
        <v>2</v>
      </c>
      <c r="I509" s="248"/>
      <c r="J509" s="249">
        <f>ROUND(I509*H509,2)</f>
        <v>0</v>
      </c>
      <c r="K509" s="245" t="s">
        <v>19</v>
      </c>
      <c r="L509" s="250"/>
      <c r="M509" s="251" t="s">
        <v>19</v>
      </c>
      <c r="N509" s="252" t="s">
        <v>44</v>
      </c>
      <c r="O509" s="84"/>
      <c r="P509" s="221">
        <f>O509*H509</f>
        <v>0</v>
      </c>
      <c r="Q509" s="221">
        <v>0</v>
      </c>
      <c r="R509" s="221">
        <f>Q509*H509</f>
        <v>0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185</v>
      </c>
      <c r="AT509" s="223" t="s">
        <v>182</v>
      </c>
      <c r="AU509" s="223" t="s">
        <v>83</v>
      </c>
      <c r="AY509" s="17" t="s">
        <v>148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169</v>
      </c>
      <c r="BM509" s="223" t="s">
        <v>1144</v>
      </c>
    </row>
    <row r="510" s="2" customFormat="1">
      <c r="A510" s="38"/>
      <c r="B510" s="39"/>
      <c r="C510" s="40"/>
      <c r="D510" s="225" t="s">
        <v>158</v>
      </c>
      <c r="E510" s="40"/>
      <c r="F510" s="226" t="s">
        <v>1143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158</v>
      </c>
      <c r="AU510" s="17" t="s">
        <v>83</v>
      </c>
    </row>
    <row r="511" s="2" customFormat="1" ht="16.5" customHeight="1">
      <c r="A511" s="38"/>
      <c r="B511" s="39"/>
      <c r="C511" s="243" t="s">
        <v>1145</v>
      </c>
      <c r="D511" s="243" t="s">
        <v>182</v>
      </c>
      <c r="E511" s="244" t="s">
        <v>1146</v>
      </c>
      <c r="F511" s="245" t="s">
        <v>1147</v>
      </c>
      <c r="G511" s="246" t="s">
        <v>230</v>
      </c>
      <c r="H511" s="247">
        <v>12</v>
      </c>
      <c r="I511" s="248"/>
      <c r="J511" s="249">
        <f>ROUND(I511*H511,2)</f>
        <v>0</v>
      </c>
      <c r="K511" s="245" t="s">
        <v>19</v>
      </c>
      <c r="L511" s="250"/>
      <c r="M511" s="251" t="s">
        <v>19</v>
      </c>
      <c r="N511" s="252" t="s">
        <v>44</v>
      </c>
      <c r="O511" s="84"/>
      <c r="P511" s="221">
        <f>O511*H511</f>
        <v>0</v>
      </c>
      <c r="Q511" s="221">
        <v>0.00077999999999999999</v>
      </c>
      <c r="R511" s="221">
        <f>Q511*H511</f>
        <v>0.0093600000000000003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185</v>
      </c>
      <c r="AT511" s="223" t="s">
        <v>182</v>
      </c>
      <c r="AU511" s="223" t="s">
        <v>83</v>
      </c>
      <c r="AY511" s="17" t="s">
        <v>148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169</v>
      </c>
      <c r="BM511" s="223" t="s">
        <v>1148</v>
      </c>
    </row>
    <row r="512" s="2" customFormat="1">
      <c r="A512" s="38"/>
      <c r="B512" s="39"/>
      <c r="C512" s="40"/>
      <c r="D512" s="225" t="s">
        <v>158</v>
      </c>
      <c r="E512" s="40"/>
      <c r="F512" s="226" t="s">
        <v>1147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158</v>
      </c>
      <c r="AU512" s="17" t="s">
        <v>83</v>
      </c>
    </row>
    <row r="513" s="2" customFormat="1" ht="16.5" customHeight="1">
      <c r="A513" s="38"/>
      <c r="B513" s="39"/>
      <c r="C513" s="243" t="s">
        <v>1149</v>
      </c>
      <c r="D513" s="243" t="s">
        <v>182</v>
      </c>
      <c r="E513" s="244" t="s">
        <v>1150</v>
      </c>
      <c r="F513" s="245" t="s">
        <v>1151</v>
      </c>
      <c r="G513" s="246" t="s">
        <v>230</v>
      </c>
      <c r="H513" s="247">
        <v>6</v>
      </c>
      <c r="I513" s="248"/>
      <c r="J513" s="249">
        <f>ROUND(I513*H513,2)</f>
        <v>0</v>
      </c>
      <c r="K513" s="245" t="s">
        <v>19</v>
      </c>
      <c r="L513" s="250"/>
      <c r="M513" s="251" t="s">
        <v>19</v>
      </c>
      <c r="N513" s="252" t="s">
        <v>44</v>
      </c>
      <c r="O513" s="84"/>
      <c r="P513" s="221">
        <f>O513*H513</f>
        <v>0</v>
      </c>
      <c r="Q513" s="221">
        <v>0.00016000000000000001</v>
      </c>
      <c r="R513" s="221">
        <f>Q513*H513</f>
        <v>0.00096000000000000013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185</v>
      </c>
      <c r="AT513" s="223" t="s">
        <v>182</v>
      </c>
      <c r="AU513" s="223" t="s">
        <v>83</v>
      </c>
      <c r="AY513" s="17" t="s">
        <v>148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169</v>
      </c>
      <c r="BM513" s="223" t="s">
        <v>1152</v>
      </c>
    </row>
    <row r="514" s="2" customFormat="1">
      <c r="A514" s="38"/>
      <c r="B514" s="39"/>
      <c r="C514" s="40"/>
      <c r="D514" s="225" t="s">
        <v>158</v>
      </c>
      <c r="E514" s="40"/>
      <c r="F514" s="226" t="s">
        <v>1151</v>
      </c>
      <c r="G514" s="40"/>
      <c r="H514" s="40"/>
      <c r="I514" s="227"/>
      <c r="J514" s="40"/>
      <c r="K514" s="40"/>
      <c r="L514" s="44"/>
      <c r="M514" s="228"/>
      <c r="N514" s="229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158</v>
      </c>
      <c r="AU514" s="17" t="s">
        <v>83</v>
      </c>
    </row>
    <row r="515" s="2" customFormat="1" ht="16.5" customHeight="1">
      <c r="A515" s="38"/>
      <c r="B515" s="39"/>
      <c r="C515" s="212" t="s">
        <v>1153</v>
      </c>
      <c r="D515" s="212" t="s">
        <v>151</v>
      </c>
      <c r="E515" s="213" t="s">
        <v>1154</v>
      </c>
      <c r="F515" s="214" t="s">
        <v>1155</v>
      </c>
      <c r="G515" s="215" t="s">
        <v>230</v>
      </c>
      <c r="H515" s="216">
        <v>27</v>
      </c>
      <c r="I515" s="217"/>
      <c r="J515" s="218">
        <f>ROUND(I515*H515,2)</f>
        <v>0</v>
      </c>
      <c r="K515" s="214" t="s">
        <v>155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0.00017000000000000001</v>
      </c>
      <c r="R515" s="221">
        <f>Q515*H515</f>
        <v>0.0045900000000000003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341</v>
      </c>
      <c r="AT515" s="223" t="s">
        <v>151</v>
      </c>
      <c r="AU515" s="223" t="s">
        <v>83</v>
      </c>
      <c r="AY515" s="17" t="s">
        <v>148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341</v>
      </c>
      <c r="BM515" s="223" t="s">
        <v>1156</v>
      </c>
    </row>
    <row r="516" s="2" customFormat="1">
      <c r="A516" s="38"/>
      <c r="B516" s="39"/>
      <c r="C516" s="40"/>
      <c r="D516" s="225" t="s">
        <v>158</v>
      </c>
      <c r="E516" s="40"/>
      <c r="F516" s="226" t="s">
        <v>1157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158</v>
      </c>
      <c r="AU516" s="17" t="s">
        <v>83</v>
      </c>
    </row>
    <row r="517" s="2" customFormat="1">
      <c r="A517" s="38"/>
      <c r="B517" s="39"/>
      <c r="C517" s="40"/>
      <c r="D517" s="230" t="s">
        <v>160</v>
      </c>
      <c r="E517" s="40"/>
      <c r="F517" s="231" t="s">
        <v>1158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160</v>
      </c>
      <c r="AU517" s="17" t="s">
        <v>83</v>
      </c>
    </row>
    <row r="518" s="2" customFormat="1" ht="16.5" customHeight="1">
      <c r="A518" s="38"/>
      <c r="B518" s="39"/>
      <c r="C518" s="243" t="s">
        <v>1159</v>
      </c>
      <c r="D518" s="243" t="s">
        <v>182</v>
      </c>
      <c r="E518" s="244" t="s">
        <v>1160</v>
      </c>
      <c r="F518" s="245" t="s">
        <v>1161</v>
      </c>
      <c r="G518" s="246" t="s">
        <v>230</v>
      </c>
      <c r="H518" s="247">
        <v>19</v>
      </c>
      <c r="I518" s="248"/>
      <c r="J518" s="249">
        <f>ROUND(I518*H518,2)</f>
        <v>0</v>
      </c>
      <c r="K518" s="245" t="s">
        <v>155</v>
      </c>
      <c r="L518" s="250"/>
      <c r="M518" s="251" t="s">
        <v>19</v>
      </c>
      <c r="N518" s="252" t="s">
        <v>44</v>
      </c>
      <c r="O518" s="84"/>
      <c r="P518" s="221">
        <f>O518*H518</f>
        <v>0</v>
      </c>
      <c r="Q518" s="221">
        <v>0.00033</v>
      </c>
      <c r="R518" s="221">
        <f>Q518*H518</f>
        <v>0.0062699999999999995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1048</v>
      </c>
      <c r="AT518" s="223" t="s">
        <v>182</v>
      </c>
      <c r="AU518" s="223" t="s">
        <v>83</v>
      </c>
      <c r="AY518" s="17" t="s">
        <v>148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341</v>
      </c>
      <c r="BM518" s="223" t="s">
        <v>1162</v>
      </c>
    </row>
    <row r="519" s="2" customFormat="1">
      <c r="A519" s="38"/>
      <c r="B519" s="39"/>
      <c r="C519" s="40"/>
      <c r="D519" s="225" t="s">
        <v>158</v>
      </c>
      <c r="E519" s="40"/>
      <c r="F519" s="226" t="s">
        <v>1161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158</v>
      </c>
      <c r="AU519" s="17" t="s">
        <v>83</v>
      </c>
    </row>
    <row r="520" s="2" customFormat="1" ht="16.5" customHeight="1">
      <c r="A520" s="38"/>
      <c r="B520" s="39"/>
      <c r="C520" s="243" t="s">
        <v>1163</v>
      </c>
      <c r="D520" s="243" t="s">
        <v>182</v>
      </c>
      <c r="E520" s="244" t="s">
        <v>1164</v>
      </c>
      <c r="F520" s="245" t="s">
        <v>1165</v>
      </c>
      <c r="G520" s="246" t="s">
        <v>230</v>
      </c>
      <c r="H520" s="247">
        <v>8</v>
      </c>
      <c r="I520" s="248"/>
      <c r="J520" s="249">
        <f>ROUND(I520*H520,2)</f>
        <v>0</v>
      </c>
      <c r="K520" s="245" t="s">
        <v>19</v>
      </c>
      <c r="L520" s="250"/>
      <c r="M520" s="251" t="s">
        <v>19</v>
      </c>
      <c r="N520" s="252" t="s">
        <v>44</v>
      </c>
      <c r="O520" s="84"/>
      <c r="P520" s="221">
        <f>O520*H520</f>
        <v>0</v>
      </c>
      <c r="Q520" s="221">
        <v>0.0016000000000000001</v>
      </c>
      <c r="R520" s="221">
        <f>Q520*H520</f>
        <v>0.012800000000000001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185</v>
      </c>
      <c r="AT520" s="223" t="s">
        <v>182</v>
      </c>
      <c r="AU520" s="223" t="s">
        <v>83</v>
      </c>
      <c r="AY520" s="17" t="s">
        <v>148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169</v>
      </c>
      <c r="BM520" s="223" t="s">
        <v>1166</v>
      </c>
    </row>
    <row r="521" s="2" customFormat="1">
      <c r="A521" s="38"/>
      <c r="B521" s="39"/>
      <c r="C521" s="40"/>
      <c r="D521" s="225" t="s">
        <v>158</v>
      </c>
      <c r="E521" s="40"/>
      <c r="F521" s="226" t="s">
        <v>1165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158</v>
      </c>
      <c r="AU521" s="17" t="s">
        <v>83</v>
      </c>
    </row>
    <row r="522" s="2" customFormat="1" ht="16.5" customHeight="1">
      <c r="A522" s="38"/>
      <c r="B522" s="39"/>
      <c r="C522" s="212" t="s">
        <v>1167</v>
      </c>
      <c r="D522" s="212" t="s">
        <v>151</v>
      </c>
      <c r="E522" s="213" t="s">
        <v>1168</v>
      </c>
      <c r="F522" s="214" t="s">
        <v>1169</v>
      </c>
      <c r="G522" s="215" t="s">
        <v>230</v>
      </c>
      <c r="H522" s="216">
        <v>3</v>
      </c>
      <c r="I522" s="217"/>
      <c r="J522" s="218">
        <f>ROUND(I522*H522,2)</f>
        <v>0</v>
      </c>
      <c r="K522" s="214" t="s">
        <v>155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0.00035</v>
      </c>
      <c r="R522" s="221">
        <f>Q522*H522</f>
        <v>0.0010499999999999999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341</v>
      </c>
      <c r="AT522" s="223" t="s">
        <v>151</v>
      </c>
      <c r="AU522" s="223" t="s">
        <v>83</v>
      </c>
      <c r="AY522" s="17" t="s">
        <v>148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341</v>
      </c>
      <c r="BM522" s="223" t="s">
        <v>1170</v>
      </c>
    </row>
    <row r="523" s="2" customFormat="1">
      <c r="A523" s="38"/>
      <c r="B523" s="39"/>
      <c r="C523" s="40"/>
      <c r="D523" s="225" t="s">
        <v>158</v>
      </c>
      <c r="E523" s="40"/>
      <c r="F523" s="226" t="s">
        <v>1171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158</v>
      </c>
      <c r="AU523" s="17" t="s">
        <v>83</v>
      </c>
    </row>
    <row r="524" s="2" customFormat="1">
      <c r="A524" s="38"/>
      <c r="B524" s="39"/>
      <c r="C524" s="40"/>
      <c r="D524" s="230" t="s">
        <v>160</v>
      </c>
      <c r="E524" s="40"/>
      <c r="F524" s="231" t="s">
        <v>1172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160</v>
      </c>
      <c r="AU524" s="17" t="s">
        <v>83</v>
      </c>
    </row>
    <row r="525" s="2" customFormat="1" ht="16.5" customHeight="1">
      <c r="A525" s="38"/>
      <c r="B525" s="39"/>
      <c r="C525" s="243" t="s">
        <v>1173</v>
      </c>
      <c r="D525" s="243" t="s">
        <v>182</v>
      </c>
      <c r="E525" s="244" t="s">
        <v>1174</v>
      </c>
      <c r="F525" s="245" t="s">
        <v>1175</v>
      </c>
      <c r="G525" s="246" t="s">
        <v>230</v>
      </c>
      <c r="H525" s="247">
        <v>3</v>
      </c>
      <c r="I525" s="248"/>
      <c r="J525" s="249">
        <f>ROUND(I525*H525,2)</f>
        <v>0</v>
      </c>
      <c r="K525" s="245" t="s">
        <v>19</v>
      </c>
      <c r="L525" s="250"/>
      <c r="M525" s="251" t="s">
        <v>19</v>
      </c>
      <c r="N525" s="252" t="s">
        <v>44</v>
      </c>
      <c r="O525" s="84"/>
      <c r="P525" s="221">
        <f>O525*H525</f>
        <v>0</v>
      </c>
      <c r="Q525" s="221">
        <v>0.0048199999999999996</v>
      </c>
      <c r="R525" s="221">
        <f>Q525*H525</f>
        <v>0.014459999999999999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185</v>
      </c>
      <c r="AT525" s="223" t="s">
        <v>182</v>
      </c>
      <c r="AU525" s="223" t="s">
        <v>83</v>
      </c>
      <c r="AY525" s="17" t="s">
        <v>148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81</v>
      </c>
      <c r="BK525" s="224">
        <f>ROUND(I525*H525,2)</f>
        <v>0</v>
      </c>
      <c r="BL525" s="17" t="s">
        <v>169</v>
      </c>
      <c r="BM525" s="223" t="s">
        <v>1176</v>
      </c>
    </row>
    <row r="526" s="2" customFormat="1">
      <c r="A526" s="38"/>
      <c r="B526" s="39"/>
      <c r="C526" s="40"/>
      <c r="D526" s="225" t="s">
        <v>158</v>
      </c>
      <c r="E526" s="40"/>
      <c r="F526" s="226" t="s">
        <v>1175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158</v>
      </c>
      <c r="AU526" s="17" t="s">
        <v>83</v>
      </c>
    </row>
    <row r="527" s="2" customFormat="1" ht="16.5" customHeight="1">
      <c r="A527" s="38"/>
      <c r="B527" s="39"/>
      <c r="C527" s="212" t="s">
        <v>1177</v>
      </c>
      <c r="D527" s="212" t="s">
        <v>151</v>
      </c>
      <c r="E527" s="213" t="s">
        <v>1178</v>
      </c>
      <c r="F527" s="214" t="s">
        <v>1179</v>
      </c>
      <c r="G527" s="215" t="s">
        <v>230</v>
      </c>
      <c r="H527" s="216">
        <v>132</v>
      </c>
      <c r="I527" s="217"/>
      <c r="J527" s="218">
        <f>ROUND(I527*H527,2)</f>
        <v>0</v>
      </c>
      <c r="K527" s="214" t="s">
        <v>155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9.0000000000000006E-05</v>
      </c>
      <c r="R527" s="221">
        <f>Q527*H527</f>
        <v>0.01188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341</v>
      </c>
      <c r="AT527" s="223" t="s">
        <v>151</v>
      </c>
      <c r="AU527" s="223" t="s">
        <v>83</v>
      </c>
      <c r="AY527" s="17" t="s">
        <v>148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341</v>
      </c>
      <c r="BM527" s="223" t="s">
        <v>1180</v>
      </c>
    </row>
    <row r="528" s="2" customFormat="1">
      <c r="A528" s="38"/>
      <c r="B528" s="39"/>
      <c r="C528" s="40"/>
      <c r="D528" s="225" t="s">
        <v>158</v>
      </c>
      <c r="E528" s="40"/>
      <c r="F528" s="226" t="s">
        <v>1181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158</v>
      </c>
      <c r="AU528" s="17" t="s">
        <v>83</v>
      </c>
    </row>
    <row r="529" s="2" customFormat="1">
      <c r="A529" s="38"/>
      <c r="B529" s="39"/>
      <c r="C529" s="40"/>
      <c r="D529" s="230" t="s">
        <v>160</v>
      </c>
      <c r="E529" s="40"/>
      <c r="F529" s="231" t="s">
        <v>1182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160</v>
      </c>
      <c r="AU529" s="17" t="s">
        <v>83</v>
      </c>
    </row>
    <row r="530" s="2" customFormat="1" ht="16.5" customHeight="1">
      <c r="A530" s="38"/>
      <c r="B530" s="39"/>
      <c r="C530" s="243" t="s">
        <v>1183</v>
      </c>
      <c r="D530" s="243" t="s">
        <v>182</v>
      </c>
      <c r="E530" s="244" t="s">
        <v>1184</v>
      </c>
      <c r="F530" s="245" t="s">
        <v>1185</v>
      </c>
      <c r="G530" s="246" t="s">
        <v>230</v>
      </c>
      <c r="H530" s="247">
        <v>48</v>
      </c>
      <c r="I530" s="248"/>
      <c r="J530" s="249">
        <f>ROUND(I530*H530,2)</f>
        <v>0</v>
      </c>
      <c r="K530" s="245" t="s">
        <v>19</v>
      </c>
      <c r="L530" s="250"/>
      <c r="M530" s="251" t="s">
        <v>19</v>
      </c>
      <c r="N530" s="252" t="s">
        <v>44</v>
      </c>
      <c r="O530" s="84"/>
      <c r="P530" s="221">
        <f>O530*H530</f>
        <v>0</v>
      </c>
      <c r="Q530" s="221">
        <v>0.0021199999999999999</v>
      </c>
      <c r="R530" s="221">
        <f>Q530*H530</f>
        <v>0.10175999999999999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185</v>
      </c>
      <c r="AT530" s="223" t="s">
        <v>182</v>
      </c>
      <c r="AU530" s="223" t="s">
        <v>83</v>
      </c>
      <c r="AY530" s="17" t="s">
        <v>148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169</v>
      </c>
      <c r="BM530" s="223" t="s">
        <v>1186</v>
      </c>
    </row>
    <row r="531" s="2" customFormat="1">
      <c r="A531" s="38"/>
      <c r="B531" s="39"/>
      <c r="C531" s="40"/>
      <c r="D531" s="225" t="s">
        <v>158</v>
      </c>
      <c r="E531" s="40"/>
      <c r="F531" s="226" t="s">
        <v>1185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158</v>
      </c>
      <c r="AU531" s="17" t="s">
        <v>83</v>
      </c>
    </row>
    <row r="532" s="2" customFormat="1" ht="16.5" customHeight="1">
      <c r="A532" s="38"/>
      <c r="B532" s="39"/>
      <c r="C532" s="243" t="s">
        <v>1187</v>
      </c>
      <c r="D532" s="243" t="s">
        <v>182</v>
      </c>
      <c r="E532" s="244" t="s">
        <v>1188</v>
      </c>
      <c r="F532" s="245" t="s">
        <v>1189</v>
      </c>
      <c r="G532" s="246" t="s">
        <v>230</v>
      </c>
      <c r="H532" s="247">
        <v>18</v>
      </c>
      <c r="I532" s="248"/>
      <c r="J532" s="249">
        <f>ROUND(I532*H532,2)</f>
        <v>0</v>
      </c>
      <c r="K532" s="245" t="s">
        <v>19</v>
      </c>
      <c r="L532" s="250"/>
      <c r="M532" s="251" t="s">
        <v>19</v>
      </c>
      <c r="N532" s="252" t="s">
        <v>44</v>
      </c>
      <c r="O532" s="84"/>
      <c r="P532" s="221">
        <f>O532*H532</f>
        <v>0</v>
      </c>
      <c r="Q532" s="221">
        <v>0.0018600000000000001</v>
      </c>
      <c r="R532" s="221">
        <f>Q532*H532</f>
        <v>0.033480000000000003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185</v>
      </c>
      <c r="AT532" s="223" t="s">
        <v>182</v>
      </c>
      <c r="AU532" s="223" t="s">
        <v>83</v>
      </c>
      <c r="AY532" s="17" t="s">
        <v>148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169</v>
      </c>
      <c r="BM532" s="223" t="s">
        <v>1190</v>
      </c>
    </row>
    <row r="533" s="2" customFormat="1">
      <c r="A533" s="38"/>
      <c r="B533" s="39"/>
      <c r="C533" s="40"/>
      <c r="D533" s="225" t="s">
        <v>158</v>
      </c>
      <c r="E533" s="40"/>
      <c r="F533" s="226" t="s">
        <v>1189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158</v>
      </c>
      <c r="AU533" s="17" t="s">
        <v>83</v>
      </c>
    </row>
    <row r="534" s="2" customFormat="1" ht="16.5" customHeight="1">
      <c r="A534" s="38"/>
      <c r="B534" s="39"/>
      <c r="C534" s="243" t="s">
        <v>1191</v>
      </c>
      <c r="D534" s="243" t="s">
        <v>182</v>
      </c>
      <c r="E534" s="244" t="s">
        <v>1192</v>
      </c>
      <c r="F534" s="245" t="s">
        <v>1193</v>
      </c>
      <c r="G534" s="246" t="s">
        <v>230</v>
      </c>
      <c r="H534" s="247">
        <v>66</v>
      </c>
      <c r="I534" s="248"/>
      <c r="J534" s="249">
        <f>ROUND(I534*H534,2)</f>
        <v>0</v>
      </c>
      <c r="K534" s="245" t="s">
        <v>19</v>
      </c>
      <c r="L534" s="250"/>
      <c r="M534" s="251" t="s">
        <v>19</v>
      </c>
      <c r="N534" s="252" t="s">
        <v>44</v>
      </c>
      <c r="O534" s="84"/>
      <c r="P534" s="221">
        <f>O534*H534</f>
        <v>0</v>
      </c>
      <c r="Q534" s="221">
        <v>0.00046000000000000001</v>
      </c>
      <c r="R534" s="221">
        <f>Q534*H534</f>
        <v>0.030360000000000002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185</v>
      </c>
      <c r="AT534" s="223" t="s">
        <v>182</v>
      </c>
      <c r="AU534" s="223" t="s">
        <v>83</v>
      </c>
      <c r="AY534" s="17" t="s">
        <v>148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169</v>
      </c>
      <c r="BM534" s="223" t="s">
        <v>1194</v>
      </c>
    </row>
    <row r="535" s="2" customFormat="1">
      <c r="A535" s="38"/>
      <c r="B535" s="39"/>
      <c r="C535" s="40"/>
      <c r="D535" s="225" t="s">
        <v>158</v>
      </c>
      <c r="E535" s="40"/>
      <c r="F535" s="226" t="s">
        <v>1193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158</v>
      </c>
      <c r="AU535" s="17" t="s">
        <v>83</v>
      </c>
    </row>
    <row r="536" s="2" customFormat="1" ht="16.5" customHeight="1">
      <c r="A536" s="38"/>
      <c r="B536" s="39"/>
      <c r="C536" s="212" t="s">
        <v>1195</v>
      </c>
      <c r="D536" s="212" t="s">
        <v>151</v>
      </c>
      <c r="E536" s="213" t="s">
        <v>1196</v>
      </c>
      <c r="F536" s="214" t="s">
        <v>1197</v>
      </c>
      <c r="G536" s="215" t="s">
        <v>230</v>
      </c>
      <c r="H536" s="216">
        <v>1</v>
      </c>
      <c r="I536" s="217"/>
      <c r="J536" s="218">
        <f>ROUND(I536*H536,2)</f>
        <v>0</v>
      </c>
      <c r="K536" s="214" t="s">
        <v>155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0.00021000000000000001</v>
      </c>
      <c r="R536" s="221">
        <f>Q536*H536</f>
        <v>0.00021000000000000001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341</v>
      </c>
      <c r="AT536" s="223" t="s">
        <v>151</v>
      </c>
      <c r="AU536" s="223" t="s">
        <v>83</v>
      </c>
      <c r="AY536" s="17" t="s">
        <v>148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341</v>
      </c>
      <c r="BM536" s="223" t="s">
        <v>1198</v>
      </c>
    </row>
    <row r="537" s="2" customFormat="1">
      <c r="A537" s="38"/>
      <c r="B537" s="39"/>
      <c r="C537" s="40"/>
      <c r="D537" s="225" t="s">
        <v>158</v>
      </c>
      <c r="E537" s="40"/>
      <c r="F537" s="226" t="s">
        <v>1199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158</v>
      </c>
      <c r="AU537" s="17" t="s">
        <v>83</v>
      </c>
    </row>
    <row r="538" s="2" customFormat="1">
      <c r="A538" s="38"/>
      <c r="B538" s="39"/>
      <c r="C538" s="40"/>
      <c r="D538" s="230" t="s">
        <v>160</v>
      </c>
      <c r="E538" s="40"/>
      <c r="F538" s="231" t="s">
        <v>1200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160</v>
      </c>
      <c r="AU538" s="17" t="s">
        <v>83</v>
      </c>
    </row>
    <row r="539" s="2" customFormat="1" ht="16.5" customHeight="1">
      <c r="A539" s="38"/>
      <c r="B539" s="39"/>
      <c r="C539" s="243" t="s">
        <v>1201</v>
      </c>
      <c r="D539" s="243" t="s">
        <v>182</v>
      </c>
      <c r="E539" s="244" t="s">
        <v>1202</v>
      </c>
      <c r="F539" s="245" t="s">
        <v>1203</v>
      </c>
      <c r="G539" s="246" t="s">
        <v>230</v>
      </c>
      <c r="H539" s="247">
        <v>1</v>
      </c>
      <c r="I539" s="248"/>
      <c r="J539" s="249">
        <f>ROUND(I539*H539,2)</f>
        <v>0</v>
      </c>
      <c r="K539" s="245" t="s">
        <v>19</v>
      </c>
      <c r="L539" s="250"/>
      <c r="M539" s="251" t="s">
        <v>19</v>
      </c>
      <c r="N539" s="252" t="s">
        <v>44</v>
      </c>
      <c r="O539" s="84"/>
      <c r="P539" s="221">
        <f>O539*H539</f>
        <v>0</v>
      </c>
      <c r="Q539" s="221">
        <v>0.00123</v>
      </c>
      <c r="R539" s="221">
        <f>Q539*H539</f>
        <v>0.00123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185</v>
      </c>
      <c r="AT539" s="223" t="s">
        <v>182</v>
      </c>
      <c r="AU539" s="223" t="s">
        <v>83</v>
      </c>
      <c r="AY539" s="17" t="s">
        <v>148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169</v>
      </c>
      <c r="BM539" s="223" t="s">
        <v>1204</v>
      </c>
    </row>
    <row r="540" s="2" customFormat="1">
      <c r="A540" s="38"/>
      <c r="B540" s="39"/>
      <c r="C540" s="40"/>
      <c r="D540" s="225" t="s">
        <v>158</v>
      </c>
      <c r="E540" s="40"/>
      <c r="F540" s="226" t="s">
        <v>1203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158</v>
      </c>
      <c r="AU540" s="17" t="s">
        <v>83</v>
      </c>
    </row>
    <row r="541" s="2" customFormat="1" ht="16.5" customHeight="1">
      <c r="A541" s="38"/>
      <c r="B541" s="39"/>
      <c r="C541" s="212" t="s">
        <v>1205</v>
      </c>
      <c r="D541" s="212" t="s">
        <v>151</v>
      </c>
      <c r="E541" s="213" t="s">
        <v>1206</v>
      </c>
      <c r="F541" s="214" t="s">
        <v>1207</v>
      </c>
      <c r="G541" s="215" t="s">
        <v>230</v>
      </c>
      <c r="H541" s="216">
        <v>27</v>
      </c>
      <c r="I541" s="217"/>
      <c r="J541" s="218">
        <f>ROUND(I541*H541,2)</f>
        <v>0</v>
      </c>
      <c r="K541" s="214" t="s">
        <v>155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2.0000000000000002E-05</v>
      </c>
      <c r="R541" s="221">
        <f>Q541*H541</f>
        <v>0.00054000000000000001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341</v>
      </c>
      <c r="AT541" s="223" t="s">
        <v>151</v>
      </c>
      <c r="AU541" s="223" t="s">
        <v>83</v>
      </c>
      <c r="AY541" s="17" t="s">
        <v>148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341</v>
      </c>
      <c r="BM541" s="223" t="s">
        <v>1208</v>
      </c>
    </row>
    <row r="542" s="2" customFormat="1">
      <c r="A542" s="38"/>
      <c r="B542" s="39"/>
      <c r="C542" s="40"/>
      <c r="D542" s="225" t="s">
        <v>158</v>
      </c>
      <c r="E542" s="40"/>
      <c r="F542" s="226" t="s">
        <v>1209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158</v>
      </c>
      <c r="AU542" s="17" t="s">
        <v>83</v>
      </c>
    </row>
    <row r="543" s="2" customFormat="1">
      <c r="A543" s="38"/>
      <c r="B543" s="39"/>
      <c r="C543" s="40"/>
      <c r="D543" s="230" t="s">
        <v>160</v>
      </c>
      <c r="E543" s="40"/>
      <c r="F543" s="231" t="s">
        <v>1210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160</v>
      </c>
      <c r="AU543" s="17" t="s">
        <v>83</v>
      </c>
    </row>
    <row r="544" s="2" customFormat="1" ht="16.5" customHeight="1">
      <c r="A544" s="38"/>
      <c r="B544" s="39"/>
      <c r="C544" s="243" t="s">
        <v>1211</v>
      </c>
      <c r="D544" s="243" t="s">
        <v>182</v>
      </c>
      <c r="E544" s="244" t="s">
        <v>1212</v>
      </c>
      <c r="F544" s="245" t="s">
        <v>1213</v>
      </c>
      <c r="G544" s="246" t="s">
        <v>230</v>
      </c>
      <c r="H544" s="247">
        <v>9</v>
      </c>
      <c r="I544" s="248"/>
      <c r="J544" s="249">
        <f>ROUND(I544*H544,2)</f>
        <v>0</v>
      </c>
      <c r="K544" s="245" t="s">
        <v>19</v>
      </c>
      <c r="L544" s="250"/>
      <c r="M544" s="251" t="s">
        <v>19</v>
      </c>
      <c r="N544" s="252" t="s">
        <v>44</v>
      </c>
      <c r="O544" s="84"/>
      <c r="P544" s="221">
        <f>O544*H544</f>
        <v>0</v>
      </c>
      <c r="Q544" s="221">
        <v>0.001</v>
      </c>
      <c r="R544" s="221">
        <f>Q544*H544</f>
        <v>0.0090000000000000011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185</v>
      </c>
      <c r="AT544" s="223" t="s">
        <v>182</v>
      </c>
      <c r="AU544" s="223" t="s">
        <v>83</v>
      </c>
      <c r="AY544" s="17" t="s">
        <v>148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169</v>
      </c>
      <c r="BM544" s="223" t="s">
        <v>1214</v>
      </c>
    </row>
    <row r="545" s="2" customFormat="1">
      <c r="A545" s="38"/>
      <c r="B545" s="39"/>
      <c r="C545" s="40"/>
      <c r="D545" s="225" t="s">
        <v>158</v>
      </c>
      <c r="E545" s="40"/>
      <c r="F545" s="226" t="s">
        <v>1213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158</v>
      </c>
      <c r="AU545" s="17" t="s">
        <v>83</v>
      </c>
    </row>
    <row r="546" s="2" customFormat="1" ht="16.5" customHeight="1">
      <c r="A546" s="38"/>
      <c r="B546" s="39"/>
      <c r="C546" s="243" t="s">
        <v>1215</v>
      </c>
      <c r="D546" s="243" t="s">
        <v>182</v>
      </c>
      <c r="E546" s="244" t="s">
        <v>1216</v>
      </c>
      <c r="F546" s="245" t="s">
        <v>1217</v>
      </c>
      <c r="G546" s="246" t="s">
        <v>230</v>
      </c>
      <c r="H546" s="247">
        <v>9</v>
      </c>
      <c r="I546" s="248"/>
      <c r="J546" s="249">
        <f>ROUND(I546*H546,2)</f>
        <v>0</v>
      </c>
      <c r="K546" s="245" t="s">
        <v>19</v>
      </c>
      <c r="L546" s="250"/>
      <c r="M546" s="251" t="s">
        <v>19</v>
      </c>
      <c r="N546" s="252" t="s">
        <v>44</v>
      </c>
      <c r="O546" s="84"/>
      <c r="P546" s="221">
        <f>O546*H546</f>
        <v>0</v>
      </c>
      <c r="Q546" s="221">
        <v>0</v>
      </c>
      <c r="R546" s="221">
        <f>Q546*H546</f>
        <v>0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185</v>
      </c>
      <c r="AT546" s="223" t="s">
        <v>182</v>
      </c>
      <c r="AU546" s="223" t="s">
        <v>83</v>
      </c>
      <c r="AY546" s="17" t="s">
        <v>148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81</v>
      </c>
      <c r="BK546" s="224">
        <f>ROUND(I546*H546,2)</f>
        <v>0</v>
      </c>
      <c r="BL546" s="17" t="s">
        <v>169</v>
      </c>
      <c r="BM546" s="223" t="s">
        <v>1218</v>
      </c>
    </row>
    <row r="547" s="2" customFormat="1">
      <c r="A547" s="38"/>
      <c r="B547" s="39"/>
      <c r="C547" s="40"/>
      <c r="D547" s="225" t="s">
        <v>158</v>
      </c>
      <c r="E547" s="40"/>
      <c r="F547" s="226" t="s">
        <v>1217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158</v>
      </c>
      <c r="AU547" s="17" t="s">
        <v>83</v>
      </c>
    </row>
    <row r="548" s="2" customFormat="1" ht="24.15" customHeight="1">
      <c r="A548" s="38"/>
      <c r="B548" s="39"/>
      <c r="C548" s="243" t="s">
        <v>1219</v>
      </c>
      <c r="D548" s="243" t="s">
        <v>182</v>
      </c>
      <c r="E548" s="244" t="s">
        <v>1220</v>
      </c>
      <c r="F548" s="245" t="s">
        <v>1221</v>
      </c>
      <c r="G548" s="246" t="s">
        <v>230</v>
      </c>
      <c r="H548" s="247">
        <v>9</v>
      </c>
      <c r="I548" s="248"/>
      <c r="J548" s="249">
        <f>ROUND(I548*H548,2)</f>
        <v>0</v>
      </c>
      <c r="K548" s="245" t="s">
        <v>19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</v>
      </c>
      <c r="R548" s="221">
        <f>Q548*H548</f>
        <v>0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185</v>
      </c>
      <c r="AT548" s="223" t="s">
        <v>182</v>
      </c>
      <c r="AU548" s="223" t="s">
        <v>83</v>
      </c>
      <c r="AY548" s="17" t="s">
        <v>148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169</v>
      </c>
      <c r="BM548" s="223" t="s">
        <v>1222</v>
      </c>
    </row>
    <row r="549" s="2" customFormat="1">
      <c r="A549" s="38"/>
      <c r="B549" s="39"/>
      <c r="C549" s="40"/>
      <c r="D549" s="225" t="s">
        <v>158</v>
      </c>
      <c r="E549" s="40"/>
      <c r="F549" s="226" t="s">
        <v>1221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158</v>
      </c>
      <c r="AU549" s="17" t="s">
        <v>83</v>
      </c>
    </row>
    <row r="550" s="2" customFormat="1" ht="16.5" customHeight="1">
      <c r="A550" s="38"/>
      <c r="B550" s="39"/>
      <c r="C550" s="212" t="s">
        <v>1223</v>
      </c>
      <c r="D550" s="212" t="s">
        <v>151</v>
      </c>
      <c r="E550" s="213" t="s">
        <v>1224</v>
      </c>
      <c r="F550" s="214" t="s">
        <v>1225</v>
      </c>
      <c r="G550" s="215" t="s">
        <v>230</v>
      </c>
      <c r="H550" s="216">
        <v>44</v>
      </c>
      <c r="I550" s="217"/>
      <c r="J550" s="218">
        <f>ROUND(I550*H550,2)</f>
        <v>0</v>
      </c>
      <c r="K550" s="214" t="s">
        <v>155</v>
      </c>
      <c r="L550" s="44"/>
      <c r="M550" s="219" t="s">
        <v>19</v>
      </c>
      <c r="N550" s="220" t="s">
        <v>44</v>
      </c>
      <c r="O550" s="84"/>
      <c r="P550" s="221">
        <f>O550*H550</f>
        <v>0</v>
      </c>
      <c r="Q550" s="221">
        <v>3.0000000000000001E-05</v>
      </c>
      <c r="R550" s="221">
        <f>Q550*H550</f>
        <v>0.00132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341</v>
      </c>
      <c r="AT550" s="223" t="s">
        <v>151</v>
      </c>
      <c r="AU550" s="223" t="s">
        <v>83</v>
      </c>
      <c r="AY550" s="17" t="s">
        <v>148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341</v>
      </c>
      <c r="BM550" s="223" t="s">
        <v>1226</v>
      </c>
    </row>
    <row r="551" s="2" customFormat="1">
      <c r="A551" s="38"/>
      <c r="B551" s="39"/>
      <c r="C551" s="40"/>
      <c r="D551" s="225" t="s">
        <v>158</v>
      </c>
      <c r="E551" s="40"/>
      <c r="F551" s="226" t="s">
        <v>1227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158</v>
      </c>
      <c r="AU551" s="17" t="s">
        <v>83</v>
      </c>
    </row>
    <row r="552" s="2" customFormat="1">
      <c r="A552" s="38"/>
      <c r="B552" s="39"/>
      <c r="C552" s="40"/>
      <c r="D552" s="230" t="s">
        <v>160</v>
      </c>
      <c r="E552" s="40"/>
      <c r="F552" s="231" t="s">
        <v>1228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160</v>
      </c>
      <c r="AU552" s="17" t="s">
        <v>83</v>
      </c>
    </row>
    <row r="553" s="2" customFormat="1" ht="16.5" customHeight="1">
      <c r="A553" s="38"/>
      <c r="B553" s="39"/>
      <c r="C553" s="243" t="s">
        <v>1229</v>
      </c>
      <c r="D553" s="243" t="s">
        <v>182</v>
      </c>
      <c r="E553" s="244" t="s">
        <v>1230</v>
      </c>
      <c r="F553" s="245" t="s">
        <v>1231</v>
      </c>
      <c r="G553" s="246" t="s">
        <v>230</v>
      </c>
      <c r="H553" s="247">
        <v>44</v>
      </c>
      <c r="I553" s="248"/>
      <c r="J553" s="249">
        <f>ROUND(I553*H553,2)</f>
        <v>0</v>
      </c>
      <c r="K553" s="245" t="s">
        <v>19</v>
      </c>
      <c r="L553" s="250"/>
      <c r="M553" s="251" t="s">
        <v>19</v>
      </c>
      <c r="N553" s="252" t="s">
        <v>44</v>
      </c>
      <c r="O553" s="84"/>
      <c r="P553" s="221">
        <f>O553*H553</f>
        <v>0</v>
      </c>
      <c r="Q553" s="221">
        <v>0.0019</v>
      </c>
      <c r="R553" s="221">
        <f>Q553*H553</f>
        <v>0.083599999999999994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185</v>
      </c>
      <c r="AT553" s="223" t="s">
        <v>182</v>
      </c>
      <c r="AU553" s="223" t="s">
        <v>83</v>
      </c>
      <c r="AY553" s="17" t="s">
        <v>148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169</v>
      </c>
      <c r="BM553" s="223" t="s">
        <v>1232</v>
      </c>
    </row>
    <row r="554" s="2" customFormat="1">
      <c r="A554" s="38"/>
      <c r="B554" s="39"/>
      <c r="C554" s="40"/>
      <c r="D554" s="225" t="s">
        <v>158</v>
      </c>
      <c r="E554" s="40"/>
      <c r="F554" s="226" t="s">
        <v>1231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158</v>
      </c>
      <c r="AU554" s="17" t="s">
        <v>83</v>
      </c>
    </row>
    <row r="555" s="13" customFormat="1">
      <c r="A555" s="13"/>
      <c r="B555" s="232"/>
      <c r="C555" s="233"/>
      <c r="D555" s="225" t="s">
        <v>173</v>
      </c>
      <c r="E555" s="234" t="s">
        <v>19</v>
      </c>
      <c r="F555" s="235" t="s">
        <v>1233</v>
      </c>
      <c r="G555" s="233"/>
      <c r="H555" s="236">
        <v>44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173</v>
      </c>
      <c r="AU555" s="242" t="s">
        <v>83</v>
      </c>
      <c r="AV555" s="13" t="s">
        <v>83</v>
      </c>
      <c r="AW555" s="13" t="s">
        <v>35</v>
      </c>
      <c r="AX555" s="13" t="s">
        <v>81</v>
      </c>
      <c r="AY555" s="242" t="s">
        <v>148</v>
      </c>
    </row>
    <row r="556" s="2" customFormat="1" ht="16.5" customHeight="1">
      <c r="A556" s="38"/>
      <c r="B556" s="39"/>
      <c r="C556" s="212" t="s">
        <v>1234</v>
      </c>
      <c r="D556" s="212" t="s">
        <v>151</v>
      </c>
      <c r="E556" s="213" t="s">
        <v>1235</v>
      </c>
      <c r="F556" s="214" t="s">
        <v>1236</v>
      </c>
      <c r="G556" s="215" t="s">
        <v>230</v>
      </c>
      <c r="H556" s="216">
        <v>28</v>
      </c>
      <c r="I556" s="217"/>
      <c r="J556" s="218">
        <f>ROUND(I556*H556,2)</f>
        <v>0</v>
      </c>
      <c r="K556" s="214" t="s">
        <v>155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9.0000000000000006E-05</v>
      </c>
      <c r="R556" s="221">
        <f>Q556*H556</f>
        <v>0.0025200000000000001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341</v>
      </c>
      <c r="AT556" s="223" t="s">
        <v>151</v>
      </c>
      <c r="AU556" s="223" t="s">
        <v>83</v>
      </c>
      <c r="AY556" s="17" t="s">
        <v>148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341</v>
      </c>
      <c r="BM556" s="223" t="s">
        <v>1237</v>
      </c>
    </row>
    <row r="557" s="2" customFormat="1">
      <c r="A557" s="38"/>
      <c r="B557" s="39"/>
      <c r="C557" s="40"/>
      <c r="D557" s="225" t="s">
        <v>158</v>
      </c>
      <c r="E557" s="40"/>
      <c r="F557" s="226" t="s">
        <v>1238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158</v>
      </c>
      <c r="AU557" s="17" t="s">
        <v>83</v>
      </c>
    </row>
    <row r="558" s="2" customFormat="1">
      <c r="A558" s="38"/>
      <c r="B558" s="39"/>
      <c r="C558" s="40"/>
      <c r="D558" s="230" t="s">
        <v>160</v>
      </c>
      <c r="E558" s="40"/>
      <c r="F558" s="231" t="s">
        <v>1239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160</v>
      </c>
      <c r="AU558" s="17" t="s">
        <v>83</v>
      </c>
    </row>
    <row r="559" s="2" customFormat="1" ht="16.5" customHeight="1">
      <c r="A559" s="38"/>
      <c r="B559" s="39"/>
      <c r="C559" s="243" t="s">
        <v>1240</v>
      </c>
      <c r="D559" s="243" t="s">
        <v>182</v>
      </c>
      <c r="E559" s="244" t="s">
        <v>1241</v>
      </c>
      <c r="F559" s="245" t="s">
        <v>1242</v>
      </c>
      <c r="G559" s="246" t="s">
        <v>230</v>
      </c>
      <c r="H559" s="247">
        <v>28</v>
      </c>
      <c r="I559" s="248"/>
      <c r="J559" s="249">
        <f>ROUND(I559*H559,2)</f>
        <v>0</v>
      </c>
      <c r="K559" s="245" t="s">
        <v>19</v>
      </c>
      <c r="L559" s="250"/>
      <c r="M559" s="251" t="s">
        <v>19</v>
      </c>
      <c r="N559" s="252" t="s">
        <v>44</v>
      </c>
      <c r="O559" s="84"/>
      <c r="P559" s="221">
        <f>O559*H559</f>
        <v>0</v>
      </c>
      <c r="Q559" s="221">
        <v>0.0019</v>
      </c>
      <c r="R559" s="221">
        <f>Q559*H559</f>
        <v>0.053199999999999997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185</v>
      </c>
      <c r="AT559" s="223" t="s">
        <v>182</v>
      </c>
      <c r="AU559" s="223" t="s">
        <v>83</v>
      </c>
      <c r="AY559" s="17" t="s">
        <v>148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169</v>
      </c>
      <c r="BM559" s="223" t="s">
        <v>1243</v>
      </c>
    </row>
    <row r="560" s="2" customFormat="1">
      <c r="A560" s="38"/>
      <c r="B560" s="39"/>
      <c r="C560" s="40"/>
      <c r="D560" s="225" t="s">
        <v>158</v>
      </c>
      <c r="E560" s="40"/>
      <c r="F560" s="226" t="s">
        <v>1242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158</v>
      </c>
      <c r="AU560" s="17" t="s">
        <v>83</v>
      </c>
    </row>
    <row r="561" s="2" customFormat="1" ht="16.5" customHeight="1">
      <c r="A561" s="38"/>
      <c r="B561" s="39"/>
      <c r="C561" s="212" t="s">
        <v>1244</v>
      </c>
      <c r="D561" s="212" t="s">
        <v>151</v>
      </c>
      <c r="E561" s="213" t="s">
        <v>1245</v>
      </c>
      <c r="F561" s="214" t="s">
        <v>1246</v>
      </c>
      <c r="G561" s="215" t="s">
        <v>230</v>
      </c>
      <c r="H561" s="216">
        <v>13</v>
      </c>
      <c r="I561" s="217"/>
      <c r="J561" s="218">
        <f>ROUND(I561*H561,2)</f>
        <v>0</v>
      </c>
      <c r="K561" s="214" t="s">
        <v>155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0.00017000000000000001</v>
      </c>
      <c r="R561" s="221">
        <f>Q561*H561</f>
        <v>0.0022100000000000002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341</v>
      </c>
      <c r="AT561" s="223" t="s">
        <v>151</v>
      </c>
      <c r="AU561" s="223" t="s">
        <v>83</v>
      </c>
      <c r="AY561" s="17" t="s">
        <v>148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341</v>
      </c>
      <c r="BM561" s="223" t="s">
        <v>1247</v>
      </c>
    </row>
    <row r="562" s="2" customFormat="1">
      <c r="A562" s="38"/>
      <c r="B562" s="39"/>
      <c r="C562" s="40"/>
      <c r="D562" s="225" t="s">
        <v>158</v>
      </c>
      <c r="E562" s="40"/>
      <c r="F562" s="226" t="s">
        <v>1248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158</v>
      </c>
      <c r="AU562" s="17" t="s">
        <v>83</v>
      </c>
    </row>
    <row r="563" s="2" customFormat="1">
      <c r="A563" s="38"/>
      <c r="B563" s="39"/>
      <c r="C563" s="40"/>
      <c r="D563" s="230" t="s">
        <v>160</v>
      </c>
      <c r="E563" s="40"/>
      <c r="F563" s="231" t="s">
        <v>1249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160</v>
      </c>
      <c r="AU563" s="17" t="s">
        <v>83</v>
      </c>
    </row>
    <row r="564" s="2" customFormat="1" ht="16.5" customHeight="1">
      <c r="A564" s="38"/>
      <c r="B564" s="39"/>
      <c r="C564" s="243" t="s">
        <v>1250</v>
      </c>
      <c r="D564" s="243" t="s">
        <v>182</v>
      </c>
      <c r="E564" s="244" t="s">
        <v>1251</v>
      </c>
      <c r="F564" s="245" t="s">
        <v>1252</v>
      </c>
      <c r="G564" s="246" t="s">
        <v>230</v>
      </c>
      <c r="H564" s="247">
        <v>6</v>
      </c>
      <c r="I564" s="248"/>
      <c r="J564" s="249">
        <f>ROUND(I564*H564,2)</f>
        <v>0</v>
      </c>
      <c r="K564" s="245" t="s">
        <v>19</v>
      </c>
      <c r="L564" s="250"/>
      <c r="M564" s="251" t="s">
        <v>19</v>
      </c>
      <c r="N564" s="252" t="s">
        <v>44</v>
      </c>
      <c r="O564" s="84"/>
      <c r="P564" s="221">
        <f>O564*H564</f>
        <v>0</v>
      </c>
      <c r="Q564" s="221">
        <v>0.02</v>
      </c>
      <c r="R564" s="221">
        <f>Q564*H564</f>
        <v>0.12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185</v>
      </c>
      <c r="AT564" s="223" t="s">
        <v>182</v>
      </c>
      <c r="AU564" s="223" t="s">
        <v>83</v>
      </c>
      <c r="AY564" s="17" t="s">
        <v>148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169</v>
      </c>
      <c r="BM564" s="223" t="s">
        <v>1253</v>
      </c>
    </row>
    <row r="565" s="2" customFormat="1">
      <c r="A565" s="38"/>
      <c r="B565" s="39"/>
      <c r="C565" s="40"/>
      <c r="D565" s="225" t="s">
        <v>158</v>
      </c>
      <c r="E565" s="40"/>
      <c r="F565" s="226" t="s">
        <v>1252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158</v>
      </c>
      <c r="AU565" s="17" t="s">
        <v>83</v>
      </c>
    </row>
    <row r="566" s="2" customFormat="1" ht="16.5" customHeight="1">
      <c r="A566" s="38"/>
      <c r="B566" s="39"/>
      <c r="C566" s="243" t="s">
        <v>1254</v>
      </c>
      <c r="D566" s="243" t="s">
        <v>182</v>
      </c>
      <c r="E566" s="244" t="s">
        <v>1255</v>
      </c>
      <c r="F566" s="245" t="s">
        <v>1256</v>
      </c>
      <c r="G566" s="246" t="s">
        <v>230</v>
      </c>
      <c r="H566" s="247">
        <v>5</v>
      </c>
      <c r="I566" s="248"/>
      <c r="J566" s="249">
        <f>ROUND(I566*H566,2)</f>
        <v>0</v>
      </c>
      <c r="K566" s="245" t="s">
        <v>19</v>
      </c>
      <c r="L566" s="250"/>
      <c r="M566" s="251" t="s">
        <v>19</v>
      </c>
      <c r="N566" s="252" t="s">
        <v>44</v>
      </c>
      <c r="O566" s="84"/>
      <c r="P566" s="221">
        <f>O566*H566</f>
        <v>0</v>
      </c>
      <c r="Q566" s="221">
        <v>0.0030300000000000001</v>
      </c>
      <c r="R566" s="221">
        <f>Q566*H566</f>
        <v>0.01515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185</v>
      </c>
      <c r="AT566" s="223" t="s">
        <v>182</v>
      </c>
      <c r="AU566" s="223" t="s">
        <v>83</v>
      </c>
      <c r="AY566" s="17" t="s">
        <v>148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169</v>
      </c>
      <c r="BM566" s="223" t="s">
        <v>1257</v>
      </c>
    </row>
    <row r="567" s="2" customFormat="1">
      <c r="A567" s="38"/>
      <c r="B567" s="39"/>
      <c r="C567" s="40"/>
      <c r="D567" s="225" t="s">
        <v>158</v>
      </c>
      <c r="E567" s="40"/>
      <c r="F567" s="226" t="s">
        <v>1256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158</v>
      </c>
      <c r="AU567" s="17" t="s">
        <v>83</v>
      </c>
    </row>
    <row r="568" s="2" customFormat="1" ht="16.5" customHeight="1">
      <c r="A568" s="38"/>
      <c r="B568" s="39"/>
      <c r="C568" s="243" t="s">
        <v>1258</v>
      </c>
      <c r="D568" s="243" t="s">
        <v>182</v>
      </c>
      <c r="E568" s="244" t="s">
        <v>1259</v>
      </c>
      <c r="F568" s="245" t="s">
        <v>1260</v>
      </c>
      <c r="G568" s="246" t="s">
        <v>230</v>
      </c>
      <c r="H568" s="247">
        <v>2</v>
      </c>
      <c r="I568" s="248"/>
      <c r="J568" s="249">
        <f>ROUND(I568*H568,2)</f>
        <v>0</v>
      </c>
      <c r="K568" s="245" t="s">
        <v>19</v>
      </c>
      <c r="L568" s="250"/>
      <c r="M568" s="251" t="s">
        <v>19</v>
      </c>
      <c r="N568" s="252" t="s">
        <v>44</v>
      </c>
      <c r="O568" s="84"/>
      <c r="P568" s="221">
        <f>O568*H568</f>
        <v>0</v>
      </c>
      <c r="Q568" s="221">
        <v>0.0030300000000000001</v>
      </c>
      <c r="R568" s="221">
        <f>Q568*H568</f>
        <v>0.0060600000000000003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185</v>
      </c>
      <c r="AT568" s="223" t="s">
        <v>182</v>
      </c>
      <c r="AU568" s="223" t="s">
        <v>83</v>
      </c>
      <c r="AY568" s="17" t="s">
        <v>148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81</v>
      </c>
      <c r="BK568" s="224">
        <f>ROUND(I568*H568,2)</f>
        <v>0</v>
      </c>
      <c r="BL568" s="17" t="s">
        <v>169</v>
      </c>
      <c r="BM568" s="223" t="s">
        <v>1261</v>
      </c>
    </row>
    <row r="569" s="2" customFormat="1">
      <c r="A569" s="38"/>
      <c r="B569" s="39"/>
      <c r="C569" s="40"/>
      <c r="D569" s="225" t="s">
        <v>158</v>
      </c>
      <c r="E569" s="40"/>
      <c r="F569" s="226" t="s">
        <v>1260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158</v>
      </c>
      <c r="AU569" s="17" t="s">
        <v>83</v>
      </c>
    </row>
    <row r="570" s="2" customFormat="1" ht="16.5" customHeight="1">
      <c r="A570" s="38"/>
      <c r="B570" s="39"/>
      <c r="C570" s="212" t="s">
        <v>1262</v>
      </c>
      <c r="D570" s="212" t="s">
        <v>151</v>
      </c>
      <c r="E570" s="213" t="s">
        <v>1263</v>
      </c>
      <c r="F570" s="214" t="s">
        <v>1264</v>
      </c>
      <c r="G570" s="215" t="s">
        <v>230</v>
      </c>
      <c r="H570" s="216">
        <v>59</v>
      </c>
      <c r="I570" s="217"/>
      <c r="J570" s="218">
        <f>ROUND(I570*H570,2)</f>
        <v>0</v>
      </c>
      <c r="K570" s="214" t="s">
        <v>155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0.00020000000000000001</v>
      </c>
      <c r="R570" s="221">
        <f>Q570*H570</f>
        <v>0.0118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341</v>
      </c>
      <c r="AT570" s="223" t="s">
        <v>151</v>
      </c>
      <c r="AU570" s="223" t="s">
        <v>83</v>
      </c>
      <c r="AY570" s="17" t="s">
        <v>148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341</v>
      </c>
      <c r="BM570" s="223" t="s">
        <v>1265</v>
      </c>
    </row>
    <row r="571" s="2" customFormat="1">
      <c r="A571" s="38"/>
      <c r="B571" s="39"/>
      <c r="C571" s="40"/>
      <c r="D571" s="225" t="s">
        <v>158</v>
      </c>
      <c r="E571" s="40"/>
      <c r="F571" s="226" t="s">
        <v>1266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158</v>
      </c>
      <c r="AU571" s="17" t="s">
        <v>83</v>
      </c>
    </row>
    <row r="572" s="2" customFormat="1">
      <c r="A572" s="38"/>
      <c r="B572" s="39"/>
      <c r="C572" s="40"/>
      <c r="D572" s="230" t="s">
        <v>160</v>
      </c>
      <c r="E572" s="40"/>
      <c r="F572" s="231" t="s">
        <v>1267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160</v>
      </c>
      <c r="AU572" s="17" t="s">
        <v>83</v>
      </c>
    </row>
    <row r="573" s="2" customFormat="1" ht="16.5" customHeight="1">
      <c r="A573" s="38"/>
      <c r="B573" s="39"/>
      <c r="C573" s="243" t="s">
        <v>1268</v>
      </c>
      <c r="D573" s="243" t="s">
        <v>182</v>
      </c>
      <c r="E573" s="244" t="s">
        <v>1269</v>
      </c>
      <c r="F573" s="245" t="s">
        <v>1270</v>
      </c>
      <c r="G573" s="246" t="s">
        <v>230</v>
      </c>
      <c r="H573" s="247">
        <v>9</v>
      </c>
      <c r="I573" s="248"/>
      <c r="J573" s="249">
        <f>ROUND(I573*H573,2)</f>
        <v>0</v>
      </c>
      <c r="K573" s="245" t="s">
        <v>19</v>
      </c>
      <c r="L573" s="250"/>
      <c r="M573" s="251" t="s">
        <v>19</v>
      </c>
      <c r="N573" s="252" t="s">
        <v>44</v>
      </c>
      <c r="O573" s="84"/>
      <c r="P573" s="221">
        <f>O573*H573</f>
        <v>0</v>
      </c>
      <c r="Q573" s="221">
        <v>0.0047800000000000004</v>
      </c>
      <c r="R573" s="221">
        <f>Q573*H573</f>
        <v>0.043020000000000003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185</v>
      </c>
      <c r="AT573" s="223" t="s">
        <v>182</v>
      </c>
      <c r="AU573" s="223" t="s">
        <v>83</v>
      </c>
      <c r="AY573" s="17" t="s">
        <v>148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169</v>
      </c>
      <c r="BM573" s="223" t="s">
        <v>1271</v>
      </c>
    </row>
    <row r="574" s="2" customFormat="1">
      <c r="A574" s="38"/>
      <c r="B574" s="39"/>
      <c r="C574" s="40"/>
      <c r="D574" s="225" t="s">
        <v>158</v>
      </c>
      <c r="E574" s="40"/>
      <c r="F574" s="226" t="s">
        <v>1270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158</v>
      </c>
      <c r="AU574" s="17" t="s">
        <v>83</v>
      </c>
    </row>
    <row r="575" s="2" customFormat="1" ht="16.5" customHeight="1">
      <c r="A575" s="38"/>
      <c r="B575" s="39"/>
      <c r="C575" s="243" t="s">
        <v>1272</v>
      </c>
      <c r="D575" s="243" t="s">
        <v>182</v>
      </c>
      <c r="E575" s="244" t="s">
        <v>1273</v>
      </c>
      <c r="F575" s="245" t="s">
        <v>1274</v>
      </c>
      <c r="G575" s="246" t="s">
        <v>230</v>
      </c>
      <c r="H575" s="247">
        <v>2</v>
      </c>
      <c r="I575" s="248"/>
      <c r="J575" s="249">
        <f>ROUND(I575*H575,2)</f>
        <v>0</v>
      </c>
      <c r="K575" s="245" t="s">
        <v>19</v>
      </c>
      <c r="L575" s="250"/>
      <c r="M575" s="251" t="s">
        <v>19</v>
      </c>
      <c r="N575" s="252" t="s">
        <v>44</v>
      </c>
      <c r="O575" s="84"/>
      <c r="P575" s="221">
        <f>O575*H575</f>
        <v>0</v>
      </c>
      <c r="Q575" s="221">
        <v>0.0039199999999999999</v>
      </c>
      <c r="R575" s="221">
        <f>Q575*H575</f>
        <v>0.0078399999999999997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185</v>
      </c>
      <c r="AT575" s="223" t="s">
        <v>182</v>
      </c>
      <c r="AU575" s="223" t="s">
        <v>83</v>
      </c>
      <c r="AY575" s="17" t="s">
        <v>148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169</v>
      </c>
      <c r="BM575" s="223" t="s">
        <v>1275</v>
      </c>
    </row>
    <row r="576" s="2" customFormat="1">
      <c r="A576" s="38"/>
      <c r="B576" s="39"/>
      <c r="C576" s="40"/>
      <c r="D576" s="225" t="s">
        <v>158</v>
      </c>
      <c r="E576" s="40"/>
      <c r="F576" s="226" t="s">
        <v>1274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158</v>
      </c>
      <c r="AU576" s="17" t="s">
        <v>83</v>
      </c>
    </row>
    <row r="577" s="2" customFormat="1" ht="16.5" customHeight="1">
      <c r="A577" s="38"/>
      <c r="B577" s="39"/>
      <c r="C577" s="243" t="s">
        <v>1276</v>
      </c>
      <c r="D577" s="243" t="s">
        <v>182</v>
      </c>
      <c r="E577" s="244" t="s">
        <v>1277</v>
      </c>
      <c r="F577" s="245" t="s">
        <v>1278</v>
      </c>
      <c r="G577" s="246" t="s">
        <v>230</v>
      </c>
      <c r="H577" s="247">
        <v>2</v>
      </c>
      <c r="I577" s="248"/>
      <c r="J577" s="249">
        <f>ROUND(I577*H577,2)</f>
        <v>0</v>
      </c>
      <c r="K577" s="245" t="s">
        <v>19</v>
      </c>
      <c r="L577" s="250"/>
      <c r="M577" s="251" t="s">
        <v>19</v>
      </c>
      <c r="N577" s="252" t="s">
        <v>44</v>
      </c>
      <c r="O577" s="84"/>
      <c r="P577" s="221">
        <f>O577*H577</f>
        <v>0</v>
      </c>
      <c r="Q577" s="221">
        <v>0.0039199999999999999</v>
      </c>
      <c r="R577" s="221">
        <f>Q577*H577</f>
        <v>0.0078399999999999997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185</v>
      </c>
      <c r="AT577" s="223" t="s">
        <v>182</v>
      </c>
      <c r="AU577" s="223" t="s">
        <v>83</v>
      </c>
      <c r="AY577" s="17" t="s">
        <v>148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169</v>
      </c>
      <c r="BM577" s="223" t="s">
        <v>1279</v>
      </c>
    </row>
    <row r="578" s="2" customFormat="1">
      <c r="A578" s="38"/>
      <c r="B578" s="39"/>
      <c r="C578" s="40"/>
      <c r="D578" s="225" t="s">
        <v>158</v>
      </c>
      <c r="E578" s="40"/>
      <c r="F578" s="226" t="s">
        <v>1278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158</v>
      </c>
      <c r="AU578" s="17" t="s">
        <v>83</v>
      </c>
    </row>
    <row r="579" s="2" customFormat="1" ht="16.5" customHeight="1">
      <c r="A579" s="38"/>
      <c r="B579" s="39"/>
      <c r="C579" s="243" t="s">
        <v>1280</v>
      </c>
      <c r="D579" s="243" t="s">
        <v>182</v>
      </c>
      <c r="E579" s="244" t="s">
        <v>1281</v>
      </c>
      <c r="F579" s="245" t="s">
        <v>1282</v>
      </c>
      <c r="G579" s="246" t="s">
        <v>230</v>
      </c>
      <c r="H579" s="247">
        <v>40</v>
      </c>
      <c r="I579" s="248"/>
      <c r="J579" s="249">
        <f>ROUND(I579*H579,2)</f>
        <v>0</v>
      </c>
      <c r="K579" s="245" t="s">
        <v>19</v>
      </c>
      <c r="L579" s="250"/>
      <c r="M579" s="251" t="s">
        <v>19</v>
      </c>
      <c r="N579" s="252" t="s">
        <v>44</v>
      </c>
      <c r="O579" s="84"/>
      <c r="P579" s="221">
        <f>O579*H579</f>
        <v>0</v>
      </c>
      <c r="Q579" s="221">
        <v>0.0041000000000000003</v>
      </c>
      <c r="R579" s="221">
        <f>Q579*H579</f>
        <v>0.16400000000000001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185</v>
      </c>
      <c r="AT579" s="223" t="s">
        <v>182</v>
      </c>
      <c r="AU579" s="223" t="s">
        <v>83</v>
      </c>
      <c r="AY579" s="17" t="s">
        <v>148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169</v>
      </c>
      <c r="BM579" s="223" t="s">
        <v>1283</v>
      </c>
    </row>
    <row r="580" s="2" customFormat="1">
      <c r="A580" s="38"/>
      <c r="B580" s="39"/>
      <c r="C580" s="40"/>
      <c r="D580" s="225" t="s">
        <v>158</v>
      </c>
      <c r="E580" s="40"/>
      <c r="F580" s="226" t="s">
        <v>1282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158</v>
      </c>
      <c r="AU580" s="17" t="s">
        <v>83</v>
      </c>
    </row>
    <row r="581" s="2" customFormat="1" ht="16.5" customHeight="1">
      <c r="A581" s="38"/>
      <c r="B581" s="39"/>
      <c r="C581" s="243" t="s">
        <v>1284</v>
      </c>
      <c r="D581" s="243" t="s">
        <v>182</v>
      </c>
      <c r="E581" s="244" t="s">
        <v>1285</v>
      </c>
      <c r="F581" s="245" t="s">
        <v>1286</v>
      </c>
      <c r="G581" s="246" t="s">
        <v>230</v>
      </c>
      <c r="H581" s="247">
        <v>6</v>
      </c>
      <c r="I581" s="248"/>
      <c r="J581" s="249">
        <f>ROUND(I581*H581,2)</f>
        <v>0</v>
      </c>
      <c r="K581" s="245" t="s">
        <v>19</v>
      </c>
      <c r="L581" s="250"/>
      <c r="M581" s="251" t="s">
        <v>19</v>
      </c>
      <c r="N581" s="252" t="s">
        <v>44</v>
      </c>
      <c r="O581" s="84"/>
      <c r="P581" s="221">
        <f>O581*H581</f>
        <v>0</v>
      </c>
      <c r="Q581" s="221">
        <v>0.0041000000000000003</v>
      </c>
      <c r="R581" s="221">
        <f>Q581*H581</f>
        <v>0.024600000000000004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185</v>
      </c>
      <c r="AT581" s="223" t="s">
        <v>182</v>
      </c>
      <c r="AU581" s="223" t="s">
        <v>83</v>
      </c>
      <c r="AY581" s="17" t="s">
        <v>148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169</v>
      </c>
      <c r="BM581" s="223" t="s">
        <v>1287</v>
      </c>
    </row>
    <row r="582" s="2" customFormat="1">
      <c r="A582" s="38"/>
      <c r="B582" s="39"/>
      <c r="C582" s="40"/>
      <c r="D582" s="225" t="s">
        <v>158</v>
      </c>
      <c r="E582" s="40"/>
      <c r="F582" s="226" t="s">
        <v>1286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158</v>
      </c>
      <c r="AU582" s="17" t="s">
        <v>83</v>
      </c>
    </row>
    <row r="583" s="2" customFormat="1" ht="16.5" customHeight="1">
      <c r="A583" s="38"/>
      <c r="B583" s="39"/>
      <c r="C583" s="212" t="s">
        <v>1288</v>
      </c>
      <c r="D583" s="212" t="s">
        <v>151</v>
      </c>
      <c r="E583" s="213" t="s">
        <v>1289</v>
      </c>
      <c r="F583" s="214" t="s">
        <v>1290</v>
      </c>
      <c r="G583" s="215" t="s">
        <v>230</v>
      </c>
      <c r="H583" s="216">
        <v>6</v>
      </c>
      <c r="I583" s="217"/>
      <c r="J583" s="218">
        <f>ROUND(I583*H583,2)</f>
        <v>0</v>
      </c>
      <c r="K583" s="214" t="s">
        <v>155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0.00029999999999999997</v>
      </c>
      <c r="R583" s="221">
        <f>Q583*H583</f>
        <v>0.0018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341</v>
      </c>
      <c r="AT583" s="223" t="s">
        <v>151</v>
      </c>
      <c r="AU583" s="223" t="s">
        <v>83</v>
      </c>
      <c r="AY583" s="17" t="s">
        <v>148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341</v>
      </c>
      <c r="BM583" s="223" t="s">
        <v>1291</v>
      </c>
    </row>
    <row r="584" s="2" customFormat="1">
      <c r="A584" s="38"/>
      <c r="B584" s="39"/>
      <c r="C584" s="40"/>
      <c r="D584" s="225" t="s">
        <v>158</v>
      </c>
      <c r="E584" s="40"/>
      <c r="F584" s="226" t="s">
        <v>1292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158</v>
      </c>
      <c r="AU584" s="17" t="s">
        <v>83</v>
      </c>
    </row>
    <row r="585" s="2" customFormat="1">
      <c r="A585" s="38"/>
      <c r="B585" s="39"/>
      <c r="C585" s="40"/>
      <c r="D585" s="230" t="s">
        <v>160</v>
      </c>
      <c r="E585" s="40"/>
      <c r="F585" s="231" t="s">
        <v>1293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160</v>
      </c>
      <c r="AU585" s="17" t="s">
        <v>83</v>
      </c>
    </row>
    <row r="586" s="2" customFormat="1" ht="16.5" customHeight="1">
      <c r="A586" s="38"/>
      <c r="B586" s="39"/>
      <c r="C586" s="243" t="s">
        <v>1294</v>
      </c>
      <c r="D586" s="243" t="s">
        <v>182</v>
      </c>
      <c r="E586" s="244" t="s">
        <v>1295</v>
      </c>
      <c r="F586" s="245" t="s">
        <v>1296</v>
      </c>
      <c r="G586" s="246" t="s">
        <v>230</v>
      </c>
      <c r="H586" s="247">
        <v>6</v>
      </c>
      <c r="I586" s="248"/>
      <c r="J586" s="249">
        <f>ROUND(I586*H586,2)</f>
        <v>0</v>
      </c>
      <c r="K586" s="245" t="s">
        <v>19</v>
      </c>
      <c r="L586" s="250"/>
      <c r="M586" s="251" t="s">
        <v>19</v>
      </c>
      <c r="N586" s="252" t="s">
        <v>44</v>
      </c>
      <c r="O586" s="84"/>
      <c r="P586" s="221">
        <f>O586*H586</f>
        <v>0</v>
      </c>
      <c r="Q586" s="221">
        <v>0.0063</v>
      </c>
      <c r="R586" s="221">
        <f>Q586*H586</f>
        <v>0.0378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185</v>
      </c>
      <c r="AT586" s="223" t="s">
        <v>182</v>
      </c>
      <c r="AU586" s="223" t="s">
        <v>83</v>
      </c>
      <c r="AY586" s="17" t="s">
        <v>148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169</v>
      </c>
      <c r="BM586" s="223" t="s">
        <v>1297</v>
      </c>
    </row>
    <row r="587" s="2" customFormat="1">
      <c r="A587" s="38"/>
      <c r="B587" s="39"/>
      <c r="C587" s="40"/>
      <c r="D587" s="225" t="s">
        <v>158</v>
      </c>
      <c r="E587" s="40"/>
      <c r="F587" s="226" t="s">
        <v>1296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158</v>
      </c>
      <c r="AU587" s="17" t="s">
        <v>83</v>
      </c>
    </row>
    <row r="588" s="2" customFormat="1" ht="16.5" customHeight="1">
      <c r="A588" s="38"/>
      <c r="B588" s="39"/>
      <c r="C588" s="212" t="s">
        <v>1298</v>
      </c>
      <c r="D588" s="212" t="s">
        <v>151</v>
      </c>
      <c r="E588" s="213" t="s">
        <v>1299</v>
      </c>
      <c r="F588" s="214" t="s">
        <v>1300</v>
      </c>
      <c r="G588" s="215" t="s">
        <v>230</v>
      </c>
      <c r="H588" s="216">
        <v>16</v>
      </c>
      <c r="I588" s="217"/>
      <c r="J588" s="218">
        <f>ROUND(I588*H588,2)</f>
        <v>0</v>
      </c>
      <c r="K588" s="214" t="s">
        <v>155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0.00085999999999999998</v>
      </c>
      <c r="R588" s="221">
        <f>Q588*H588</f>
        <v>0.01376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341</v>
      </c>
      <c r="AT588" s="223" t="s">
        <v>151</v>
      </c>
      <c r="AU588" s="223" t="s">
        <v>83</v>
      </c>
      <c r="AY588" s="17" t="s">
        <v>148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341</v>
      </c>
      <c r="BM588" s="223" t="s">
        <v>1301</v>
      </c>
    </row>
    <row r="589" s="2" customFormat="1">
      <c r="A589" s="38"/>
      <c r="B589" s="39"/>
      <c r="C589" s="40"/>
      <c r="D589" s="225" t="s">
        <v>158</v>
      </c>
      <c r="E589" s="40"/>
      <c r="F589" s="226" t="s">
        <v>1302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158</v>
      </c>
      <c r="AU589" s="17" t="s">
        <v>83</v>
      </c>
    </row>
    <row r="590" s="2" customFormat="1">
      <c r="A590" s="38"/>
      <c r="B590" s="39"/>
      <c r="C590" s="40"/>
      <c r="D590" s="230" t="s">
        <v>160</v>
      </c>
      <c r="E590" s="40"/>
      <c r="F590" s="231" t="s">
        <v>1303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160</v>
      </c>
      <c r="AU590" s="17" t="s">
        <v>83</v>
      </c>
    </row>
    <row r="591" s="2" customFormat="1" ht="16.5" customHeight="1">
      <c r="A591" s="38"/>
      <c r="B591" s="39"/>
      <c r="C591" s="243" t="s">
        <v>1304</v>
      </c>
      <c r="D591" s="243" t="s">
        <v>182</v>
      </c>
      <c r="E591" s="244" t="s">
        <v>1305</v>
      </c>
      <c r="F591" s="245" t="s">
        <v>1306</v>
      </c>
      <c r="G591" s="246" t="s">
        <v>230</v>
      </c>
      <c r="H591" s="247">
        <v>14</v>
      </c>
      <c r="I591" s="248"/>
      <c r="J591" s="249">
        <f>ROUND(I591*H591,2)</f>
        <v>0</v>
      </c>
      <c r="K591" s="245" t="s">
        <v>19</v>
      </c>
      <c r="L591" s="250"/>
      <c r="M591" s="251" t="s">
        <v>19</v>
      </c>
      <c r="N591" s="252" t="s">
        <v>44</v>
      </c>
      <c r="O591" s="84"/>
      <c r="P591" s="221">
        <f>O591*H591</f>
        <v>0</v>
      </c>
      <c r="Q591" s="221">
        <v>0.0074000000000000003</v>
      </c>
      <c r="R591" s="221">
        <f>Q591*H591</f>
        <v>0.1036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185</v>
      </c>
      <c r="AT591" s="223" t="s">
        <v>182</v>
      </c>
      <c r="AU591" s="223" t="s">
        <v>83</v>
      </c>
      <c r="AY591" s="17" t="s">
        <v>148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169</v>
      </c>
      <c r="BM591" s="223" t="s">
        <v>1307</v>
      </c>
    </row>
    <row r="592" s="2" customFormat="1">
      <c r="A592" s="38"/>
      <c r="B592" s="39"/>
      <c r="C592" s="40"/>
      <c r="D592" s="225" t="s">
        <v>158</v>
      </c>
      <c r="E592" s="40"/>
      <c r="F592" s="226" t="s">
        <v>1306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158</v>
      </c>
      <c r="AU592" s="17" t="s">
        <v>83</v>
      </c>
    </row>
    <row r="593" s="2" customFormat="1" ht="16.5" customHeight="1">
      <c r="A593" s="38"/>
      <c r="B593" s="39"/>
      <c r="C593" s="243" t="s">
        <v>1308</v>
      </c>
      <c r="D593" s="243" t="s">
        <v>182</v>
      </c>
      <c r="E593" s="244" t="s">
        <v>1309</v>
      </c>
      <c r="F593" s="245" t="s">
        <v>1310</v>
      </c>
      <c r="G593" s="246" t="s">
        <v>230</v>
      </c>
      <c r="H593" s="247">
        <v>2</v>
      </c>
      <c r="I593" s="248"/>
      <c r="J593" s="249">
        <f>ROUND(I593*H593,2)</f>
        <v>0</v>
      </c>
      <c r="K593" s="245" t="s">
        <v>19</v>
      </c>
      <c r="L593" s="250"/>
      <c r="M593" s="251" t="s">
        <v>19</v>
      </c>
      <c r="N593" s="252" t="s">
        <v>44</v>
      </c>
      <c r="O593" s="84"/>
      <c r="P593" s="221">
        <f>O593*H593</f>
        <v>0</v>
      </c>
      <c r="Q593" s="221">
        <v>0.0048199999999999996</v>
      </c>
      <c r="R593" s="221">
        <f>Q593*H593</f>
        <v>0.0096399999999999993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185</v>
      </c>
      <c r="AT593" s="223" t="s">
        <v>182</v>
      </c>
      <c r="AU593" s="223" t="s">
        <v>83</v>
      </c>
      <c r="AY593" s="17" t="s">
        <v>148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169</v>
      </c>
      <c r="BM593" s="223" t="s">
        <v>1311</v>
      </c>
    </row>
    <row r="594" s="2" customFormat="1">
      <c r="A594" s="38"/>
      <c r="B594" s="39"/>
      <c r="C594" s="40"/>
      <c r="D594" s="225" t="s">
        <v>158</v>
      </c>
      <c r="E594" s="40"/>
      <c r="F594" s="226" t="s">
        <v>1310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158</v>
      </c>
      <c r="AU594" s="17" t="s">
        <v>83</v>
      </c>
    </row>
    <row r="595" s="2" customFormat="1" ht="16.5" customHeight="1">
      <c r="A595" s="38"/>
      <c r="B595" s="39"/>
      <c r="C595" s="212" t="s">
        <v>1312</v>
      </c>
      <c r="D595" s="212" t="s">
        <v>151</v>
      </c>
      <c r="E595" s="213" t="s">
        <v>1313</v>
      </c>
      <c r="F595" s="214" t="s">
        <v>1314</v>
      </c>
      <c r="G595" s="215" t="s">
        <v>230</v>
      </c>
      <c r="H595" s="216">
        <v>2</v>
      </c>
      <c r="I595" s="217"/>
      <c r="J595" s="218">
        <f>ROUND(I595*H595,2)</f>
        <v>0</v>
      </c>
      <c r="K595" s="214" t="s">
        <v>155</v>
      </c>
      <c r="L595" s="44"/>
      <c r="M595" s="219" t="s">
        <v>19</v>
      </c>
      <c r="N595" s="220" t="s">
        <v>44</v>
      </c>
      <c r="O595" s="84"/>
      <c r="P595" s="221">
        <f>O595*H595</f>
        <v>0</v>
      </c>
      <c r="Q595" s="221">
        <v>0.00022000000000000001</v>
      </c>
      <c r="R595" s="221">
        <f>Q595*H595</f>
        <v>0.00044000000000000002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341</v>
      </c>
      <c r="AT595" s="223" t="s">
        <v>151</v>
      </c>
      <c r="AU595" s="223" t="s">
        <v>83</v>
      </c>
      <c r="AY595" s="17" t="s">
        <v>148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81</v>
      </c>
      <c r="BK595" s="224">
        <f>ROUND(I595*H595,2)</f>
        <v>0</v>
      </c>
      <c r="BL595" s="17" t="s">
        <v>341</v>
      </c>
      <c r="BM595" s="223" t="s">
        <v>1315</v>
      </c>
    </row>
    <row r="596" s="2" customFormat="1">
      <c r="A596" s="38"/>
      <c r="B596" s="39"/>
      <c r="C596" s="40"/>
      <c r="D596" s="225" t="s">
        <v>158</v>
      </c>
      <c r="E596" s="40"/>
      <c r="F596" s="226" t="s">
        <v>1316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158</v>
      </c>
      <c r="AU596" s="17" t="s">
        <v>83</v>
      </c>
    </row>
    <row r="597" s="2" customFormat="1">
      <c r="A597" s="38"/>
      <c r="B597" s="39"/>
      <c r="C597" s="40"/>
      <c r="D597" s="230" t="s">
        <v>160</v>
      </c>
      <c r="E597" s="40"/>
      <c r="F597" s="231" t="s">
        <v>1317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160</v>
      </c>
      <c r="AU597" s="17" t="s">
        <v>83</v>
      </c>
    </row>
    <row r="598" s="2" customFormat="1" ht="16.5" customHeight="1">
      <c r="A598" s="38"/>
      <c r="B598" s="39"/>
      <c r="C598" s="243" t="s">
        <v>1318</v>
      </c>
      <c r="D598" s="243" t="s">
        <v>182</v>
      </c>
      <c r="E598" s="244" t="s">
        <v>1319</v>
      </c>
      <c r="F598" s="245" t="s">
        <v>1320</v>
      </c>
      <c r="G598" s="246" t="s">
        <v>230</v>
      </c>
      <c r="H598" s="247">
        <v>2</v>
      </c>
      <c r="I598" s="248"/>
      <c r="J598" s="249">
        <f>ROUND(I598*H598,2)</f>
        <v>0</v>
      </c>
      <c r="K598" s="245" t="s">
        <v>19</v>
      </c>
      <c r="L598" s="250"/>
      <c r="M598" s="251" t="s">
        <v>19</v>
      </c>
      <c r="N598" s="252" t="s">
        <v>44</v>
      </c>
      <c r="O598" s="84"/>
      <c r="P598" s="221">
        <f>O598*H598</f>
        <v>0</v>
      </c>
      <c r="Q598" s="221">
        <v>0.02</v>
      </c>
      <c r="R598" s="221">
        <f>Q598*H598</f>
        <v>0.040000000000000001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185</v>
      </c>
      <c r="AT598" s="223" t="s">
        <v>182</v>
      </c>
      <c r="AU598" s="223" t="s">
        <v>83</v>
      </c>
      <c r="AY598" s="17" t="s">
        <v>148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169</v>
      </c>
      <c r="BM598" s="223" t="s">
        <v>1321</v>
      </c>
    </row>
    <row r="599" s="2" customFormat="1">
      <c r="A599" s="38"/>
      <c r="B599" s="39"/>
      <c r="C599" s="40"/>
      <c r="D599" s="225" t="s">
        <v>158</v>
      </c>
      <c r="E599" s="40"/>
      <c r="F599" s="226" t="s">
        <v>1320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158</v>
      </c>
      <c r="AU599" s="17" t="s">
        <v>83</v>
      </c>
    </row>
    <row r="600" s="2" customFormat="1" ht="16.5" customHeight="1">
      <c r="A600" s="38"/>
      <c r="B600" s="39"/>
      <c r="C600" s="212" t="s">
        <v>1322</v>
      </c>
      <c r="D600" s="212" t="s">
        <v>151</v>
      </c>
      <c r="E600" s="213" t="s">
        <v>1323</v>
      </c>
      <c r="F600" s="214" t="s">
        <v>1324</v>
      </c>
      <c r="G600" s="215" t="s">
        <v>230</v>
      </c>
      <c r="H600" s="216">
        <v>69</v>
      </c>
      <c r="I600" s="217"/>
      <c r="J600" s="218">
        <f>ROUND(I600*H600,2)</f>
        <v>0</v>
      </c>
      <c r="K600" s="214" t="s">
        <v>155</v>
      </c>
      <c r="L600" s="44"/>
      <c r="M600" s="219" t="s">
        <v>19</v>
      </c>
      <c r="N600" s="220" t="s">
        <v>44</v>
      </c>
      <c r="O600" s="84"/>
      <c r="P600" s="221">
        <f>O600*H600</f>
        <v>0</v>
      </c>
      <c r="Q600" s="221">
        <v>0.00021000000000000001</v>
      </c>
      <c r="R600" s="221">
        <f>Q600*H600</f>
        <v>0.014490000000000001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341</v>
      </c>
      <c r="AT600" s="223" t="s">
        <v>151</v>
      </c>
      <c r="AU600" s="223" t="s">
        <v>83</v>
      </c>
      <c r="AY600" s="17" t="s">
        <v>148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81</v>
      </c>
      <c r="BK600" s="224">
        <f>ROUND(I600*H600,2)</f>
        <v>0</v>
      </c>
      <c r="BL600" s="17" t="s">
        <v>341</v>
      </c>
      <c r="BM600" s="223" t="s">
        <v>1325</v>
      </c>
    </row>
    <row r="601" s="2" customFormat="1">
      <c r="A601" s="38"/>
      <c r="B601" s="39"/>
      <c r="C601" s="40"/>
      <c r="D601" s="225" t="s">
        <v>158</v>
      </c>
      <c r="E601" s="40"/>
      <c r="F601" s="226" t="s">
        <v>1326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158</v>
      </c>
      <c r="AU601" s="17" t="s">
        <v>83</v>
      </c>
    </row>
    <row r="602" s="2" customFormat="1">
      <c r="A602" s="38"/>
      <c r="B602" s="39"/>
      <c r="C602" s="40"/>
      <c r="D602" s="230" t="s">
        <v>160</v>
      </c>
      <c r="E602" s="40"/>
      <c r="F602" s="231" t="s">
        <v>1327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160</v>
      </c>
      <c r="AU602" s="17" t="s">
        <v>83</v>
      </c>
    </row>
    <row r="603" s="2" customFormat="1" ht="16.5" customHeight="1">
      <c r="A603" s="38"/>
      <c r="B603" s="39"/>
      <c r="C603" s="243" t="s">
        <v>1328</v>
      </c>
      <c r="D603" s="243" t="s">
        <v>182</v>
      </c>
      <c r="E603" s="244" t="s">
        <v>1329</v>
      </c>
      <c r="F603" s="245" t="s">
        <v>1330</v>
      </c>
      <c r="G603" s="246" t="s">
        <v>230</v>
      </c>
      <c r="H603" s="247">
        <v>1</v>
      </c>
      <c r="I603" s="248"/>
      <c r="J603" s="249">
        <f>ROUND(I603*H603,2)</f>
        <v>0</v>
      </c>
      <c r="K603" s="245" t="s">
        <v>19</v>
      </c>
      <c r="L603" s="250"/>
      <c r="M603" s="251" t="s">
        <v>19</v>
      </c>
      <c r="N603" s="252" t="s">
        <v>44</v>
      </c>
      <c r="O603" s="84"/>
      <c r="P603" s="221">
        <f>O603*H603</f>
        <v>0</v>
      </c>
      <c r="Q603" s="221">
        <v>0.010999999999999999</v>
      </c>
      <c r="R603" s="221">
        <f>Q603*H603</f>
        <v>0.010999999999999999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185</v>
      </c>
      <c r="AT603" s="223" t="s">
        <v>182</v>
      </c>
      <c r="AU603" s="223" t="s">
        <v>83</v>
      </c>
      <c r="AY603" s="17" t="s">
        <v>148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169</v>
      </c>
      <c r="BM603" s="223" t="s">
        <v>1331</v>
      </c>
    </row>
    <row r="604" s="2" customFormat="1">
      <c r="A604" s="38"/>
      <c r="B604" s="39"/>
      <c r="C604" s="40"/>
      <c r="D604" s="225" t="s">
        <v>158</v>
      </c>
      <c r="E604" s="40"/>
      <c r="F604" s="226" t="s">
        <v>1330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158</v>
      </c>
      <c r="AU604" s="17" t="s">
        <v>83</v>
      </c>
    </row>
    <row r="605" s="2" customFormat="1" ht="16.5" customHeight="1">
      <c r="A605" s="38"/>
      <c r="B605" s="39"/>
      <c r="C605" s="243" t="s">
        <v>1332</v>
      </c>
      <c r="D605" s="243" t="s">
        <v>182</v>
      </c>
      <c r="E605" s="244" t="s">
        <v>1333</v>
      </c>
      <c r="F605" s="245" t="s">
        <v>1334</v>
      </c>
      <c r="G605" s="246" t="s">
        <v>230</v>
      </c>
      <c r="H605" s="247">
        <v>14</v>
      </c>
      <c r="I605" s="248"/>
      <c r="J605" s="249">
        <f>ROUND(I605*H605,2)</f>
        <v>0</v>
      </c>
      <c r="K605" s="245" t="s">
        <v>19</v>
      </c>
      <c r="L605" s="250"/>
      <c r="M605" s="251" t="s">
        <v>19</v>
      </c>
      <c r="N605" s="252" t="s">
        <v>44</v>
      </c>
      <c r="O605" s="84"/>
      <c r="P605" s="221">
        <f>O605*H605</f>
        <v>0</v>
      </c>
      <c r="Q605" s="221">
        <v>0.00628</v>
      </c>
      <c r="R605" s="221">
        <f>Q605*H605</f>
        <v>0.087919999999999998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185</v>
      </c>
      <c r="AT605" s="223" t="s">
        <v>182</v>
      </c>
      <c r="AU605" s="223" t="s">
        <v>83</v>
      </c>
      <c r="AY605" s="17" t="s">
        <v>148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169</v>
      </c>
      <c r="BM605" s="223" t="s">
        <v>1335</v>
      </c>
    </row>
    <row r="606" s="2" customFormat="1">
      <c r="A606" s="38"/>
      <c r="B606" s="39"/>
      <c r="C606" s="40"/>
      <c r="D606" s="225" t="s">
        <v>158</v>
      </c>
      <c r="E606" s="40"/>
      <c r="F606" s="226" t="s">
        <v>1334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158</v>
      </c>
      <c r="AU606" s="17" t="s">
        <v>83</v>
      </c>
    </row>
    <row r="607" s="2" customFormat="1" ht="16.5" customHeight="1">
      <c r="A607" s="38"/>
      <c r="B607" s="39"/>
      <c r="C607" s="243" t="s">
        <v>1336</v>
      </c>
      <c r="D607" s="243" t="s">
        <v>182</v>
      </c>
      <c r="E607" s="244" t="s">
        <v>1337</v>
      </c>
      <c r="F607" s="245" t="s">
        <v>1338</v>
      </c>
      <c r="G607" s="246" t="s">
        <v>230</v>
      </c>
      <c r="H607" s="247">
        <v>9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4"/>
      <c r="P607" s="221">
        <f>O607*H607</f>
        <v>0</v>
      </c>
      <c r="Q607" s="221">
        <v>0.00462</v>
      </c>
      <c r="R607" s="221">
        <f>Q607*H607</f>
        <v>0.041579999999999999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185</v>
      </c>
      <c r="AT607" s="223" t="s">
        <v>182</v>
      </c>
      <c r="AU607" s="223" t="s">
        <v>83</v>
      </c>
      <c r="AY607" s="17" t="s">
        <v>148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169</v>
      </c>
      <c r="BM607" s="223" t="s">
        <v>1339</v>
      </c>
    </row>
    <row r="608" s="2" customFormat="1">
      <c r="A608" s="38"/>
      <c r="B608" s="39"/>
      <c r="C608" s="40"/>
      <c r="D608" s="225" t="s">
        <v>158</v>
      </c>
      <c r="E608" s="40"/>
      <c r="F608" s="226" t="s">
        <v>1338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158</v>
      </c>
      <c r="AU608" s="17" t="s">
        <v>83</v>
      </c>
    </row>
    <row r="609" s="2" customFormat="1" ht="16.5" customHeight="1">
      <c r="A609" s="38"/>
      <c r="B609" s="39"/>
      <c r="C609" s="243" t="s">
        <v>1340</v>
      </c>
      <c r="D609" s="243" t="s">
        <v>182</v>
      </c>
      <c r="E609" s="244" t="s">
        <v>1341</v>
      </c>
      <c r="F609" s="245" t="s">
        <v>1342</v>
      </c>
      <c r="G609" s="246" t="s">
        <v>230</v>
      </c>
      <c r="H609" s="247">
        <v>45</v>
      </c>
      <c r="I609" s="248"/>
      <c r="J609" s="249">
        <f>ROUND(I609*H609,2)</f>
        <v>0</v>
      </c>
      <c r="K609" s="245" t="s">
        <v>19</v>
      </c>
      <c r="L609" s="250"/>
      <c r="M609" s="251" t="s">
        <v>19</v>
      </c>
      <c r="N609" s="252" t="s">
        <v>44</v>
      </c>
      <c r="O609" s="84"/>
      <c r="P609" s="221">
        <f>O609*H609</f>
        <v>0</v>
      </c>
      <c r="Q609" s="221">
        <v>0.0047200000000000002</v>
      </c>
      <c r="R609" s="221">
        <f>Q609*H609</f>
        <v>0.21240000000000001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185</v>
      </c>
      <c r="AT609" s="223" t="s">
        <v>182</v>
      </c>
      <c r="AU609" s="223" t="s">
        <v>83</v>
      </c>
      <c r="AY609" s="17" t="s">
        <v>148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169</v>
      </c>
      <c r="BM609" s="223" t="s">
        <v>1343</v>
      </c>
    </row>
    <row r="610" s="2" customFormat="1">
      <c r="A610" s="38"/>
      <c r="B610" s="39"/>
      <c r="C610" s="40"/>
      <c r="D610" s="225" t="s">
        <v>158</v>
      </c>
      <c r="E610" s="40"/>
      <c r="F610" s="226" t="s">
        <v>1342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158</v>
      </c>
      <c r="AU610" s="17" t="s">
        <v>83</v>
      </c>
    </row>
    <row r="611" s="2" customFormat="1" ht="16.5" customHeight="1">
      <c r="A611" s="38"/>
      <c r="B611" s="39"/>
      <c r="C611" s="212" t="s">
        <v>1344</v>
      </c>
      <c r="D611" s="212" t="s">
        <v>151</v>
      </c>
      <c r="E611" s="213" t="s">
        <v>1345</v>
      </c>
      <c r="F611" s="214" t="s">
        <v>1346</v>
      </c>
      <c r="G611" s="215" t="s">
        <v>230</v>
      </c>
      <c r="H611" s="216">
        <v>55</v>
      </c>
      <c r="I611" s="217"/>
      <c r="J611" s="218">
        <f>ROUND(I611*H611,2)</f>
        <v>0</v>
      </c>
      <c r="K611" s="214" t="s">
        <v>155</v>
      </c>
      <c r="L611" s="44"/>
      <c r="M611" s="219" t="s">
        <v>19</v>
      </c>
      <c r="N611" s="220" t="s">
        <v>44</v>
      </c>
      <c r="O611" s="84"/>
      <c r="P611" s="221">
        <f>O611*H611</f>
        <v>0</v>
      </c>
      <c r="Q611" s="221">
        <v>0.00035</v>
      </c>
      <c r="R611" s="221">
        <f>Q611*H611</f>
        <v>0.01925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341</v>
      </c>
      <c r="AT611" s="223" t="s">
        <v>151</v>
      </c>
      <c r="AU611" s="223" t="s">
        <v>83</v>
      </c>
      <c r="AY611" s="17" t="s">
        <v>148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341</v>
      </c>
      <c r="BM611" s="223" t="s">
        <v>1347</v>
      </c>
    </row>
    <row r="612" s="2" customFormat="1">
      <c r="A612" s="38"/>
      <c r="B612" s="39"/>
      <c r="C612" s="40"/>
      <c r="D612" s="225" t="s">
        <v>158</v>
      </c>
      <c r="E612" s="40"/>
      <c r="F612" s="226" t="s">
        <v>1348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158</v>
      </c>
      <c r="AU612" s="17" t="s">
        <v>83</v>
      </c>
    </row>
    <row r="613" s="2" customFormat="1">
      <c r="A613" s="38"/>
      <c r="B613" s="39"/>
      <c r="C613" s="40"/>
      <c r="D613" s="230" t="s">
        <v>160</v>
      </c>
      <c r="E613" s="40"/>
      <c r="F613" s="231" t="s">
        <v>1349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160</v>
      </c>
      <c r="AU613" s="17" t="s">
        <v>83</v>
      </c>
    </row>
    <row r="614" s="2" customFormat="1" ht="16.5" customHeight="1">
      <c r="A614" s="38"/>
      <c r="B614" s="39"/>
      <c r="C614" s="243" t="s">
        <v>1350</v>
      </c>
      <c r="D614" s="243" t="s">
        <v>182</v>
      </c>
      <c r="E614" s="244" t="s">
        <v>1351</v>
      </c>
      <c r="F614" s="245" t="s">
        <v>1352</v>
      </c>
      <c r="G614" s="246" t="s">
        <v>230</v>
      </c>
      <c r="H614" s="247">
        <v>2</v>
      </c>
      <c r="I614" s="248"/>
      <c r="J614" s="249">
        <f>ROUND(I614*H614,2)</f>
        <v>0</v>
      </c>
      <c r="K614" s="245" t="s">
        <v>19</v>
      </c>
      <c r="L614" s="250"/>
      <c r="M614" s="251" t="s">
        <v>19</v>
      </c>
      <c r="N614" s="252" t="s">
        <v>44</v>
      </c>
      <c r="O614" s="84"/>
      <c r="P614" s="221">
        <f>O614*H614</f>
        <v>0</v>
      </c>
      <c r="Q614" s="221">
        <v>0.010999999999999999</v>
      </c>
      <c r="R614" s="221">
        <f>Q614*H614</f>
        <v>0.021999999999999999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185</v>
      </c>
      <c r="AT614" s="223" t="s">
        <v>182</v>
      </c>
      <c r="AU614" s="223" t="s">
        <v>83</v>
      </c>
      <c r="AY614" s="17" t="s">
        <v>148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169</v>
      </c>
      <c r="BM614" s="223" t="s">
        <v>1353</v>
      </c>
    </row>
    <row r="615" s="2" customFormat="1">
      <c r="A615" s="38"/>
      <c r="B615" s="39"/>
      <c r="C615" s="40"/>
      <c r="D615" s="225" t="s">
        <v>158</v>
      </c>
      <c r="E615" s="40"/>
      <c r="F615" s="226" t="s">
        <v>1352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158</v>
      </c>
      <c r="AU615" s="17" t="s">
        <v>83</v>
      </c>
    </row>
    <row r="616" s="2" customFormat="1" ht="16.5" customHeight="1">
      <c r="A616" s="38"/>
      <c r="B616" s="39"/>
      <c r="C616" s="243" t="s">
        <v>1354</v>
      </c>
      <c r="D616" s="243" t="s">
        <v>182</v>
      </c>
      <c r="E616" s="244" t="s">
        <v>1355</v>
      </c>
      <c r="F616" s="245" t="s">
        <v>1356</v>
      </c>
      <c r="G616" s="246" t="s">
        <v>230</v>
      </c>
      <c r="H616" s="247">
        <v>14</v>
      </c>
      <c r="I616" s="248"/>
      <c r="J616" s="249">
        <f>ROUND(I616*H616,2)</f>
        <v>0</v>
      </c>
      <c r="K616" s="245" t="s">
        <v>19</v>
      </c>
      <c r="L616" s="250"/>
      <c r="M616" s="251" t="s">
        <v>19</v>
      </c>
      <c r="N616" s="252" t="s">
        <v>44</v>
      </c>
      <c r="O616" s="84"/>
      <c r="P616" s="221">
        <f>O616*H616</f>
        <v>0</v>
      </c>
      <c r="Q616" s="221">
        <v>0.012</v>
      </c>
      <c r="R616" s="221">
        <f>Q616*H616</f>
        <v>0.16800000000000001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185</v>
      </c>
      <c r="AT616" s="223" t="s">
        <v>182</v>
      </c>
      <c r="AU616" s="223" t="s">
        <v>83</v>
      </c>
      <c r="AY616" s="17" t="s">
        <v>148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169</v>
      </c>
      <c r="BM616" s="223" t="s">
        <v>1357</v>
      </c>
    </row>
    <row r="617" s="2" customFormat="1">
      <c r="A617" s="38"/>
      <c r="B617" s="39"/>
      <c r="C617" s="40"/>
      <c r="D617" s="225" t="s">
        <v>158</v>
      </c>
      <c r="E617" s="40"/>
      <c r="F617" s="226" t="s">
        <v>1356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158</v>
      </c>
      <c r="AU617" s="17" t="s">
        <v>83</v>
      </c>
    </row>
    <row r="618" s="2" customFormat="1" ht="16.5" customHeight="1">
      <c r="A618" s="38"/>
      <c r="B618" s="39"/>
      <c r="C618" s="243" t="s">
        <v>1358</v>
      </c>
      <c r="D618" s="243" t="s">
        <v>182</v>
      </c>
      <c r="E618" s="244" t="s">
        <v>1359</v>
      </c>
      <c r="F618" s="245" t="s">
        <v>1360</v>
      </c>
      <c r="G618" s="246" t="s">
        <v>230</v>
      </c>
      <c r="H618" s="247">
        <v>21</v>
      </c>
      <c r="I618" s="248"/>
      <c r="J618" s="249">
        <f>ROUND(I618*H618,2)</f>
        <v>0</v>
      </c>
      <c r="K618" s="245" t="s">
        <v>19</v>
      </c>
      <c r="L618" s="250"/>
      <c r="M618" s="251" t="s">
        <v>19</v>
      </c>
      <c r="N618" s="252" t="s">
        <v>44</v>
      </c>
      <c r="O618" s="84"/>
      <c r="P618" s="221">
        <f>O618*H618</f>
        <v>0</v>
      </c>
      <c r="Q618" s="221">
        <v>0.078100000000000003</v>
      </c>
      <c r="R618" s="221">
        <f>Q618*H618</f>
        <v>1.6401000000000001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185</v>
      </c>
      <c r="AT618" s="223" t="s">
        <v>182</v>
      </c>
      <c r="AU618" s="223" t="s">
        <v>83</v>
      </c>
      <c r="AY618" s="17" t="s">
        <v>148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81</v>
      </c>
      <c r="BK618" s="224">
        <f>ROUND(I618*H618,2)</f>
        <v>0</v>
      </c>
      <c r="BL618" s="17" t="s">
        <v>169</v>
      </c>
      <c r="BM618" s="223" t="s">
        <v>1361</v>
      </c>
    </row>
    <row r="619" s="2" customFormat="1">
      <c r="A619" s="38"/>
      <c r="B619" s="39"/>
      <c r="C619" s="40"/>
      <c r="D619" s="225" t="s">
        <v>158</v>
      </c>
      <c r="E619" s="40"/>
      <c r="F619" s="226" t="s">
        <v>1360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158</v>
      </c>
      <c r="AU619" s="17" t="s">
        <v>83</v>
      </c>
    </row>
    <row r="620" s="2" customFormat="1" ht="16.5" customHeight="1">
      <c r="A620" s="38"/>
      <c r="B620" s="39"/>
      <c r="C620" s="243" t="s">
        <v>1362</v>
      </c>
      <c r="D620" s="243" t="s">
        <v>182</v>
      </c>
      <c r="E620" s="244" t="s">
        <v>1363</v>
      </c>
      <c r="F620" s="245" t="s">
        <v>1364</v>
      </c>
      <c r="G620" s="246" t="s">
        <v>230</v>
      </c>
      <c r="H620" s="247">
        <v>18</v>
      </c>
      <c r="I620" s="248"/>
      <c r="J620" s="249">
        <f>ROUND(I620*H620,2)</f>
        <v>0</v>
      </c>
      <c r="K620" s="245" t="s">
        <v>19</v>
      </c>
      <c r="L620" s="250"/>
      <c r="M620" s="251" t="s">
        <v>19</v>
      </c>
      <c r="N620" s="252" t="s">
        <v>44</v>
      </c>
      <c r="O620" s="84"/>
      <c r="P620" s="221">
        <f>O620*H620</f>
        <v>0</v>
      </c>
      <c r="Q620" s="221">
        <v>0.011639999999999999</v>
      </c>
      <c r="R620" s="221">
        <f>Q620*H620</f>
        <v>0.20951999999999998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185</v>
      </c>
      <c r="AT620" s="223" t="s">
        <v>182</v>
      </c>
      <c r="AU620" s="223" t="s">
        <v>83</v>
      </c>
      <c r="AY620" s="17" t="s">
        <v>148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81</v>
      </c>
      <c r="BK620" s="224">
        <f>ROUND(I620*H620,2)</f>
        <v>0</v>
      </c>
      <c r="BL620" s="17" t="s">
        <v>169</v>
      </c>
      <c r="BM620" s="223" t="s">
        <v>1365</v>
      </c>
    </row>
    <row r="621" s="2" customFormat="1">
      <c r="A621" s="38"/>
      <c r="B621" s="39"/>
      <c r="C621" s="40"/>
      <c r="D621" s="225" t="s">
        <v>158</v>
      </c>
      <c r="E621" s="40"/>
      <c r="F621" s="226" t="s">
        <v>1364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158</v>
      </c>
      <c r="AU621" s="17" t="s">
        <v>83</v>
      </c>
    </row>
    <row r="622" s="2" customFormat="1" ht="16.5" customHeight="1">
      <c r="A622" s="38"/>
      <c r="B622" s="39"/>
      <c r="C622" s="212" t="s">
        <v>1366</v>
      </c>
      <c r="D622" s="212" t="s">
        <v>151</v>
      </c>
      <c r="E622" s="213" t="s">
        <v>1367</v>
      </c>
      <c r="F622" s="214" t="s">
        <v>1368</v>
      </c>
      <c r="G622" s="215" t="s">
        <v>230</v>
      </c>
      <c r="H622" s="216">
        <v>68</v>
      </c>
      <c r="I622" s="217"/>
      <c r="J622" s="218">
        <f>ROUND(I622*H622,2)</f>
        <v>0</v>
      </c>
      <c r="K622" s="214" t="s">
        <v>155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0.00085999999999999998</v>
      </c>
      <c r="R622" s="221">
        <f>Q622*H622</f>
        <v>0.058479999999999997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341</v>
      </c>
      <c r="AT622" s="223" t="s">
        <v>151</v>
      </c>
      <c r="AU622" s="223" t="s">
        <v>83</v>
      </c>
      <c r="AY622" s="17" t="s">
        <v>148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341</v>
      </c>
      <c r="BM622" s="223" t="s">
        <v>1369</v>
      </c>
    </row>
    <row r="623" s="2" customFormat="1">
      <c r="A623" s="38"/>
      <c r="B623" s="39"/>
      <c r="C623" s="40"/>
      <c r="D623" s="225" t="s">
        <v>158</v>
      </c>
      <c r="E623" s="40"/>
      <c r="F623" s="226" t="s">
        <v>1370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158</v>
      </c>
      <c r="AU623" s="17" t="s">
        <v>83</v>
      </c>
    </row>
    <row r="624" s="2" customFormat="1">
      <c r="A624" s="38"/>
      <c r="B624" s="39"/>
      <c r="C624" s="40"/>
      <c r="D624" s="230" t="s">
        <v>160</v>
      </c>
      <c r="E624" s="40"/>
      <c r="F624" s="231" t="s">
        <v>1371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160</v>
      </c>
      <c r="AU624" s="17" t="s">
        <v>83</v>
      </c>
    </row>
    <row r="625" s="2" customFormat="1" ht="16.5" customHeight="1">
      <c r="A625" s="38"/>
      <c r="B625" s="39"/>
      <c r="C625" s="243" t="s">
        <v>1372</v>
      </c>
      <c r="D625" s="243" t="s">
        <v>182</v>
      </c>
      <c r="E625" s="244" t="s">
        <v>1373</v>
      </c>
      <c r="F625" s="245" t="s">
        <v>1374</v>
      </c>
      <c r="G625" s="246" t="s">
        <v>230</v>
      </c>
      <c r="H625" s="247">
        <v>4</v>
      </c>
      <c r="I625" s="248"/>
      <c r="J625" s="249">
        <f>ROUND(I625*H625,2)</f>
        <v>0</v>
      </c>
      <c r="K625" s="245" t="s">
        <v>19</v>
      </c>
      <c r="L625" s="250"/>
      <c r="M625" s="251" t="s">
        <v>19</v>
      </c>
      <c r="N625" s="252" t="s">
        <v>44</v>
      </c>
      <c r="O625" s="84"/>
      <c r="P625" s="221">
        <f>O625*H625</f>
        <v>0</v>
      </c>
      <c r="Q625" s="221">
        <v>0.015400000000000001</v>
      </c>
      <c r="R625" s="221">
        <f>Q625*H625</f>
        <v>0.061600000000000002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185</v>
      </c>
      <c r="AT625" s="223" t="s">
        <v>182</v>
      </c>
      <c r="AU625" s="223" t="s">
        <v>83</v>
      </c>
      <c r="AY625" s="17" t="s">
        <v>148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169</v>
      </c>
      <c r="BM625" s="223" t="s">
        <v>1375</v>
      </c>
    </row>
    <row r="626" s="2" customFormat="1">
      <c r="A626" s="38"/>
      <c r="B626" s="39"/>
      <c r="C626" s="40"/>
      <c r="D626" s="225" t="s">
        <v>158</v>
      </c>
      <c r="E626" s="40"/>
      <c r="F626" s="226" t="s">
        <v>1374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158</v>
      </c>
      <c r="AU626" s="17" t="s">
        <v>83</v>
      </c>
    </row>
    <row r="627" s="2" customFormat="1" ht="16.5" customHeight="1">
      <c r="A627" s="38"/>
      <c r="B627" s="39"/>
      <c r="C627" s="243" t="s">
        <v>1376</v>
      </c>
      <c r="D627" s="243" t="s">
        <v>182</v>
      </c>
      <c r="E627" s="244" t="s">
        <v>1377</v>
      </c>
      <c r="F627" s="245" t="s">
        <v>1378</v>
      </c>
      <c r="G627" s="246" t="s">
        <v>230</v>
      </c>
      <c r="H627" s="247">
        <v>8</v>
      </c>
      <c r="I627" s="248"/>
      <c r="J627" s="249">
        <f>ROUND(I627*H627,2)</f>
        <v>0</v>
      </c>
      <c r="K627" s="245" t="s">
        <v>19</v>
      </c>
      <c r="L627" s="250"/>
      <c r="M627" s="251" t="s">
        <v>19</v>
      </c>
      <c r="N627" s="252" t="s">
        <v>44</v>
      </c>
      <c r="O627" s="84"/>
      <c r="P627" s="221">
        <f>O627*H627</f>
        <v>0</v>
      </c>
      <c r="Q627" s="221">
        <v>0.021000000000000001</v>
      </c>
      <c r="R627" s="221">
        <f>Q627*H627</f>
        <v>0.16800000000000001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185</v>
      </c>
      <c r="AT627" s="223" t="s">
        <v>182</v>
      </c>
      <c r="AU627" s="223" t="s">
        <v>83</v>
      </c>
      <c r="AY627" s="17" t="s">
        <v>148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81</v>
      </c>
      <c r="BK627" s="224">
        <f>ROUND(I627*H627,2)</f>
        <v>0</v>
      </c>
      <c r="BL627" s="17" t="s">
        <v>169</v>
      </c>
      <c r="BM627" s="223" t="s">
        <v>1379</v>
      </c>
    </row>
    <row r="628" s="2" customFormat="1">
      <c r="A628" s="38"/>
      <c r="B628" s="39"/>
      <c r="C628" s="40"/>
      <c r="D628" s="225" t="s">
        <v>158</v>
      </c>
      <c r="E628" s="40"/>
      <c r="F628" s="226" t="s">
        <v>1378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158</v>
      </c>
      <c r="AU628" s="17" t="s">
        <v>83</v>
      </c>
    </row>
    <row r="629" s="2" customFormat="1" ht="16.5" customHeight="1">
      <c r="A629" s="38"/>
      <c r="B629" s="39"/>
      <c r="C629" s="243" t="s">
        <v>1380</v>
      </c>
      <c r="D629" s="243" t="s">
        <v>182</v>
      </c>
      <c r="E629" s="244" t="s">
        <v>1381</v>
      </c>
      <c r="F629" s="245" t="s">
        <v>1382</v>
      </c>
      <c r="G629" s="246" t="s">
        <v>230</v>
      </c>
      <c r="H629" s="247">
        <v>18</v>
      </c>
      <c r="I629" s="248"/>
      <c r="J629" s="249">
        <f>ROUND(I629*H629,2)</f>
        <v>0</v>
      </c>
      <c r="K629" s="245" t="s">
        <v>19</v>
      </c>
      <c r="L629" s="250"/>
      <c r="M629" s="251" t="s">
        <v>19</v>
      </c>
      <c r="N629" s="252" t="s">
        <v>44</v>
      </c>
      <c r="O629" s="84"/>
      <c r="P629" s="221">
        <f>O629*H629</f>
        <v>0</v>
      </c>
      <c r="Q629" s="221">
        <v>0.021000000000000001</v>
      </c>
      <c r="R629" s="221">
        <f>Q629*H629</f>
        <v>0.378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185</v>
      </c>
      <c r="AT629" s="223" t="s">
        <v>182</v>
      </c>
      <c r="AU629" s="223" t="s">
        <v>83</v>
      </c>
      <c r="AY629" s="17" t="s">
        <v>148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169</v>
      </c>
      <c r="BM629" s="223" t="s">
        <v>1383</v>
      </c>
    </row>
    <row r="630" s="2" customFormat="1">
      <c r="A630" s="38"/>
      <c r="B630" s="39"/>
      <c r="C630" s="40"/>
      <c r="D630" s="225" t="s">
        <v>158</v>
      </c>
      <c r="E630" s="40"/>
      <c r="F630" s="226" t="s">
        <v>1382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158</v>
      </c>
      <c r="AU630" s="17" t="s">
        <v>83</v>
      </c>
    </row>
    <row r="631" s="2" customFormat="1" ht="16.5" customHeight="1">
      <c r="A631" s="38"/>
      <c r="B631" s="39"/>
      <c r="C631" s="243" t="s">
        <v>1384</v>
      </c>
      <c r="D631" s="243" t="s">
        <v>182</v>
      </c>
      <c r="E631" s="244" t="s">
        <v>1385</v>
      </c>
      <c r="F631" s="245" t="s">
        <v>1386</v>
      </c>
      <c r="G631" s="246" t="s">
        <v>230</v>
      </c>
      <c r="H631" s="247">
        <v>24</v>
      </c>
      <c r="I631" s="248"/>
      <c r="J631" s="249">
        <f>ROUND(I631*H631,2)</f>
        <v>0</v>
      </c>
      <c r="K631" s="245" t="s">
        <v>19</v>
      </c>
      <c r="L631" s="250"/>
      <c r="M631" s="251" t="s">
        <v>19</v>
      </c>
      <c r="N631" s="252" t="s">
        <v>44</v>
      </c>
      <c r="O631" s="84"/>
      <c r="P631" s="221">
        <f>O631*H631</f>
        <v>0</v>
      </c>
      <c r="Q631" s="221">
        <v>0.0115</v>
      </c>
      <c r="R631" s="221">
        <f>Q631*H631</f>
        <v>0.27600000000000002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185</v>
      </c>
      <c r="AT631" s="223" t="s">
        <v>182</v>
      </c>
      <c r="AU631" s="223" t="s">
        <v>83</v>
      </c>
      <c r="AY631" s="17" t="s">
        <v>148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169</v>
      </c>
      <c r="BM631" s="223" t="s">
        <v>1387</v>
      </c>
    </row>
    <row r="632" s="2" customFormat="1">
      <c r="A632" s="38"/>
      <c r="B632" s="39"/>
      <c r="C632" s="40"/>
      <c r="D632" s="225" t="s">
        <v>158</v>
      </c>
      <c r="E632" s="40"/>
      <c r="F632" s="226" t="s">
        <v>1386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158</v>
      </c>
      <c r="AU632" s="17" t="s">
        <v>83</v>
      </c>
    </row>
    <row r="633" s="2" customFormat="1" ht="16.5" customHeight="1">
      <c r="A633" s="38"/>
      <c r="B633" s="39"/>
      <c r="C633" s="243" t="s">
        <v>1388</v>
      </c>
      <c r="D633" s="243" t="s">
        <v>182</v>
      </c>
      <c r="E633" s="244" t="s">
        <v>1389</v>
      </c>
      <c r="F633" s="245" t="s">
        <v>1390</v>
      </c>
      <c r="G633" s="246" t="s">
        <v>230</v>
      </c>
      <c r="H633" s="247">
        <v>14</v>
      </c>
      <c r="I633" s="248"/>
      <c r="J633" s="249">
        <f>ROUND(I633*H633,2)</f>
        <v>0</v>
      </c>
      <c r="K633" s="245" t="s">
        <v>19</v>
      </c>
      <c r="L633" s="250"/>
      <c r="M633" s="251" t="s">
        <v>19</v>
      </c>
      <c r="N633" s="252" t="s">
        <v>44</v>
      </c>
      <c r="O633" s="84"/>
      <c r="P633" s="221">
        <f>O633*H633</f>
        <v>0</v>
      </c>
      <c r="Q633" s="221">
        <v>0.031600000000000003</v>
      </c>
      <c r="R633" s="221">
        <f>Q633*H633</f>
        <v>0.44240000000000002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185</v>
      </c>
      <c r="AT633" s="223" t="s">
        <v>182</v>
      </c>
      <c r="AU633" s="223" t="s">
        <v>83</v>
      </c>
      <c r="AY633" s="17" t="s">
        <v>148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81</v>
      </c>
      <c r="BK633" s="224">
        <f>ROUND(I633*H633,2)</f>
        <v>0</v>
      </c>
      <c r="BL633" s="17" t="s">
        <v>169</v>
      </c>
      <c r="BM633" s="223" t="s">
        <v>1391</v>
      </c>
    </row>
    <row r="634" s="2" customFormat="1">
      <c r="A634" s="38"/>
      <c r="B634" s="39"/>
      <c r="C634" s="40"/>
      <c r="D634" s="225" t="s">
        <v>158</v>
      </c>
      <c r="E634" s="40"/>
      <c r="F634" s="226" t="s">
        <v>1390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158</v>
      </c>
      <c r="AU634" s="17" t="s">
        <v>83</v>
      </c>
    </row>
    <row r="635" s="2" customFormat="1" ht="16.5" customHeight="1">
      <c r="A635" s="38"/>
      <c r="B635" s="39"/>
      <c r="C635" s="212" t="s">
        <v>1392</v>
      </c>
      <c r="D635" s="212" t="s">
        <v>151</v>
      </c>
      <c r="E635" s="213" t="s">
        <v>1393</v>
      </c>
      <c r="F635" s="214" t="s">
        <v>1394</v>
      </c>
      <c r="G635" s="215" t="s">
        <v>230</v>
      </c>
      <c r="H635" s="216">
        <v>1</v>
      </c>
      <c r="I635" s="217"/>
      <c r="J635" s="218">
        <f>ROUND(I635*H635,2)</f>
        <v>0</v>
      </c>
      <c r="K635" s="214" t="s">
        <v>155</v>
      </c>
      <c r="L635" s="44"/>
      <c r="M635" s="219" t="s">
        <v>19</v>
      </c>
      <c r="N635" s="220" t="s">
        <v>44</v>
      </c>
      <c r="O635" s="84"/>
      <c r="P635" s="221">
        <f>O635*H635</f>
        <v>0</v>
      </c>
      <c r="Q635" s="221">
        <v>0.00022000000000000001</v>
      </c>
      <c r="R635" s="221">
        <f>Q635*H635</f>
        <v>0.00022000000000000001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341</v>
      </c>
      <c r="AT635" s="223" t="s">
        <v>151</v>
      </c>
      <c r="AU635" s="223" t="s">
        <v>83</v>
      </c>
      <c r="AY635" s="17" t="s">
        <v>148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81</v>
      </c>
      <c r="BK635" s="224">
        <f>ROUND(I635*H635,2)</f>
        <v>0</v>
      </c>
      <c r="BL635" s="17" t="s">
        <v>341</v>
      </c>
      <c r="BM635" s="223" t="s">
        <v>1395</v>
      </c>
    </row>
    <row r="636" s="2" customFormat="1">
      <c r="A636" s="38"/>
      <c r="B636" s="39"/>
      <c r="C636" s="40"/>
      <c r="D636" s="225" t="s">
        <v>158</v>
      </c>
      <c r="E636" s="40"/>
      <c r="F636" s="226" t="s">
        <v>1396</v>
      </c>
      <c r="G636" s="40"/>
      <c r="H636" s="40"/>
      <c r="I636" s="227"/>
      <c r="J636" s="40"/>
      <c r="K636" s="40"/>
      <c r="L636" s="44"/>
      <c r="M636" s="228"/>
      <c r="N636" s="229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158</v>
      </c>
      <c r="AU636" s="17" t="s">
        <v>83</v>
      </c>
    </row>
    <row r="637" s="2" customFormat="1">
      <c r="A637" s="38"/>
      <c r="B637" s="39"/>
      <c r="C637" s="40"/>
      <c r="D637" s="230" t="s">
        <v>160</v>
      </c>
      <c r="E637" s="40"/>
      <c r="F637" s="231" t="s">
        <v>1397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160</v>
      </c>
      <c r="AU637" s="17" t="s">
        <v>83</v>
      </c>
    </row>
    <row r="638" s="2" customFormat="1" ht="16.5" customHeight="1">
      <c r="A638" s="38"/>
      <c r="B638" s="39"/>
      <c r="C638" s="243" t="s">
        <v>1398</v>
      </c>
      <c r="D638" s="243" t="s">
        <v>182</v>
      </c>
      <c r="E638" s="244" t="s">
        <v>1399</v>
      </c>
      <c r="F638" s="245" t="s">
        <v>1400</v>
      </c>
      <c r="G638" s="246" t="s">
        <v>230</v>
      </c>
      <c r="H638" s="247">
        <v>1</v>
      </c>
      <c r="I638" s="248"/>
      <c r="J638" s="249">
        <f>ROUND(I638*H638,2)</f>
        <v>0</v>
      </c>
      <c r="K638" s="245" t="s">
        <v>155</v>
      </c>
      <c r="L638" s="250"/>
      <c r="M638" s="251" t="s">
        <v>19</v>
      </c>
      <c r="N638" s="252" t="s">
        <v>44</v>
      </c>
      <c r="O638" s="84"/>
      <c r="P638" s="221">
        <f>O638*H638</f>
        <v>0</v>
      </c>
      <c r="Q638" s="221">
        <v>0.00044000000000000002</v>
      </c>
      <c r="R638" s="221">
        <f>Q638*H638</f>
        <v>0.00044000000000000002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1048</v>
      </c>
      <c r="AT638" s="223" t="s">
        <v>182</v>
      </c>
      <c r="AU638" s="223" t="s">
        <v>83</v>
      </c>
      <c r="AY638" s="17" t="s">
        <v>148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341</v>
      </c>
      <c r="BM638" s="223" t="s">
        <v>1401</v>
      </c>
    </row>
    <row r="639" s="2" customFormat="1">
      <c r="A639" s="38"/>
      <c r="B639" s="39"/>
      <c r="C639" s="40"/>
      <c r="D639" s="225" t="s">
        <v>158</v>
      </c>
      <c r="E639" s="40"/>
      <c r="F639" s="226" t="s">
        <v>1400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158</v>
      </c>
      <c r="AU639" s="17" t="s">
        <v>83</v>
      </c>
    </row>
    <row r="640" s="2" customFormat="1" ht="16.5" customHeight="1">
      <c r="A640" s="38"/>
      <c r="B640" s="39"/>
      <c r="C640" s="212" t="s">
        <v>1402</v>
      </c>
      <c r="D640" s="212" t="s">
        <v>151</v>
      </c>
      <c r="E640" s="213" t="s">
        <v>1403</v>
      </c>
      <c r="F640" s="214" t="s">
        <v>1404</v>
      </c>
      <c r="G640" s="215" t="s">
        <v>230</v>
      </c>
      <c r="H640" s="216">
        <v>14</v>
      </c>
      <c r="I640" s="217"/>
      <c r="J640" s="218">
        <f>ROUND(I640*H640,2)</f>
        <v>0</v>
      </c>
      <c r="K640" s="214" t="s">
        <v>155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0.0074000000000000003</v>
      </c>
      <c r="R640" s="221">
        <f>Q640*H640</f>
        <v>0.1036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341</v>
      </c>
      <c r="AT640" s="223" t="s">
        <v>151</v>
      </c>
      <c r="AU640" s="223" t="s">
        <v>83</v>
      </c>
      <c r="AY640" s="17" t="s">
        <v>148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341</v>
      </c>
      <c r="BM640" s="223" t="s">
        <v>1405</v>
      </c>
    </row>
    <row r="641" s="2" customFormat="1">
      <c r="A641" s="38"/>
      <c r="B641" s="39"/>
      <c r="C641" s="40"/>
      <c r="D641" s="225" t="s">
        <v>158</v>
      </c>
      <c r="E641" s="40"/>
      <c r="F641" s="226" t="s">
        <v>1406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158</v>
      </c>
      <c r="AU641" s="17" t="s">
        <v>83</v>
      </c>
    </row>
    <row r="642" s="2" customFormat="1">
      <c r="A642" s="38"/>
      <c r="B642" s="39"/>
      <c r="C642" s="40"/>
      <c r="D642" s="230" t="s">
        <v>160</v>
      </c>
      <c r="E642" s="40"/>
      <c r="F642" s="231" t="s">
        <v>1407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160</v>
      </c>
      <c r="AU642" s="17" t="s">
        <v>83</v>
      </c>
    </row>
    <row r="643" s="2" customFormat="1" ht="16.5" customHeight="1">
      <c r="A643" s="38"/>
      <c r="B643" s="39"/>
      <c r="C643" s="243" t="s">
        <v>1408</v>
      </c>
      <c r="D643" s="243" t="s">
        <v>182</v>
      </c>
      <c r="E643" s="244" t="s">
        <v>1409</v>
      </c>
      <c r="F643" s="245" t="s">
        <v>1410</v>
      </c>
      <c r="G643" s="246" t="s">
        <v>230</v>
      </c>
      <c r="H643" s="247">
        <v>14</v>
      </c>
      <c r="I643" s="248"/>
      <c r="J643" s="249">
        <f>ROUND(I643*H643,2)</f>
        <v>0</v>
      </c>
      <c r="K643" s="245" t="s">
        <v>19</v>
      </c>
      <c r="L643" s="250"/>
      <c r="M643" s="251" t="s">
        <v>19</v>
      </c>
      <c r="N643" s="252" t="s">
        <v>44</v>
      </c>
      <c r="O643" s="84"/>
      <c r="P643" s="221">
        <f>O643*H643</f>
        <v>0</v>
      </c>
      <c r="Q643" s="221">
        <v>0.0074000000000000003</v>
      </c>
      <c r="R643" s="221">
        <f>Q643*H643</f>
        <v>0.1036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185</v>
      </c>
      <c r="AT643" s="223" t="s">
        <v>182</v>
      </c>
      <c r="AU643" s="223" t="s">
        <v>83</v>
      </c>
      <c r="AY643" s="17" t="s">
        <v>148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81</v>
      </c>
      <c r="BK643" s="224">
        <f>ROUND(I643*H643,2)</f>
        <v>0</v>
      </c>
      <c r="BL643" s="17" t="s">
        <v>169</v>
      </c>
      <c r="BM643" s="223" t="s">
        <v>1411</v>
      </c>
    </row>
    <row r="644" s="2" customFormat="1">
      <c r="A644" s="38"/>
      <c r="B644" s="39"/>
      <c r="C644" s="40"/>
      <c r="D644" s="225" t="s">
        <v>158</v>
      </c>
      <c r="E644" s="40"/>
      <c r="F644" s="226" t="s">
        <v>1410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158</v>
      </c>
      <c r="AU644" s="17" t="s">
        <v>83</v>
      </c>
    </row>
    <row r="645" s="2" customFormat="1" ht="16.5" customHeight="1">
      <c r="A645" s="38"/>
      <c r="B645" s="39"/>
      <c r="C645" s="243" t="s">
        <v>1412</v>
      </c>
      <c r="D645" s="243" t="s">
        <v>182</v>
      </c>
      <c r="E645" s="244" t="s">
        <v>1413</v>
      </c>
      <c r="F645" s="245" t="s">
        <v>1414</v>
      </c>
      <c r="G645" s="246" t="s">
        <v>230</v>
      </c>
      <c r="H645" s="247">
        <v>2</v>
      </c>
      <c r="I645" s="248"/>
      <c r="J645" s="249">
        <f>ROUND(I645*H645,2)</f>
        <v>0</v>
      </c>
      <c r="K645" s="245" t="s">
        <v>19</v>
      </c>
      <c r="L645" s="250"/>
      <c r="M645" s="251" t="s">
        <v>19</v>
      </c>
      <c r="N645" s="252" t="s">
        <v>44</v>
      </c>
      <c r="O645" s="84"/>
      <c r="P645" s="221">
        <f>O645*H645</f>
        <v>0</v>
      </c>
      <c r="Q645" s="221">
        <v>0.0074000000000000003</v>
      </c>
      <c r="R645" s="221">
        <f>Q645*H645</f>
        <v>0.014800000000000001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185</v>
      </c>
      <c r="AT645" s="223" t="s">
        <v>182</v>
      </c>
      <c r="AU645" s="223" t="s">
        <v>83</v>
      </c>
      <c r="AY645" s="17" t="s">
        <v>148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169</v>
      </c>
      <c r="BM645" s="223" t="s">
        <v>1415</v>
      </c>
    </row>
    <row r="646" s="2" customFormat="1">
      <c r="A646" s="38"/>
      <c r="B646" s="39"/>
      <c r="C646" s="40"/>
      <c r="D646" s="225" t="s">
        <v>158</v>
      </c>
      <c r="E646" s="40"/>
      <c r="F646" s="226" t="s">
        <v>1414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158</v>
      </c>
      <c r="AU646" s="17" t="s">
        <v>83</v>
      </c>
    </row>
    <row r="647" s="2" customFormat="1" ht="16.5" customHeight="1">
      <c r="A647" s="38"/>
      <c r="B647" s="39"/>
      <c r="C647" s="243" t="s">
        <v>1416</v>
      </c>
      <c r="D647" s="243" t="s">
        <v>182</v>
      </c>
      <c r="E647" s="244" t="s">
        <v>1417</v>
      </c>
      <c r="F647" s="245" t="s">
        <v>1418</v>
      </c>
      <c r="G647" s="246" t="s">
        <v>230</v>
      </c>
      <c r="H647" s="247">
        <v>4</v>
      </c>
      <c r="I647" s="248"/>
      <c r="J647" s="249">
        <f>ROUND(I647*H647,2)</f>
        <v>0</v>
      </c>
      <c r="K647" s="245" t="s">
        <v>19</v>
      </c>
      <c r="L647" s="250"/>
      <c r="M647" s="251" t="s">
        <v>19</v>
      </c>
      <c r="N647" s="252" t="s">
        <v>44</v>
      </c>
      <c r="O647" s="84"/>
      <c r="P647" s="221">
        <f>O647*H647</f>
        <v>0</v>
      </c>
      <c r="Q647" s="221">
        <v>0.0074000000000000003</v>
      </c>
      <c r="R647" s="221">
        <f>Q647*H647</f>
        <v>0.029600000000000001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185</v>
      </c>
      <c r="AT647" s="223" t="s">
        <v>182</v>
      </c>
      <c r="AU647" s="223" t="s">
        <v>83</v>
      </c>
      <c r="AY647" s="17" t="s">
        <v>148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81</v>
      </c>
      <c r="BK647" s="224">
        <f>ROUND(I647*H647,2)</f>
        <v>0</v>
      </c>
      <c r="BL647" s="17" t="s">
        <v>169</v>
      </c>
      <c r="BM647" s="223" t="s">
        <v>1419</v>
      </c>
    </row>
    <row r="648" s="2" customFormat="1">
      <c r="A648" s="38"/>
      <c r="B648" s="39"/>
      <c r="C648" s="40"/>
      <c r="D648" s="225" t="s">
        <v>158</v>
      </c>
      <c r="E648" s="40"/>
      <c r="F648" s="226" t="s">
        <v>1418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158</v>
      </c>
      <c r="AU648" s="17" t="s">
        <v>83</v>
      </c>
    </row>
    <row r="649" s="2" customFormat="1" ht="16.5" customHeight="1">
      <c r="A649" s="38"/>
      <c r="B649" s="39"/>
      <c r="C649" s="212" t="s">
        <v>1420</v>
      </c>
      <c r="D649" s="212" t="s">
        <v>151</v>
      </c>
      <c r="E649" s="213" t="s">
        <v>1421</v>
      </c>
      <c r="F649" s="214" t="s">
        <v>1422</v>
      </c>
      <c r="G649" s="215" t="s">
        <v>230</v>
      </c>
      <c r="H649" s="216">
        <v>47</v>
      </c>
      <c r="I649" s="217"/>
      <c r="J649" s="218">
        <f>ROUND(I649*H649,2)</f>
        <v>0</v>
      </c>
      <c r="K649" s="214" t="s">
        <v>155</v>
      </c>
      <c r="L649" s="44"/>
      <c r="M649" s="219" t="s">
        <v>19</v>
      </c>
      <c r="N649" s="220" t="s">
        <v>44</v>
      </c>
      <c r="O649" s="84"/>
      <c r="P649" s="221">
        <f>O649*H649</f>
        <v>0</v>
      </c>
      <c r="Q649" s="221">
        <v>0.00108</v>
      </c>
      <c r="R649" s="221">
        <f>Q649*H649</f>
        <v>0.05076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341</v>
      </c>
      <c r="AT649" s="223" t="s">
        <v>151</v>
      </c>
      <c r="AU649" s="223" t="s">
        <v>83</v>
      </c>
      <c r="AY649" s="17" t="s">
        <v>148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341</v>
      </c>
      <c r="BM649" s="223" t="s">
        <v>1423</v>
      </c>
    </row>
    <row r="650" s="2" customFormat="1">
      <c r="A650" s="38"/>
      <c r="B650" s="39"/>
      <c r="C650" s="40"/>
      <c r="D650" s="225" t="s">
        <v>158</v>
      </c>
      <c r="E650" s="40"/>
      <c r="F650" s="226" t="s">
        <v>1424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158</v>
      </c>
      <c r="AU650" s="17" t="s">
        <v>83</v>
      </c>
    </row>
    <row r="651" s="2" customFormat="1">
      <c r="A651" s="38"/>
      <c r="B651" s="39"/>
      <c r="C651" s="40"/>
      <c r="D651" s="230" t="s">
        <v>160</v>
      </c>
      <c r="E651" s="40"/>
      <c r="F651" s="231" t="s">
        <v>1425</v>
      </c>
      <c r="G651" s="40"/>
      <c r="H651" s="40"/>
      <c r="I651" s="227"/>
      <c r="J651" s="40"/>
      <c r="K651" s="40"/>
      <c r="L651" s="44"/>
      <c r="M651" s="228"/>
      <c r="N651" s="229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160</v>
      </c>
      <c r="AU651" s="17" t="s">
        <v>83</v>
      </c>
    </row>
    <row r="652" s="2" customFormat="1" ht="16.5" customHeight="1">
      <c r="A652" s="38"/>
      <c r="B652" s="39"/>
      <c r="C652" s="243" t="s">
        <v>1426</v>
      </c>
      <c r="D652" s="243" t="s">
        <v>182</v>
      </c>
      <c r="E652" s="244" t="s">
        <v>1427</v>
      </c>
      <c r="F652" s="245" t="s">
        <v>1428</v>
      </c>
      <c r="G652" s="246" t="s">
        <v>230</v>
      </c>
      <c r="H652" s="247">
        <v>4</v>
      </c>
      <c r="I652" s="248"/>
      <c r="J652" s="249">
        <f>ROUND(I652*H652,2)</f>
        <v>0</v>
      </c>
      <c r="K652" s="245" t="s">
        <v>155</v>
      </c>
      <c r="L652" s="250"/>
      <c r="M652" s="251" t="s">
        <v>19</v>
      </c>
      <c r="N652" s="252" t="s">
        <v>44</v>
      </c>
      <c r="O652" s="84"/>
      <c r="P652" s="221">
        <f>O652*H652</f>
        <v>0</v>
      </c>
      <c r="Q652" s="221">
        <v>0.0048999999999999998</v>
      </c>
      <c r="R652" s="221">
        <f>Q652*H652</f>
        <v>0.019599999999999999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1048</v>
      </c>
      <c r="AT652" s="223" t="s">
        <v>182</v>
      </c>
      <c r="AU652" s="223" t="s">
        <v>83</v>
      </c>
      <c r="AY652" s="17" t="s">
        <v>148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341</v>
      </c>
      <c r="BM652" s="223" t="s">
        <v>1429</v>
      </c>
    </row>
    <row r="653" s="2" customFormat="1">
      <c r="A653" s="38"/>
      <c r="B653" s="39"/>
      <c r="C653" s="40"/>
      <c r="D653" s="225" t="s">
        <v>158</v>
      </c>
      <c r="E653" s="40"/>
      <c r="F653" s="226" t="s">
        <v>1428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158</v>
      </c>
      <c r="AU653" s="17" t="s">
        <v>83</v>
      </c>
    </row>
    <row r="654" s="2" customFormat="1" ht="16.5" customHeight="1">
      <c r="A654" s="38"/>
      <c r="B654" s="39"/>
      <c r="C654" s="243" t="s">
        <v>1430</v>
      </c>
      <c r="D654" s="243" t="s">
        <v>182</v>
      </c>
      <c r="E654" s="244" t="s">
        <v>1431</v>
      </c>
      <c r="F654" s="245" t="s">
        <v>1432</v>
      </c>
      <c r="G654" s="246" t="s">
        <v>230</v>
      </c>
      <c r="H654" s="247">
        <v>3</v>
      </c>
      <c r="I654" s="248"/>
      <c r="J654" s="249">
        <f>ROUND(I654*H654,2)</f>
        <v>0</v>
      </c>
      <c r="K654" s="245" t="s">
        <v>19</v>
      </c>
      <c r="L654" s="250"/>
      <c r="M654" s="251" t="s">
        <v>19</v>
      </c>
      <c r="N654" s="252" t="s">
        <v>44</v>
      </c>
      <c r="O654" s="84"/>
      <c r="P654" s="221">
        <f>O654*H654</f>
        <v>0</v>
      </c>
      <c r="Q654" s="221">
        <v>0</v>
      </c>
      <c r="R654" s="221">
        <f>Q654*H654</f>
        <v>0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185</v>
      </c>
      <c r="AT654" s="223" t="s">
        <v>182</v>
      </c>
      <c r="AU654" s="223" t="s">
        <v>83</v>
      </c>
      <c r="AY654" s="17" t="s">
        <v>148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169</v>
      </c>
      <c r="BM654" s="223" t="s">
        <v>1433</v>
      </c>
    </row>
    <row r="655" s="2" customFormat="1">
      <c r="A655" s="38"/>
      <c r="B655" s="39"/>
      <c r="C655" s="40"/>
      <c r="D655" s="225" t="s">
        <v>158</v>
      </c>
      <c r="E655" s="40"/>
      <c r="F655" s="226" t="s">
        <v>1432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158</v>
      </c>
      <c r="AU655" s="17" t="s">
        <v>83</v>
      </c>
    </row>
    <row r="656" s="2" customFormat="1" ht="16.5" customHeight="1">
      <c r="A656" s="38"/>
      <c r="B656" s="39"/>
      <c r="C656" s="243" t="s">
        <v>1434</v>
      </c>
      <c r="D656" s="243" t="s">
        <v>182</v>
      </c>
      <c r="E656" s="244" t="s">
        <v>1435</v>
      </c>
      <c r="F656" s="245" t="s">
        <v>1436</v>
      </c>
      <c r="G656" s="246" t="s">
        <v>230</v>
      </c>
      <c r="H656" s="247">
        <v>6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4"/>
      <c r="P656" s="221">
        <f>O656*H656</f>
        <v>0</v>
      </c>
      <c r="Q656" s="221">
        <v>0</v>
      </c>
      <c r="R656" s="221">
        <f>Q656*H656</f>
        <v>0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185</v>
      </c>
      <c r="AT656" s="223" t="s">
        <v>182</v>
      </c>
      <c r="AU656" s="223" t="s">
        <v>83</v>
      </c>
      <c r="AY656" s="17" t="s">
        <v>148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169</v>
      </c>
      <c r="BM656" s="223" t="s">
        <v>1437</v>
      </c>
    </row>
    <row r="657" s="2" customFormat="1">
      <c r="A657" s="38"/>
      <c r="B657" s="39"/>
      <c r="C657" s="40"/>
      <c r="D657" s="225" t="s">
        <v>158</v>
      </c>
      <c r="E657" s="40"/>
      <c r="F657" s="226" t="s">
        <v>1436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158</v>
      </c>
      <c r="AU657" s="17" t="s">
        <v>83</v>
      </c>
    </row>
    <row r="658" s="2" customFormat="1" ht="16.5" customHeight="1">
      <c r="A658" s="38"/>
      <c r="B658" s="39"/>
      <c r="C658" s="243" t="s">
        <v>1438</v>
      </c>
      <c r="D658" s="243" t="s">
        <v>182</v>
      </c>
      <c r="E658" s="244" t="s">
        <v>1439</v>
      </c>
      <c r="F658" s="245" t="s">
        <v>1440</v>
      </c>
      <c r="G658" s="246" t="s">
        <v>230</v>
      </c>
      <c r="H658" s="247">
        <v>5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4"/>
      <c r="P658" s="221">
        <f>O658*H658</f>
        <v>0</v>
      </c>
      <c r="Q658" s="221">
        <v>0.0167</v>
      </c>
      <c r="R658" s="221">
        <f>Q658*H658</f>
        <v>0.083499999999999991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185</v>
      </c>
      <c r="AT658" s="223" t="s">
        <v>182</v>
      </c>
      <c r="AU658" s="223" t="s">
        <v>83</v>
      </c>
      <c r="AY658" s="17" t="s">
        <v>148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81</v>
      </c>
      <c r="BK658" s="224">
        <f>ROUND(I658*H658,2)</f>
        <v>0</v>
      </c>
      <c r="BL658" s="17" t="s">
        <v>169</v>
      </c>
      <c r="BM658" s="223" t="s">
        <v>1441</v>
      </c>
    </row>
    <row r="659" s="2" customFormat="1">
      <c r="A659" s="38"/>
      <c r="B659" s="39"/>
      <c r="C659" s="40"/>
      <c r="D659" s="225" t="s">
        <v>158</v>
      </c>
      <c r="E659" s="40"/>
      <c r="F659" s="226" t="s">
        <v>1440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158</v>
      </c>
      <c r="AU659" s="17" t="s">
        <v>83</v>
      </c>
    </row>
    <row r="660" s="2" customFormat="1" ht="16.5" customHeight="1">
      <c r="A660" s="38"/>
      <c r="B660" s="39"/>
      <c r="C660" s="243" t="s">
        <v>1442</v>
      </c>
      <c r="D660" s="243" t="s">
        <v>182</v>
      </c>
      <c r="E660" s="244" t="s">
        <v>1443</v>
      </c>
      <c r="F660" s="245" t="s">
        <v>1444</v>
      </c>
      <c r="G660" s="246" t="s">
        <v>230</v>
      </c>
      <c r="H660" s="247">
        <v>27</v>
      </c>
      <c r="I660" s="248"/>
      <c r="J660" s="249">
        <f>ROUND(I660*H660,2)</f>
        <v>0</v>
      </c>
      <c r="K660" s="245" t="s">
        <v>19</v>
      </c>
      <c r="L660" s="250"/>
      <c r="M660" s="251" t="s">
        <v>19</v>
      </c>
      <c r="N660" s="252" t="s">
        <v>44</v>
      </c>
      <c r="O660" s="84"/>
      <c r="P660" s="221">
        <f>O660*H660</f>
        <v>0</v>
      </c>
      <c r="Q660" s="221">
        <v>0.048000000000000001</v>
      </c>
      <c r="R660" s="221">
        <f>Q660*H660</f>
        <v>1.296</v>
      </c>
      <c r="S660" s="221">
        <v>0</v>
      </c>
      <c r="T660" s="22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3" t="s">
        <v>185</v>
      </c>
      <c r="AT660" s="223" t="s">
        <v>182</v>
      </c>
      <c r="AU660" s="223" t="s">
        <v>83</v>
      </c>
      <c r="AY660" s="17" t="s">
        <v>148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81</v>
      </c>
      <c r="BK660" s="224">
        <f>ROUND(I660*H660,2)</f>
        <v>0</v>
      </c>
      <c r="BL660" s="17" t="s">
        <v>169</v>
      </c>
      <c r="BM660" s="223" t="s">
        <v>1445</v>
      </c>
    </row>
    <row r="661" s="2" customFormat="1">
      <c r="A661" s="38"/>
      <c r="B661" s="39"/>
      <c r="C661" s="40"/>
      <c r="D661" s="225" t="s">
        <v>158</v>
      </c>
      <c r="E661" s="40"/>
      <c r="F661" s="226" t="s">
        <v>1444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158</v>
      </c>
      <c r="AU661" s="17" t="s">
        <v>83</v>
      </c>
    </row>
    <row r="662" s="2" customFormat="1" ht="16.5" customHeight="1">
      <c r="A662" s="38"/>
      <c r="B662" s="39"/>
      <c r="C662" s="212" t="s">
        <v>1446</v>
      </c>
      <c r="D662" s="212" t="s">
        <v>151</v>
      </c>
      <c r="E662" s="213" t="s">
        <v>1447</v>
      </c>
      <c r="F662" s="214" t="s">
        <v>1448</v>
      </c>
      <c r="G662" s="215" t="s">
        <v>230</v>
      </c>
      <c r="H662" s="216">
        <v>41</v>
      </c>
      <c r="I662" s="217"/>
      <c r="J662" s="218">
        <f>ROUND(I662*H662,2)</f>
        <v>0</v>
      </c>
      <c r="K662" s="214" t="s">
        <v>155</v>
      </c>
      <c r="L662" s="44"/>
      <c r="M662" s="219" t="s">
        <v>19</v>
      </c>
      <c r="N662" s="220" t="s">
        <v>44</v>
      </c>
      <c r="O662" s="84"/>
      <c r="P662" s="221">
        <f>O662*H662</f>
        <v>0</v>
      </c>
      <c r="Q662" s="221">
        <v>0.00108</v>
      </c>
      <c r="R662" s="221">
        <f>Q662*H662</f>
        <v>0.04428</v>
      </c>
      <c r="S662" s="221">
        <v>0</v>
      </c>
      <c r="T662" s="22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3" t="s">
        <v>341</v>
      </c>
      <c r="AT662" s="223" t="s">
        <v>151</v>
      </c>
      <c r="AU662" s="223" t="s">
        <v>83</v>
      </c>
      <c r="AY662" s="17" t="s">
        <v>148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81</v>
      </c>
      <c r="BK662" s="224">
        <f>ROUND(I662*H662,2)</f>
        <v>0</v>
      </c>
      <c r="BL662" s="17" t="s">
        <v>341</v>
      </c>
      <c r="BM662" s="223" t="s">
        <v>1449</v>
      </c>
    </row>
    <row r="663" s="2" customFormat="1">
      <c r="A663" s="38"/>
      <c r="B663" s="39"/>
      <c r="C663" s="40"/>
      <c r="D663" s="225" t="s">
        <v>158</v>
      </c>
      <c r="E663" s="40"/>
      <c r="F663" s="226" t="s">
        <v>1450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158</v>
      </c>
      <c r="AU663" s="17" t="s">
        <v>83</v>
      </c>
    </row>
    <row r="664" s="2" customFormat="1">
      <c r="A664" s="38"/>
      <c r="B664" s="39"/>
      <c r="C664" s="40"/>
      <c r="D664" s="230" t="s">
        <v>160</v>
      </c>
      <c r="E664" s="40"/>
      <c r="F664" s="231" t="s">
        <v>1451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160</v>
      </c>
      <c r="AU664" s="17" t="s">
        <v>83</v>
      </c>
    </row>
    <row r="665" s="2" customFormat="1" ht="16.5" customHeight="1">
      <c r="A665" s="38"/>
      <c r="B665" s="39"/>
      <c r="C665" s="243" t="s">
        <v>1452</v>
      </c>
      <c r="D665" s="243" t="s">
        <v>182</v>
      </c>
      <c r="E665" s="244" t="s">
        <v>1453</v>
      </c>
      <c r="F665" s="245" t="s">
        <v>1454</v>
      </c>
      <c r="G665" s="246" t="s">
        <v>230</v>
      </c>
      <c r="H665" s="247">
        <v>37</v>
      </c>
      <c r="I665" s="248"/>
      <c r="J665" s="249">
        <f>ROUND(I665*H665,2)</f>
        <v>0</v>
      </c>
      <c r="K665" s="245" t="s">
        <v>19</v>
      </c>
      <c r="L665" s="250"/>
      <c r="M665" s="251" t="s">
        <v>19</v>
      </c>
      <c r="N665" s="252" t="s">
        <v>44</v>
      </c>
      <c r="O665" s="84"/>
      <c r="P665" s="221">
        <f>O665*H665</f>
        <v>0</v>
      </c>
      <c r="Q665" s="221">
        <v>0.055800000000000002</v>
      </c>
      <c r="R665" s="221">
        <f>Q665*H665</f>
        <v>2.0646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185</v>
      </c>
      <c r="AT665" s="223" t="s">
        <v>182</v>
      </c>
      <c r="AU665" s="223" t="s">
        <v>83</v>
      </c>
      <c r="AY665" s="17" t="s">
        <v>148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169</v>
      </c>
      <c r="BM665" s="223" t="s">
        <v>1455</v>
      </c>
    </row>
    <row r="666" s="2" customFormat="1">
      <c r="A666" s="38"/>
      <c r="B666" s="39"/>
      <c r="C666" s="40"/>
      <c r="D666" s="225" t="s">
        <v>158</v>
      </c>
      <c r="E666" s="40"/>
      <c r="F666" s="226" t="s">
        <v>1454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158</v>
      </c>
      <c r="AU666" s="17" t="s">
        <v>83</v>
      </c>
    </row>
    <row r="667" s="2" customFormat="1" ht="16.5" customHeight="1">
      <c r="A667" s="38"/>
      <c r="B667" s="39"/>
      <c r="C667" s="243" t="s">
        <v>1456</v>
      </c>
      <c r="D667" s="243" t="s">
        <v>182</v>
      </c>
      <c r="E667" s="244" t="s">
        <v>1457</v>
      </c>
      <c r="F667" s="245" t="s">
        <v>1458</v>
      </c>
      <c r="G667" s="246" t="s">
        <v>230</v>
      </c>
      <c r="H667" s="247">
        <v>3</v>
      </c>
      <c r="I667" s="248"/>
      <c r="J667" s="249">
        <f>ROUND(I667*H667,2)</f>
        <v>0</v>
      </c>
      <c r="K667" s="245" t="s">
        <v>19</v>
      </c>
      <c r="L667" s="250"/>
      <c r="M667" s="251" t="s">
        <v>19</v>
      </c>
      <c r="N667" s="252" t="s">
        <v>44</v>
      </c>
      <c r="O667" s="84"/>
      <c r="P667" s="221">
        <f>O667*H667</f>
        <v>0</v>
      </c>
      <c r="Q667" s="221">
        <v>0.055800000000000002</v>
      </c>
      <c r="R667" s="221">
        <f>Q667*H667</f>
        <v>0.16739999999999999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185</v>
      </c>
      <c r="AT667" s="223" t="s">
        <v>182</v>
      </c>
      <c r="AU667" s="223" t="s">
        <v>83</v>
      </c>
      <c r="AY667" s="17" t="s">
        <v>148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169</v>
      </c>
      <c r="BM667" s="223" t="s">
        <v>1459</v>
      </c>
    </row>
    <row r="668" s="2" customFormat="1">
      <c r="A668" s="38"/>
      <c r="B668" s="39"/>
      <c r="C668" s="40"/>
      <c r="D668" s="225" t="s">
        <v>158</v>
      </c>
      <c r="E668" s="40"/>
      <c r="F668" s="226" t="s">
        <v>1458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158</v>
      </c>
      <c r="AU668" s="17" t="s">
        <v>83</v>
      </c>
    </row>
    <row r="669" s="2" customFormat="1" ht="16.5" customHeight="1">
      <c r="A669" s="38"/>
      <c r="B669" s="39"/>
      <c r="C669" s="243" t="s">
        <v>1460</v>
      </c>
      <c r="D669" s="243" t="s">
        <v>182</v>
      </c>
      <c r="E669" s="244" t="s">
        <v>1461</v>
      </c>
      <c r="F669" s="245" t="s">
        <v>1462</v>
      </c>
      <c r="G669" s="246" t="s">
        <v>230</v>
      </c>
      <c r="H669" s="247">
        <v>1</v>
      </c>
      <c r="I669" s="248"/>
      <c r="J669" s="249">
        <f>ROUND(I669*H669,2)</f>
        <v>0</v>
      </c>
      <c r="K669" s="245" t="s">
        <v>19</v>
      </c>
      <c r="L669" s="250"/>
      <c r="M669" s="251" t="s">
        <v>19</v>
      </c>
      <c r="N669" s="252" t="s">
        <v>44</v>
      </c>
      <c r="O669" s="84"/>
      <c r="P669" s="221">
        <f>O669*H669</f>
        <v>0</v>
      </c>
      <c r="Q669" s="221">
        <v>0.055800000000000002</v>
      </c>
      <c r="R669" s="221">
        <f>Q669*H669</f>
        <v>0.055800000000000002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185</v>
      </c>
      <c r="AT669" s="223" t="s">
        <v>182</v>
      </c>
      <c r="AU669" s="223" t="s">
        <v>83</v>
      </c>
      <c r="AY669" s="17" t="s">
        <v>148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169</v>
      </c>
      <c r="BM669" s="223" t="s">
        <v>1463</v>
      </c>
    </row>
    <row r="670" s="2" customFormat="1">
      <c r="A670" s="38"/>
      <c r="B670" s="39"/>
      <c r="C670" s="40"/>
      <c r="D670" s="225" t="s">
        <v>158</v>
      </c>
      <c r="E670" s="40"/>
      <c r="F670" s="226" t="s">
        <v>1462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158</v>
      </c>
      <c r="AU670" s="17" t="s">
        <v>83</v>
      </c>
    </row>
    <row r="671" s="2" customFormat="1" ht="16.5" customHeight="1">
      <c r="A671" s="38"/>
      <c r="B671" s="39"/>
      <c r="C671" s="212" t="s">
        <v>1464</v>
      </c>
      <c r="D671" s="212" t="s">
        <v>151</v>
      </c>
      <c r="E671" s="213" t="s">
        <v>1465</v>
      </c>
      <c r="F671" s="214" t="s">
        <v>1466</v>
      </c>
      <c r="G671" s="215" t="s">
        <v>230</v>
      </c>
      <c r="H671" s="216">
        <v>87</v>
      </c>
      <c r="I671" s="217"/>
      <c r="J671" s="218">
        <f>ROUND(I671*H671,2)</f>
        <v>0</v>
      </c>
      <c r="K671" s="214" t="s">
        <v>155</v>
      </c>
      <c r="L671" s="44"/>
      <c r="M671" s="219" t="s">
        <v>19</v>
      </c>
      <c r="N671" s="220" t="s">
        <v>44</v>
      </c>
      <c r="O671" s="84"/>
      <c r="P671" s="221">
        <f>O671*H671</f>
        <v>0</v>
      </c>
      <c r="Q671" s="221">
        <v>0.00139</v>
      </c>
      <c r="R671" s="221">
        <f>Q671*H671</f>
        <v>0.12093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341</v>
      </c>
      <c r="AT671" s="223" t="s">
        <v>151</v>
      </c>
      <c r="AU671" s="223" t="s">
        <v>83</v>
      </c>
      <c r="AY671" s="17" t="s">
        <v>148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81</v>
      </c>
      <c r="BK671" s="224">
        <f>ROUND(I671*H671,2)</f>
        <v>0</v>
      </c>
      <c r="BL671" s="17" t="s">
        <v>341</v>
      </c>
      <c r="BM671" s="223" t="s">
        <v>1467</v>
      </c>
    </row>
    <row r="672" s="2" customFormat="1">
      <c r="A672" s="38"/>
      <c r="B672" s="39"/>
      <c r="C672" s="40"/>
      <c r="D672" s="225" t="s">
        <v>158</v>
      </c>
      <c r="E672" s="40"/>
      <c r="F672" s="226" t="s">
        <v>1468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158</v>
      </c>
      <c r="AU672" s="17" t="s">
        <v>83</v>
      </c>
    </row>
    <row r="673" s="2" customFormat="1">
      <c r="A673" s="38"/>
      <c r="B673" s="39"/>
      <c r="C673" s="40"/>
      <c r="D673" s="230" t="s">
        <v>160</v>
      </c>
      <c r="E673" s="40"/>
      <c r="F673" s="231" t="s">
        <v>1469</v>
      </c>
      <c r="G673" s="40"/>
      <c r="H673" s="40"/>
      <c r="I673" s="227"/>
      <c r="J673" s="40"/>
      <c r="K673" s="40"/>
      <c r="L673" s="44"/>
      <c r="M673" s="228"/>
      <c r="N673" s="229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160</v>
      </c>
      <c r="AU673" s="17" t="s">
        <v>83</v>
      </c>
    </row>
    <row r="674" s="2" customFormat="1" ht="16.5" customHeight="1">
      <c r="A674" s="38"/>
      <c r="B674" s="39"/>
      <c r="C674" s="243" t="s">
        <v>1470</v>
      </c>
      <c r="D674" s="243" t="s">
        <v>182</v>
      </c>
      <c r="E674" s="244" t="s">
        <v>1471</v>
      </c>
      <c r="F674" s="245" t="s">
        <v>1472</v>
      </c>
      <c r="G674" s="246" t="s">
        <v>230</v>
      </c>
      <c r="H674" s="247">
        <v>12</v>
      </c>
      <c r="I674" s="248"/>
      <c r="J674" s="249">
        <f>ROUND(I674*H674,2)</f>
        <v>0</v>
      </c>
      <c r="K674" s="245" t="s">
        <v>19</v>
      </c>
      <c r="L674" s="250"/>
      <c r="M674" s="251" t="s">
        <v>19</v>
      </c>
      <c r="N674" s="252" t="s">
        <v>44</v>
      </c>
      <c r="O674" s="84"/>
      <c r="P674" s="221">
        <f>O674*H674</f>
        <v>0</v>
      </c>
      <c r="Q674" s="221">
        <v>0.11291</v>
      </c>
      <c r="R674" s="221">
        <f>Q674*H674</f>
        <v>1.3549199999999999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348</v>
      </c>
      <c r="AT674" s="223" t="s">
        <v>182</v>
      </c>
      <c r="AU674" s="223" t="s">
        <v>83</v>
      </c>
      <c r="AY674" s="17" t="s">
        <v>148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81</v>
      </c>
      <c r="BK674" s="224">
        <f>ROUND(I674*H674,2)</f>
        <v>0</v>
      </c>
      <c r="BL674" s="17" t="s">
        <v>348</v>
      </c>
      <c r="BM674" s="223" t="s">
        <v>1473</v>
      </c>
    </row>
    <row r="675" s="2" customFormat="1">
      <c r="A675" s="38"/>
      <c r="B675" s="39"/>
      <c r="C675" s="40"/>
      <c r="D675" s="225" t="s">
        <v>158</v>
      </c>
      <c r="E675" s="40"/>
      <c r="F675" s="226" t="s">
        <v>1472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158</v>
      </c>
      <c r="AU675" s="17" t="s">
        <v>83</v>
      </c>
    </row>
    <row r="676" s="2" customFormat="1" ht="16.5" customHeight="1">
      <c r="A676" s="38"/>
      <c r="B676" s="39"/>
      <c r="C676" s="243" t="s">
        <v>1474</v>
      </c>
      <c r="D676" s="243" t="s">
        <v>182</v>
      </c>
      <c r="E676" s="244" t="s">
        <v>1475</v>
      </c>
      <c r="F676" s="245" t="s">
        <v>1476</v>
      </c>
      <c r="G676" s="246" t="s">
        <v>230</v>
      </c>
      <c r="H676" s="247">
        <v>9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4"/>
      <c r="P676" s="221">
        <f>O676*H676</f>
        <v>0</v>
      </c>
      <c r="Q676" s="221">
        <v>0.1525</v>
      </c>
      <c r="R676" s="221">
        <f>Q676*H676</f>
        <v>1.3725000000000001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348</v>
      </c>
      <c r="AT676" s="223" t="s">
        <v>182</v>
      </c>
      <c r="AU676" s="223" t="s">
        <v>83</v>
      </c>
      <c r="AY676" s="17" t="s">
        <v>148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81</v>
      </c>
      <c r="BK676" s="224">
        <f>ROUND(I676*H676,2)</f>
        <v>0</v>
      </c>
      <c r="BL676" s="17" t="s">
        <v>348</v>
      </c>
      <c r="BM676" s="223" t="s">
        <v>1477</v>
      </c>
    </row>
    <row r="677" s="2" customFormat="1">
      <c r="A677" s="38"/>
      <c r="B677" s="39"/>
      <c r="C677" s="40"/>
      <c r="D677" s="225" t="s">
        <v>158</v>
      </c>
      <c r="E677" s="40"/>
      <c r="F677" s="226" t="s">
        <v>1476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158</v>
      </c>
      <c r="AU677" s="17" t="s">
        <v>83</v>
      </c>
    </row>
    <row r="678" s="2" customFormat="1" ht="16.5" customHeight="1">
      <c r="A678" s="38"/>
      <c r="B678" s="39"/>
      <c r="C678" s="243" t="s">
        <v>1478</v>
      </c>
      <c r="D678" s="243" t="s">
        <v>182</v>
      </c>
      <c r="E678" s="244" t="s">
        <v>1479</v>
      </c>
      <c r="F678" s="245" t="s">
        <v>1480</v>
      </c>
      <c r="G678" s="246" t="s">
        <v>230</v>
      </c>
      <c r="H678" s="247">
        <v>9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4"/>
      <c r="P678" s="221">
        <f>O678*H678</f>
        <v>0</v>
      </c>
      <c r="Q678" s="221">
        <v>0.1525</v>
      </c>
      <c r="R678" s="221">
        <f>Q678*H678</f>
        <v>1.3725000000000001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348</v>
      </c>
      <c r="AT678" s="223" t="s">
        <v>182</v>
      </c>
      <c r="AU678" s="223" t="s">
        <v>83</v>
      </c>
      <c r="AY678" s="17" t="s">
        <v>148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81</v>
      </c>
      <c r="BK678" s="224">
        <f>ROUND(I678*H678,2)</f>
        <v>0</v>
      </c>
      <c r="BL678" s="17" t="s">
        <v>348</v>
      </c>
      <c r="BM678" s="223" t="s">
        <v>1481</v>
      </c>
    </row>
    <row r="679" s="2" customFormat="1">
      <c r="A679" s="38"/>
      <c r="B679" s="39"/>
      <c r="C679" s="40"/>
      <c r="D679" s="225" t="s">
        <v>158</v>
      </c>
      <c r="E679" s="40"/>
      <c r="F679" s="226" t="s">
        <v>1480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158</v>
      </c>
      <c r="AU679" s="17" t="s">
        <v>83</v>
      </c>
    </row>
    <row r="680" s="2" customFormat="1" ht="16.5" customHeight="1">
      <c r="A680" s="38"/>
      <c r="B680" s="39"/>
      <c r="C680" s="243" t="s">
        <v>1482</v>
      </c>
      <c r="D680" s="243" t="s">
        <v>182</v>
      </c>
      <c r="E680" s="244" t="s">
        <v>1483</v>
      </c>
      <c r="F680" s="245" t="s">
        <v>1484</v>
      </c>
      <c r="G680" s="246" t="s">
        <v>230</v>
      </c>
      <c r="H680" s="247">
        <v>1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4"/>
      <c r="P680" s="221">
        <f>O680*H680</f>
        <v>0</v>
      </c>
      <c r="Q680" s="221">
        <v>0.16625000000000001</v>
      </c>
      <c r="R680" s="221">
        <f>Q680*H680</f>
        <v>0.16625000000000001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348</v>
      </c>
      <c r="AT680" s="223" t="s">
        <v>182</v>
      </c>
      <c r="AU680" s="223" t="s">
        <v>83</v>
      </c>
      <c r="AY680" s="17" t="s">
        <v>148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81</v>
      </c>
      <c r="BK680" s="224">
        <f>ROUND(I680*H680,2)</f>
        <v>0</v>
      </c>
      <c r="BL680" s="17" t="s">
        <v>348</v>
      </c>
      <c r="BM680" s="223" t="s">
        <v>1485</v>
      </c>
    </row>
    <row r="681" s="2" customFormat="1">
      <c r="A681" s="38"/>
      <c r="B681" s="39"/>
      <c r="C681" s="40"/>
      <c r="D681" s="225" t="s">
        <v>158</v>
      </c>
      <c r="E681" s="40"/>
      <c r="F681" s="226" t="s">
        <v>1484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158</v>
      </c>
      <c r="AU681" s="17" t="s">
        <v>83</v>
      </c>
    </row>
    <row r="682" s="2" customFormat="1" ht="16.5" customHeight="1">
      <c r="A682" s="38"/>
      <c r="B682" s="39"/>
      <c r="C682" s="243" t="s">
        <v>1486</v>
      </c>
      <c r="D682" s="243" t="s">
        <v>182</v>
      </c>
      <c r="E682" s="244" t="s">
        <v>1487</v>
      </c>
      <c r="F682" s="245" t="s">
        <v>1488</v>
      </c>
      <c r="G682" s="246" t="s">
        <v>230</v>
      </c>
      <c r="H682" s="247">
        <v>46</v>
      </c>
      <c r="I682" s="248"/>
      <c r="J682" s="249">
        <f>ROUND(I682*H682,2)</f>
        <v>0</v>
      </c>
      <c r="K682" s="245" t="s">
        <v>19</v>
      </c>
      <c r="L682" s="250"/>
      <c r="M682" s="251" t="s">
        <v>19</v>
      </c>
      <c r="N682" s="252" t="s">
        <v>44</v>
      </c>
      <c r="O682" s="84"/>
      <c r="P682" s="221">
        <f>O682*H682</f>
        <v>0</v>
      </c>
      <c r="Q682" s="221">
        <v>0.079600000000000004</v>
      </c>
      <c r="R682" s="221">
        <f>Q682*H682</f>
        <v>3.6616</v>
      </c>
      <c r="S682" s="221">
        <v>0</v>
      </c>
      <c r="T682" s="22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3" t="s">
        <v>185</v>
      </c>
      <c r="AT682" s="223" t="s">
        <v>182</v>
      </c>
      <c r="AU682" s="223" t="s">
        <v>83</v>
      </c>
      <c r="AY682" s="17" t="s">
        <v>148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169</v>
      </c>
      <c r="BM682" s="223" t="s">
        <v>1489</v>
      </c>
    </row>
    <row r="683" s="2" customFormat="1">
      <c r="A683" s="38"/>
      <c r="B683" s="39"/>
      <c r="C683" s="40"/>
      <c r="D683" s="225" t="s">
        <v>158</v>
      </c>
      <c r="E683" s="40"/>
      <c r="F683" s="226" t="s">
        <v>1488</v>
      </c>
      <c r="G683" s="40"/>
      <c r="H683" s="40"/>
      <c r="I683" s="227"/>
      <c r="J683" s="40"/>
      <c r="K683" s="40"/>
      <c r="L683" s="44"/>
      <c r="M683" s="228"/>
      <c r="N683" s="229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158</v>
      </c>
      <c r="AU683" s="17" t="s">
        <v>83</v>
      </c>
    </row>
    <row r="684" s="2" customFormat="1" ht="16.5" customHeight="1">
      <c r="A684" s="38"/>
      <c r="B684" s="39"/>
      <c r="C684" s="243" t="s">
        <v>1490</v>
      </c>
      <c r="D684" s="243" t="s">
        <v>182</v>
      </c>
      <c r="E684" s="244" t="s">
        <v>1491</v>
      </c>
      <c r="F684" s="245" t="s">
        <v>1492</v>
      </c>
      <c r="G684" s="246" t="s">
        <v>230</v>
      </c>
      <c r="H684" s="247">
        <v>8</v>
      </c>
      <c r="I684" s="248"/>
      <c r="J684" s="249">
        <f>ROUND(I684*H684,2)</f>
        <v>0</v>
      </c>
      <c r="K684" s="245" t="s">
        <v>19</v>
      </c>
      <c r="L684" s="250"/>
      <c r="M684" s="251" t="s">
        <v>19</v>
      </c>
      <c r="N684" s="252" t="s">
        <v>44</v>
      </c>
      <c r="O684" s="84"/>
      <c r="P684" s="221">
        <f>O684*H684</f>
        <v>0</v>
      </c>
      <c r="Q684" s="221">
        <v>0.079600000000000004</v>
      </c>
      <c r="R684" s="221">
        <f>Q684*H684</f>
        <v>0.63680000000000003</v>
      </c>
      <c r="S684" s="221">
        <v>0</v>
      </c>
      <c r="T684" s="222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3" t="s">
        <v>185</v>
      </c>
      <c r="AT684" s="223" t="s">
        <v>182</v>
      </c>
      <c r="AU684" s="223" t="s">
        <v>83</v>
      </c>
      <c r="AY684" s="17" t="s">
        <v>148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7" t="s">
        <v>81</v>
      </c>
      <c r="BK684" s="224">
        <f>ROUND(I684*H684,2)</f>
        <v>0</v>
      </c>
      <c r="BL684" s="17" t="s">
        <v>169</v>
      </c>
      <c r="BM684" s="223" t="s">
        <v>1493</v>
      </c>
    </row>
    <row r="685" s="2" customFormat="1">
      <c r="A685" s="38"/>
      <c r="B685" s="39"/>
      <c r="C685" s="40"/>
      <c r="D685" s="225" t="s">
        <v>158</v>
      </c>
      <c r="E685" s="40"/>
      <c r="F685" s="226" t="s">
        <v>1492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158</v>
      </c>
      <c r="AU685" s="17" t="s">
        <v>83</v>
      </c>
    </row>
    <row r="686" s="2" customFormat="1" ht="16.5" customHeight="1">
      <c r="A686" s="38"/>
      <c r="B686" s="39"/>
      <c r="C686" s="243" t="s">
        <v>1494</v>
      </c>
      <c r="D686" s="243" t="s">
        <v>182</v>
      </c>
      <c r="E686" s="244" t="s">
        <v>1495</v>
      </c>
      <c r="F686" s="245" t="s">
        <v>1496</v>
      </c>
      <c r="G686" s="246" t="s">
        <v>230</v>
      </c>
      <c r="H686" s="247">
        <v>2</v>
      </c>
      <c r="I686" s="248"/>
      <c r="J686" s="249">
        <f>ROUND(I686*H686,2)</f>
        <v>0</v>
      </c>
      <c r="K686" s="245" t="s">
        <v>19</v>
      </c>
      <c r="L686" s="250"/>
      <c r="M686" s="251" t="s">
        <v>19</v>
      </c>
      <c r="N686" s="252" t="s">
        <v>44</v>
      </c>
      <c r="O686" s="84"/>
      <c r="P686" s="221">
        <f>O686*H686</f>
        <v>0</v>
      </c>
      <c r="Q686" s="221">
        <v>0.079600000000000004</v>
      </c>
      <c r="R686" s="221">
        <f>Q686*H686</f>
        <v>0.15920000000000001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185</v>
      </c>
      <c r="AT686" s="223" t="s">
        <v>182</v>
      </c>
      <c r="AU686" s="223" t="s">
        <v>83</v>
      </c>
      <c r="AY686" s="17" t="s">
        <v>148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81</v>
      </c>
      <c r="BK686" s="224">
        <f>ROUND(I686*H686,2)</f>
        <v>0</v>
      </c>
      <c r="BL686" s="17" t="s">
        <v>169</v>
      </c>
      <c r="BM686" s="223" t="s">
        <v>1497</v>
      </c>
    </row>
    <row r="687" s="2" customFormat="1">
      <c r="A687" s="38"/>
      <c r="B687" s="39"/>
      <c r="C687" s="40"/>
      <c r="D687" s="225" t="s">
        <v>158</v>
      </c>
      <c r="E687" s="40"/>
      <c r="F687" s="226" t="s">
        <v>1496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158</v>
      </c>
      <c r="AU687" s="17" t="s">
        <v>83</v>
      </c>
    </row>
    <row r="688" s="2" customFormat="1" ht="16.5" customHeight="1">
      <c r="A688" s="38"/>
      <c r="B688" s="39"/>
      <c r="C688" s="212" t="s">
        <v>1498</v>
      </c>
      <c r="D688" s="212" t="s">
        <v>151</v>
      </c>
      <c r="E688" s="213" t="s">
        <v>1499</v>
      </c>
      <c r="F688" s="214" t="s">
        <v>1500</v>
      </c>
      <c r="G688" s="215" t="s">
        <v>230</v>
      </c>
      <c r="H688" s="216">
        <v>58</v>
      </c>
      <c r="I688" s="217"/>
      <c r="J688" s="218">
        <f>ROUND(I688*H688,2)</f>
        <v>0</v>
      </c>
      <c r="K688" s="214" t="s">
        <v>155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0.0019499999999999999</v>
      </c>
      <c r="R688" s="221">
        <f>Q688*H688</f>
        <v>0.11309999999999999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341</v>
      </c>
      <c r="AT688" s="223" t="s">
        <v>151</v>
      </c>
      <c r="AU688" s="223" t="s">
        <v>83</v>
      </c>
      <c r="AY688" s="17" t="s">
        <v>148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341</v>
      </c>
      <c r="BM688" s="223" t="s">
        <v>1501</v>
      </c>
    </row>
    <row r="689" s="2" customFormat="1">
      <c r="A689" s="38"/>
      <c r="B689" s="39"/>
      <c r="C689" s="40"/>
      <c r="D689" s="225" t="s">
        <v>158</v>
      </c>
      <c r="E689" s="40"/>
      <c r="F689" s="226" t="s">
        <v>1502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158</v>
      </c>
      <c r="AU689" s="17" t="s">
        <v>83</v>
      </c>
    </row>
    <row r="690" s="2" customFormat="1">
      <c r="A690" s="38"/>
      <c r="B690" s="39"/>
      <c r="C690" s="40"/>
      <c r="D690" s="230" t="s">
        <v>160</v>
      </c>
      <c r="E690" s="40"/>
      <c r="F690" s="231" t="s">
        <v>1503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160</v>
      </c>
      <c r="AU690" s="17" t="s">
        <v>83</v>
      </c>
    </row>
    <row r="691" s="2" customFormat="1" ht="16.5" customHeight="1">
      <c r="A691" s="38"/>
      <c r="B691" s="39"/>
      <c r="C691" s="243" t="s">
        <v>1504</v>
      </c>
      <c r="D691" s="243" t="s">
        <v>182</v>
      </c>
      <c r="E691" s="244" t="s">
        <v>1505</v>
      </c>
      <c r="F691" s="245" t="s">
        <v>1506</v>
      </c>
      <c r="G691" s="246" t="s">
        <v>230</v>
      </c>
      <c r="H691" s="247">
        <v>1</v>
      </c>
      <c r="I691" s="248"/>
      <c r="J691" s="249">
        <f>ROUND(I691*H691,2)</f>
        <v>0</v>
      </c>
      <c r="K691" s="245" t="s">
        <v>19</v>
      </c>
      <c r="L691" s="250"/>
      <c r="M691" s="251" t="s">
        <v>19</v>
      </c>
      <c r="N691" s="252" t="s">
        <v>44</v>
      </c>
      <c r="O691" s="84"/>
      <c r="P691" s="221">
        <f>O691*H691</f>
        <v>0</v>
      </c>
      <c r="Q691" s="221">
        <v>0.015400000000000001</v>
      </c>
      <c r="R691" s="221">
        <f>Q691*H691</f>
        <v>0.015400000000000001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185</v>
      </c>
      <c r="AT691" s="223" t="s">
        <v>182</v>
      </c>
      <c r="AU691" s="223" t="s">
        <v>83</v>
      </c>
      <c r="AY691" s="17" t="s">
        <v>148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81</v>
      </c>
      <c r="BK691" s="224">
        <f>ROUND(I691*H691,2)</f>
        <v>0</v>
      </c>
      <c r="BL691" s="17" t="s">
        <v>169</v>
      </c>
      <c r="BM691" s="223" t="s">
        <v>1507</v>
      </c>
    </row>
    <row r="692" s="2" customFormat="1">
      <c r="A692" s="38"/>
      <c r="B692" s="39"/>
      <c r="C692" s="40"/>
      <c r="D692" s="225" t="s">
        <v>158</v>
      </c>
      <c r="E692" s="40"/>
      <c r="F692" s="226" t="s">
        <v>1506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158</v>
      </c>
      <c r="AU692" s="17" t="s">
        <v>83</v>
      </c>
    </row>
    <row r="693" s="2" customFormat="1" ht="16.5" customHeight="1">
      <c r="A693" s="38"/>
      <c r="B693" s="39"/>
      <c r="C693" s="243" t="s">
        <v>1508</v>
      </c>
      <c r="D693" s="243" t="s">
        <v>182</v>
      </c>
      <c r="E693" s="244" t="s">
        <v>1509</v>
      </c>
      <c r="F693" s="245" t="s">
        <v>1510</v>
      </c>
      <c r="G693" s="246" t="s">
        <v>230</v>
      </c>
      <c r="H693" s="247">
        <v>57</v>
      </c>
      <c r="I693" s="248"/>
      <c r="J693" s="249">
        <f>ROUND(I693*H693,2)</f>
        <v>0</v>
      </c>
      <c r="K693" s="245" t="s">
        <v>19</v>
      </c>
      <c r="L693" s="250"/>
      <c r="M693" s="251" t="s">
        <v>19</v>
      </c>
      <c r="N693" s="252" t="s">
        <v>44</v>
      </c>
      <c r="O693" s="84"/>
      <c r="P693" s="221">
        <f>O693*H693</f>
        <v>0</v>
      </c>
      <c r="Q693" s="221">
        <v>0.022100000000000002</v>
      </c>
      <c r="R693" s="221">
        <f>Q693*H693</f>
        <v>1.2597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185</v>
      </c>
      <c r="AT693" s="223" t="s">
        <v>182</v>
      </c>
      <c r="AU693" s="223" t="s">
        <v>83</v>
      </c>
      <c r="AY693" s="17" t="s">
        <v>148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169</v>
      </c>
      <c r="BM693" s="223" t="s">
        <v>1511</v>
      </c>
    </row>
    <row r="694" s="2" customFormat="1">
      <c r="A694" s="38"/>
      <c r="B694" s="39"/>
      <c r="C694" s="40"/>
      <c r="D694" s="225" t="s">
        <v>158</v>
      </c>
      <c r="E694" s="40"/>
      <c r="F694" s="226" t="s">
        <v>1510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158</v>
      </c>
      <c r="AU694" s="17" t="s">
        <v>83</v>
      </c>
    </row>
    <row r="695" s="2" customFormat="1" ht="16.5" customHeight="1">
      <c r="A695" s="38"/>
      <c r="B695" s="39"/>
      <c r="C695" s="212" t="s">
        <v>1512</v>
      </c>
      <c r="D695" s="212" t="s">
        <v>151</v>
      </c>
      <c r="E695" s="213" t="s">
        <v>1513</v>
      </c>
      <c r="F695" s="214" t="s">
        <v>1514</v>
      </c>
      <c r="G695" s="215" t="s">
        <v>230</v>
      </c>
      <c r="H695" s="216">
        <v>12</v>
      </c>
      <c r="I695" s="217"/>
      <c r="J695" s="218">
        <f>ROUND(I695*H695,2)</f>
        <v>0</v>
      </c>
      <c r="K695" s="214" t="s">
        <v>155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0.00347</v>
      </c>
      <c r="R695" s="221">
        <f>Q695*H695</f>
        <v>0.041639999999999996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341</v>
      </c>
      <c r="AT695" s="223" t="s">
        <v>151</v>
      </c>
      <c r="AU695" s="223" t="s">
        <v>83</v>
      </c>
      <c r="AY695" s="17" t="s">
        <v>148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81</v>
      </c>
      <c r="BK695" s="224">
        <f>ROUND(I695*H695,2)</f>
        <v>0</v>
      </c>
      <c r="BL695" s="17" t="s">
        <v>341</v>
      </c>
      <c r="BM695" s="223" t="s">
        <v>1515</v>
      </c>
    </row>
    <row r="696" s="2" customFormat="1">
      <c r="A696" s="38"/>
      <c r="B696" s="39"/>
      <c r="C696" s="40"/>
      <c r="D696" s="225" t="s">
        <v>158</v>
      </c>
      <c r="E696" s="40"/>
      <c r="F696" s="226" t="s">
        <v>1516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158</v>
      </c>
      <c r="AU696" s="17" t="s">
        <v>83</v>
      </c>
    </row>
    <row r="697" s="2" customFormat="1">
      <c r="A697" s="38"/>
      <c r="B697" s="39"/>
      <c r="C697" s="40"/>
      <c r="D697" s="230" t="s">
        <v>160</v>
      </c>
      <c r="E697" s="40"/>
      <c r="F697" s="231" t="s">
        <v>1517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160</v>
      </c>
      <c r="AU697" s="17" t="s">
        <v>83</v>
      </c>
    </row>
    <row r="698" s="2" customFormat="1" ht="16.5" customHeight="1">
      <c r="A698" s="38"/>
      <c r="B698" s="39"/>
      <c r="C698" s="243" t="s">
        <v>1518</v>
      </c>
      <c r="D698" s="243" t="s">
        <v>182</v>
      </c>
      <c r="E698" s="244" t="s">
        <v>1519</v>
      </c>
      <c r="F698" s="245" t="s">
        <v>1520</v>
      </c>
      <c r="G698" s="246" t="s">
        <v>230</v>
      </c>
      <c r="H698" s="247">
        <v>2</v>
      </c>
      <c r="I698" s="248"/>
      <c r="J698" s="249">
        <f>ROUND(I698*H698,2)</f>
        <v>0</v>
      </c>
      <c r="K698" s="245" t="s">
        <v>19</v>
      </c>
      <c r="L698" s="250"/>
      <c r="M698" s="251" t="s">
        <v>19</v>
      </c>
      <c r="N698" s="252" t="s">
        <v>44</v>
      </c>
      <c r="O698" s="84"/>
      <c r="P698" s="221">
        <f>O698*H698</f>
        <v>0</v>
      </c>
      <c r="Q698" s="221">
        <v>0.014999999999999999</v>
      </c>
      <c r="R698" s="221">
        <f>Q698*H698</f>
        <v>0.029999999999999999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185</v>
      </c>
      <c r="AT698" s="223" t="s">
        <v>182</v>
      </c>
      <c r="AU698" s="223" t="s">
        <v>83</v>
      </c>
      <c r="AY698" s="17" t="s">
        <v>148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169</v>
      </c>
      <c r="BM698" s="223" t="s">
        <v>1521</v>
      </c>
    </row>
    <row r="699" s="2" customFormat="1">
      <c r="A699" s="38"/>
      <c r="B699" s="39"/>
      <c r="C699" s="40"/>
      <c r="D699" s="225" t="s">
        <v>158</v>
      </c>
      <c r="E699" s="40"/>
      <c r="F699" s="226" t="s">
        <v>1520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158</v>
      </c>
      <c r="AU699" s="17" t="s">
        <v>83</v>
      </c>
    </row>
    <row r="700" s="2" customFormat="1" ht="16.5" customHeight="1">
      <c r="A700" s="38"/>
      <c r="B700" s="39"/>
      <c r="C700" s="243" t="s">
        <v>1522</v>
      </c>
      <c r="D700" s="243" t="s">
        <v>182</v>
      </c>
      <c r="E700" s="244" t="s">
        <v>1523</v>
      </c>
      <c r="F700" s="245" t="s">
        <v>1524</v>
      </c>
      <c r="G700" s="246" t="s">
        <v>230</v>
      </c>
      <c r="H700" s="247">
        <v>1</v>
      </c>
      <c r="I700" s="248"/>
      <c r="J700" s="249">
        <f>ROUND(I700*H700,2)</f>
        <v>0</v>
      </c>
      <c r="K700" s="245" t="s">
        <v>19</v>
      </c>
      <c r="L700" s="250"/>
      <c r="M700" s="251" t="s">
        <v>19</v>
      </c>
      <c r="N700" s="252" t="s">
        <v>44</v>
      </c>
      <c r="O700" s="84"/>
      <c r="P700" s="221">
        <f>O700*H700</f>
        <v>0</v>
      </c>
      <c r="Q700" s="221">
        <v>0.048000000000000001</v>
      </c>
      <c r="R700" s="221">
        <f>Q700*H700</f>
        <v>0.048000000000000001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185</v>
      </c>
      <c r="AT700" s="223" t="s">
        <v>182</v>
      </c>
      <c r="AU700" s="223" t="s">
        <v>83</v>
      </c>
      <c r="AY700" s="17" t="s">
        <v>148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81</v>
      </c>
      <c r="BK700" s="224">
        <f>ROUND(I700*H700,2)</f>
        <v>0</v>
      </c>
      <c r="BL700" s="17" t="s">
        <v>169</v>
      </c>
      <c r="BM700" s="223" t="s">
        <v>1525</v>
      </c>
    </row>
    <row r="701" s="2" customFormat="1">
      <c r="A701" s="38"/>
      <c r="B701" s="39"/>
      <c r="C701" s="40"/>
      <c r="D701" s="225" t="s">
        <v>158</v>
      </c>
      <c r="E701" s="40"/>
      <c r="F701" s="226" t="s">
        <v>1524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158</v>
      </c>
      <c r="AU701" s="17" t="s">
        <v>83</v>
      </c>
    </row>
    <row r="702" s="2" customFormat="1" ht="16.5" customHeight="1">
      <c r="A702" s="38"/>
      <c r="B702" s="39"/>
      <c r="C702" s="243" t="s">
        <v>1526</v>
      </c>
      <c r="D702" s="243" t="s">
        <v>182</v>
      </c>
      <c r="E702" s="244" t="s">
        <v>1527</v>
      </c>
      <c r="F702" s="245" t="s">
        <v>1528</v>
      </c>
      <c r="G702" s="246" t="s">
        <v>230</v>
      </c>
      <c r="H702" s="247">
        <v>9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4"/>
      <c r="P702" s="221">
        <f>O702*H702</f>
        <v>0</v>
      </c>
      <c r="Q702" s="221">
        <v>0.048000000000000001</v>
      </c>
      <c r="R702" s="221">
        <f>Q702*H702</f>
        <v>0.432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185</v>
      </c>
      <c r="AT702" s="223" t="s">
        <v>182</v>
      </c>
      <c r="AU702" s="223" t="s">
        <v>83</v>
      </c>
      <c r="AY702" s="17" t="s">
        <v>148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81</v>
      </c>
      <c r="BK702" s="224">
        <f>ROUND(I702*H702,2)</f>
        <v>0</v>
      </c>
      <c r="BL702" s="17" t="s">
        <v>169</v>
      </c>
      <c r="BM702" s="223" t="s">
        <v>1529</v>
      </c>
    </row>
    <row r="703" s="2" customFormat="1">
      <c r="A703" s="38"/>
      <c r="B703" s="39"/>
      <c r="C703" s="40"/>
      <c r="D703" s="225" t="s">
        <v>158</v>
      </c>
      <c r="E703" s="40"/>
      <c r="F703" s="226" t="s">
        <v>1528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158</v>
      </c>
      <c r="AU703" s="17" t="s">
        <v>83</v>
      </c>
    </row>
    <row r="704" s="2" customFormat="1" ht="16.5" customHeight="1">
      <c r="A704" s="38"/>
      <c r="B704" s="39"/>
      <c r="C704" s="212" t="s">
        <v>1530</v>
      </c>
      <c r="D704" s="212" t="s">
        <v>151</v>
      </c>
      <c r="E704" s="213" t="s">
        <v>1531</v>
      </c>
      <c r="F704" s="214" t="s">
        <v>1532</v>
      </c>
      <c r="G704" s="215" t="s">
        <v>230</v>
      </c>
      <c r="H704" s="216">
        <v>14</v>
      </c>
      <c r="I704" s="217"/>
      <c r="J704" s="218">
        <f>ROUND(I704*H704,2)</f>
        <v>0</v>
      </c>
      <c r="K704" s="214" t="s">
        <v>155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0.00166</v>
      </c>
      <c r="R704" s="221">
        <f>Q704*H704</f>
        <v>0.02324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341</v>
      </c>
      <c r="AT704" s="223" t="s">
        <v>151</v>
      </c>
      <c r="AU704" s="223" t="s">
        <v>83</v>
      </c>
      <c r="AY704" s="17" t="s">
        <v>148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341</v>
      </c>
      <c r="BM704" s="223" t="s">
        <v>1533</v>
      </c>
    </row>
    <row r="705" s="2" customFormat="1">
      <c r="A705" s="38"/>
      <c r="B705" s="39"/>
      <c r="C705" s="40"/>
      <c r="D705" s="225" t="s">
        <v>158</v>
      </c>
      <c r="E705" s="40"/>
      <c r="F705" s="226" t="s">
        <v>1534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158</v>
      </c>
      <c r="AU705" s="17" t="s">
        <v>83</v>
      </c>
    </row>
    <row r="706" s="2" customFormat="1">
      <c r="A706" s="38"/>
      <c r="B706" s="39"/>
      <c r="C706" s="40"/>
      <c r="D706" s="230" t="s">
        <v>160</v>
      </c>
      <c r="E706" s="40"/>
      <c r="F706" s="231" t="s">
        <v>1535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160</v>
      </c>
      <c r="AU706" s="17" t="s">
        <v>83</v>
      </c>
    </row>
    <row r="707" s="2" customFormat="1" ht="16.5" customHeight="1">
      <c r="A707" s="38"/>
      <c r="B707" s="39"/>
      <c r="C707" s="243" t="s">
        <v>1536</v>
      </c>
      <c r="D707" s="243" t="s">
        <v>182</v>
      </c>
      <c r="E707" s="244" t="s">
        <v>1537</v>
      </c>
      <c r="F707" s="245" t="s">
        <v>435</v>
      </c>
      <c r="G707" s="246" t="s">
        <v>230</v>
      </c>
      <c r="H707" s="247">
        <v>2</v>
      </c>
      <c r="I707" s="248"/>
      <c r="J707" s="249">
        <f>ROUND(I707*H707,2)</f>
        <v>0</v>
      </c>
      <c r="K707" s="245" t="s">
        <v>155</v>
      </c>
      <c r="L707" s="250"/>
      <c r="M707" s="251" t="s">
        <v>19</v>
      </c>
      <c r="N707" s="252" t="s">
        <v>44</v>
      </c>
      <c r="O707" s="84"/>
      <c r="P707" s="221">
        <f>O707*H707</f>
        <v>0</v>
      </c>
      <c r="Q707" s="221">
        <v>0.0089999999999999993</v>
      </c>
      <c r="R707" s="221">
        <f>Q707*H707</f>
        <v>0.017999999999999999</v>
      </c>
      <c r="S707" s="221">
        <v>0</v>
      </c>
      <c r="T707" s="22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3" t="s">
        <v>1048</v>
      </c>
      <c r="AT707" s="223" t="s">
        <v>182</v>
      </c>
      <c r="AU707" s="223" t="s">
        <v>83</v>
      </c>
      <c r="AY707" s="17" t="s">
        <v>148</v>
      </c>
      <c r="BE707" s="224">
        <f>IF(N707="základní",J707,0)</f>
        <v>0</v>
      </c>
      <c r="BF707" s="224">
        <f>IF(N707="snížená",J707,0)</f>
        <v>0</v>
      </c>
      <c r="BG707" s="224">
        <f>IF(N707="zákl. přenesená",J707,0)</f>
        <v>0</v>
      </c>
      <c r="BH707" s="224">
        <f>IF(N707="sníž. přenesená",J707,0)</f>
        <v>0</v>
      </c>
      <c r="BI707" s="224">
        <f>IF(N707="nulová",J707,0)</f>
        <v>0</v>
      </c>
      <c r="BJ707" s="17" t="s">
        <v>81</v>
      </c>
      <c r="BK707" s="224">
        <f>ROUND(I707*H707,2)</f>
        <v>0</v>
      </c>
      <c r="BL707" s="17" t="s">
        <v>341</v>
      </c>
      <c r="BM707" s="223" t="s">
        <v>1538</v>
      </c>
    </row>
    <row r="708" s="2" customFormat="1">
      <c r="A708" s="38"/>
      <c r="B708" s="39"/>
      <c r="C708" s="40"/>
      <c r="D708" s="225" t="s">
        <v>158</v>
      </c>
      <c r="E708" s="40"/>
      <c r="F708" s="226" t="s">
        <v>435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158</v>
      </c>
      <c r="AU708" s="17" t="s">
        <v>83</v>
      </c>
    </row>
    <row r="709" s="2" customFormat="1" ht="16.5" customHeight="1">
      <c r="A709" s="38"/>
      <c r="B709" s="39"/>
      <c r="C709" s="243" t="s">
        <v>1539</v>
      </c>
      <c r="D709" s="243" t="s">
        <v>182</v>
      </c>
      <c r="E709" s="244" t="s">
        <v>1540</v>
      </c>
      <c r="F709" s="245" t="s">
        <v>1541</v>
      </c>
      <c r="G709" s="246" t="s">
        <v>230</v>
      </c>
      <c r="H709" s="247">
        <v>12</v>
      </c>
      <c r="I709" s="248"/>
      <c r="J709" s="249">
        <f>ROUND(I709*H709,2)</f>
        <v>0</v>
      </c>
      <c r="K709" s="245" t="s">
        <v>19</v>
      </c>
      <c r="L709" s="250"/>
      <c r="M709" s="251" t="s">
        <v>19</v>
      </c>
      <c r="N709" s="252" t="s">
        <v>44</v>
      </c>
      <c r="O709" s="84"/>
      <c r="P709" s="221">
        <f>O709*H709</f>
        <v>0</v>
      </c>
      <c r="Q709" s="221">
        <v>0.0099000000000000008</v>
      </c>
      <c r="R709" s="221">
        <f>Q709*H709</f>
        <v>0.11880000000000002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185</v>
      </c>
      <c r="AT709" s="223" t="s">
        <v>182</v>
      </c>
      <c r="AU709" s="223" t="s">
        <v>83</v>
      </c>
      <c r="AY709" s="17" t="s">
        <v>148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169</v>
      </c>
      <c r="BM709" s="223" t="s">
        <v>1542</v>
      </c>
    </row>
    <row r="710" s="2" customFormat="1">
      <c r="A710" s="38"/>
      <c r="B710" s="39"/>
      <c r="C710" s="40"/>
      <c r="D710" s="225" t="s">
        <v>158</v>
      </c>
      <c r="E710" s="40"/>
      <c r="F710" s="226" t="s">
        <v>1541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158</v>
      </c>
      <c r="AU710" s="17" t="s">
        <v>83</v>
      </c>
    </row>
    <row r="711" s="2" customFormat="1" ht="16.5" customHeight="1">
      <c r="A711" s="38"/>
      <c r="B711" s="39"/>
      <c r="C711" s="212" t="s">
        <v>1543</v>
      </c>
      <c r="D711" s="212" t="s">
        <v>151</v>
      </c>
      <c r="E711" s="213" t="s">
        <v>1544</v>
      </c>
      <c r="F711" s="214" t="s">
        <v>1545</v>
      </c>
      <c r="G711" s="215" t="s">
        <v>230</v>
      </c>
      <c r="H711" s="216">
        <v>1</v>
      </c>
      <c r="I711" s="217"/>
      <c r="J711" s="218">
        <f>ROUND(I711*H711,2)</f>
        <v>0</v>
      </c>
      <c r="K711" s="214" t="s">
        <v>155</v>
      </c>
      <c r="L711" s="44"/>
      <c r="M711" s="219" t="s">
        <v>19</v>
      </c>
      <c r="N711" s="220" t="s">
        <v>44</v>
      </c>
      <c r="O711" s="84"/>
      <c r="P711" s="221">
        <f>O711*H711</f>
        <v>0</v>
      </c>
      <c r="Q711" s="221">
        <v>0.0021800000000000001</v>
      </c>
      <c r="R711" s="221">
        <f>Q711*H711</f>
        <v>0.0021800000000000001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341</v>
      </c>
      <c r="AT711" s="223" t="s">
        <v>151</v>
      </c>
      <c r="AU711" s="223" t="s">
        <v>83</v>
      </c>
      <c r="AY711" s="17" t="s">
        <v>148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341</v>
      </c>
      <c r="BM711" s="223" t="s">
        <v>1546</v>
      </c>
    </row>
    <row r="712" s="2" customFormat="1">
      <c r="A712" s="38"/>
      <c r="B712" s="39"/>
      <c r="C712" s="40"/>
      <c r="D712" s="225" t="s">
        <v>158</v>
      </c>
      <c r="E712" s="40"/>
      <c r="F712" s="226" t="s">
        <v>1547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158</v>
      </c>
      <c r="AU712" s="17" t="s">
        <v>83</v>
      </c>
    </row>
    <row r="713" s="2" customFormat="1">
      <c r="A713" s="38"/>
      <c r="B713" s="39"/>
      <c r="C713" s="40"/>
      <c r="D713" s="230" t="s">
        <v>160</v>
      </c>
      <c r="E713" s="40"/>
      <c r="F713" s="231" t="s">
        <v>1548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160</v>
      </c>
      <c r="AU713" s="17" t="s">
        <v>83</v>
      </c>
    </row>
    <row r="714" s="2" customFormat="1" ht="16.5" customHeight="1">
      <c r="A714" s="38"/>
      <c r="B714" s="39"/>
      <c r="C714" s="243" t="s">
        <v>1549</v>
      </c>
      <c r="D714" s="243" t="s">
        <v>182</v>
      </c>
      <c r="E714" s="244" t="s">
        <v>432</v>
      </c>
      <c r="F714" s="245" t="s">
        <v>1550</v>
      </c>
      <c r="G714" s="246" t="s">
        <v>230</v>
      </c>
      <c r="H714" s="247">
        <v>1</v>
      </c>
      <c r="I714" s="248"/>
      <c r="J714" s="249">
        <f>ROUND(I714*H714,2)</f>
        <v>0</v>
      </c>
      <c r="K714" s="245" t="s">
        <v>19</v>
      </c>
      <c r="L714" s="250"/>
      <c r="M714" s="251" t="s">
        <v>19</v>
      </c>
      <c r="N714" s="252" t="s">
        <v>44</v>
      </c>
      <c r="O714" s="84"/>
      <c r="P714" s="221">
        <f>O714*H714</f>
        <v>0</v>
      </c>
      <c r="Q714" s="221">
        <v>0.016</v>
      </c>
      <c r="R714" s="221">
        <f>Q714*H714</f>
        <v>0.016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1048</v>
      </c>
      <c r="AT714" s="223" t="s">
        <v>182</v>
      </c>
      <c r="AU714" s="223" t="s">
        <v>83</v>
      </c>
      <c r="AY714" s="17" t="s">
        <v>148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81</v>
      </c>
      <c r="BK714" s="224">
        <f>ROUND(I714*H714,2)</f>
        <v>0</v>
      </c>
      <c r="BL714" s="17" t="s">
        <v>341</v>
      </c>
      <c r="BM714" s="223" t="s">
        <v>1551</v>
      </c>
    </row>
    <row r="715" s="2" customFormat="1">
      <c r="A715" s="38"/>
      <c r="B715" s="39"/>
      <c r="C715" s="40"/>
      <c r="D715" s="225" t="s">
        <v>158</v>
      </c>
      <c r="E715" s="40"/>
      <c r="F715" s="226" t="s">
        <v>1550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158</v>
      </c>
      <c r="AU715" s="17" t="s">
        <v>83</v>
      </c>
    </row>
    <row r="716" s="2" customFormat="1" ht="16.5" customHeight="1">
      <c r="A716" s="38"/>
      <c r="B716" s="39"/>
      <c r="C716" s="212" t="s">
        <v>1552</v>
      </c>
      <c r="D716" s="212" t="s">
        <v>151</v>
      </c>
      <c r="E716" s="213" t="s">
        <v>1553</v>
      </c>
      <c r="F716" s="214" t="s">
        <v>1554</v>
      </c>
      <c r="G716" s="215" t="s">
        <v>230</v>
      </c>
      <c r="H716" s="216">
        <v>2</v>
      </c>
      <c r="I716" s="217"/>
      <c r="J716" s="218">
        <f>ROUND(I716*H716,2)</f>
        <v>0</v>
      </c>
      <c r="K716" s="214" t="s">
        <v>155</v>
      </c>
      <c r="L716" s="44"/>
      <c r="M716" s="219" t="s">
        <v>19</v>
      </c>
      <c r="N716" s="220" t="s">
        <v>44</v>
      </c>
      <c r="O716" s="84"/>
      <c r="P716" s="221">
        <f>O716*H716</f>
        <v>0</v>
      </c>
      <c r="Q716" s="221">
        <v>0.0032299999999999998</v>
      </c>
      <c r="R716" s="221">
        <f>Q716*H716</f>
        <v>0.0064599999999999996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341</v>
      </c>
      <c r="AT716" s="223" t="s">
        <v>151</v>
      </c>
      <c r="AU716" s="223" t="s">
        <v>83</v>
      </c>
      <c r="AY716" s="17" t="s">
        <v>148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81</v>
      </c>
      <c r="BK716" s="224">
        <f>ROUND(I716*H716,2)</f>
        <v>0</v>
      </c>
      <c r="BL716" s="17" t="s">
        <v>341</v>
      </c>
      <c r="BM716" s="223" t="s">
        <v>1555</v>
      </c>
    </row>
    <row r="717" s="2" customFormat="1">
      <c r="A717" s="38"/>
      <c r="B717" s="39"/>
      <c r="C717" s="40"/>
      <c r="D717" s="225" t="s">
        <v>158</v>
      </c>
      <c r="E717" s="40"/>
      <c r="F717" s="226" t="s">
        <v>1556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158</v>
      </c>
      <c r="AU717" s="17" t="s">
        <v>83</v>
      </c>
    </row>
    <row r="718" s="2" customFormat="1">
      <c r="A718" s="38"/>
      <c r="B718" s="39"/>
      <c r="C718" s="40"/>
      <c r="D718" s="230" t="s">
        <v>160</v>
      </c>
      <c r="E718" s="40"/>
      <c r="F718" s="231" t="s">
        <v>1557</v>
      </c>
      <c r="G718" s="40"/>
      <c r="H718" s="40"/>
      <c r="I718" s="227"/>
      <c r="J718" s="40"/>
      <c r="K718" s="40"/>
      <c r="L718" s="44"/>
      <c r="M718" s="228"/>
      <c r="N718" s="229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160</v>
      </c>
      <c r="AU718" s="17" t="s">
        <v>83</v>
      </c>
    </row>
    <row r="719" s="2" customFormat="1" ht="16.5" customHeight="1">
      <c r="A719" s="38"/>
      <c r="B719" s="39"/>
      <c r="C719" s="243" t="s">
        <v>1558</v>
      </c>
      <c r="D719" s="243" t="s">
        <v>182</v>
      </c>
      <c r="E719" s="244" t="s">
        <v>437</v>
      </c>
      <c r="F719" s="245" t="s">
        <v>1559</v>
      </c>
      <c r="G719" s="246" t="s">
        <v>230</v>
      </c>
      <c r="H719" s="247">
        <v>1</v>
      </c>
      <c r="I719" s="248"/>
      <c r="J719" s="249">
        <f>ROUND(I719*H719,2)</f>
        <v>0</v>
      </c>
      <c r="K719" s="245" t="s">
        <v>19</v>
      </c>
      <c r="L719" s="250"/>
      <c r="M719" s="251" t="s">
        <v>19</v>
      </c>
      <c r="N719" s="252" t="s">
        <v>44</v>
      </c>
      <c r="O719" s="84"/>
      <c r="P719" s="221">
        <f>O719*H719</f>
        <v>0</v>
      </c>
      <c r="Q719" s="221">
        <v>0.025000000000000001</v>
      </c>
      <c r="R719" s="221">
        <f>Q719*H719</f>
        <v>0.025000000000000001</v>
      </c>
      <c r="S719" s="221">
        <v>0</v>
      </c>
      <c r="T719" s="222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23" t="s">
        <v>1048</v>
      </c>
      <c r="AT719" s="223" t="s">
        <v>182</v>
      </c>
      <c r="AU719" s="223" t="s">
        <v>83</v>
      </c>
      <c r="AY719" s="17" t="s">
        <v>148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7" t="s">
        <v>81</v>
      </c>
      <c r="BK719" s="224">
        <f>ROUND(I719*H719,2)</f>
        <v>0</v>
      </c>
      <c r="BL719" s="17" t="s">
        <v>341</v>
      </c>
      <c r="BM719" s="223" t="s">
        <v>1560</v>
      </c>
    </row>
    <row r="720" s="2" customFormat="1">
      <c r="A720" s="38"/>
      <c r="B720" s="39"/>
      <c r="C720" s="40"/>
      <c r="D720" s="225" t="s">
        <v>158</v>
      </c>
      <c r="E720" s="40"/>
      <c r="F720" s="226" t="s">
        <v>1559</v>
      </c>
      <c r="G720" s="40"/>
      <c r="H720" s="40"/>
      <c r="I720" s="227"/>
      <c r="J720" s="40"/>
      <c r="K720" s="40"/>
      <c r="L720" s="44"/>
      <c r="M720" s="228"/>
      <c r="N720" s="229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158</v>
      </c>
      <c r="AU720" s="17" t="s">
        <v>83</v>
      </c>
    </row>
    <row r="721" s="2" customFormat="1" ht="16.5" customHeight="1">
      <c r="A721" s="38"/>
      <c r="B721" s="39"/>
      <c r="C721" s="243" t="s">
        <v>1561</v>
      </c>
      <c r="D721" s="243" t="s">
        <v>182</v>
      </c>
      <c r="E721" s="244" t="s">
        <v>1562</v>
      </c>
      <c r="F721" s="245" t="s">
        <v>1563</v>
      </c>
      <c r="G721" s="246" t="s">
        <v>230</v>
      </c>
      <c r="H721" s="247">
        <v>1</v>
      </c>
      <c r="I721" s="248"/>
      <c r="J721" s="249">
        <f>ROUND(I721*H721,2)</f>
        <v>0</v>
      </c>
      <c r="K721" s="245" t="s">
        <v>19</v>
      </c>
      <c r="L721" s="250"/>
      <c r="M721" s="251" t="s">
        <v>19</v>
      </c>
      <c r="N721" s="252" t="s">
        <v>44</v>
      </c>
      <c r="O721" s="84"/>
      <c r="P721" s="221">
        <f>O721*H721</f>
        <v>0</v>
      </c>
      <c r="Q721" s="221">
        <v>0.025000000000000001</v>
      </c>
      <c r="R721" s="221">
        <f>Q721*H721</f>
        <v>0.025000000000000001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185</v>
      </c>
      <c r="AT721" s="223" t="s">
        <v>182</v>
      </c>
      <c r="AU721" s="223" t="s">
        <v>83</v>
      </c>
      <c r="AY721" s="17" t="s">
        <v>148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169</v>
      </c>
      <c r="BM721" s="223" t="s">
        <v>1564</v>
      </c>
    </row>
    <row r="722" s="2" customFormat="1">
      <c r="A722" s="38"/>
      <c r="B722" s="39"/>
      <c r="C722" s="40"/>
      <c r="D722" s="225" t="s">
        <v>158</v>
      </c>
      <c r="E722" s="40"/>
      <c r="F722" s="226" t="s">
        <v>1563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158</v>
      </c>
      <c r="AU722" s="17" t="s">
        <v>83</v>
      </c>
    </row>
    <row r="723" s="2" customFormat="1" ht="16.5" customHeight="1">
      <c r="A723" s="38"/>
      <c r="B723" s="39"/>
      <c r="C723" s="212" t="s">
        <v>1565</v>
      </c>
      <c r="D723" s="212" t="s">
        <v>151</v>
      </c>
      <c r="E723" s="213" t="s">
        <v>1566</v>
      </c>
      <c r="F723" s="214" t="s">
        <v>1567</v>
      </c>
      <c r="G723" s="215" t="s">
        <v>230</v>
      </c>
      <c r="H723" s="216">
        <v>8</v>
      </c>
      <c r="I723" s="217"/>
      <c r="J723" s="218">
        <f>ROUND(I723*H723,2)</f>
        <v>0</v>
      </c>
      <c r="K723" s="214" t="s">
        <v>155</v>
      </c>
      <c r="L723" s="44"/>
      <c r="M723" s="219" t="s">
        <v>19</v>
      </c>
      <c r="N723" s="220" t="s">
        <v>44</v>
      </c>
      <c r="O723" s="84"/>
      <c r="P723" s="221">
        <f>O723*H723</f>
        <v>0</v>
      </c>
      <c r="Q723" s="221">
        <v>0.00513</v>
      </c>
      <c r="R723" s="221">
        <f>Q723*H723</f>
        <v>0.04104</v>
      </c>
      <c r="S723" s="221">
        <v>0</v>
      </c>
      <c r="T723" s="22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3" t="s">
        <v>341</v>
      </c>
      <c r="AT723" s="223" t="s">
        <v>151</v>
      </c>
      <c r="AU723" s="223" t="s">
        <v>83</v>
      </c>
      <c r="AY723" s="17" t="s">
        <v>148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81</v>
      </c>
      <c r="BK723" s="224">
        <f>ROUND(I723*H723,2)</f>
        <v>0</v>
      </c>
      <c r="BL723" s="17" t="s">
        <v>341</v>
      </c>
      <c r="BM723" s="223" t="s">
        <v>1568</v>
      </c>
    </row>
    <row r="724" s="2" customFormat="1">
      <c r="A724" s="38"/>
      <c r="B724" s="39"/>
      <c r="C724" s="40"/>
      <c r="D724" s="225" t="s">
        <v>158</v>
      </c>
      <c r="E724" s="40"/>
      <c r="F724" s="226" t="s">
        <v>1569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158</v>
      </c>
      <c r="AU724" s="17" t="s">
        <v>83</v>
      </c>
    </row>
    <row r="725" s="2" customFormat="1">
      <c r="A725" s="38"/>
      <c r="B725" s="39"/>
      <c r="C725" s="40"/>
      <c r="D725" s="230" t="s">
        <v>160</v>
      </c>
      <c r="E725" s="40"/>
      <c r="F725" s="231" t="s">
        <v>1570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160</v>
      </c>
      <c r="AU725" s="17" t="s">
        <v>83</v>
      </c>
    </row>
    <row r="726" s="2" customFormat="1" ht="16.5" customHeight="1">
      <c r="A726" s="38"/>
      <c r="B726" s="39"/>
      <c r="C726" s="243" t="s">
        <v>1571</v>
      </c>
      <c r="D726" s="243" t="s">
        <v>182</v>
      </c>
      <c r="E726" s="244" t="s">
        <v>1572</v>
      </c>
      <c r="F726" s="245" t="s">
        <v>1573</v>
      </c>
      <c r="G726" s="246" t="s">
        <v>230</v>
      </c>
      <c r="H726" s="247">
        <v>8</v>
      </c>
      <c r="I726" s="248"/>
      <c r="J726" s="249">
        <f>ROUND(I726*H726,2)</f>
        <v>0</v>
      </c>
      <c r="K726" s="245" t="s">
        <v>19</v>
      </c>
      <c r="L726" s="250"/>
      <c r="M726" s="251" t="s">
        <v>19</v>
      </c>
      <c r="N726" s="252" t="s">
        <v>44</v>
      </c>
      <c r="O726" s="84"/>
      <c r="P726" s="221">
        <f>O726*H726</f>
        <v>0</v>
      </c>
      <c r="Q726" s="221">
        <v>0.029999999999999999</v>
      </c>
      <c r="R726" s="221">
        <f>Q726*H726</f>
        <v>0.23999999999999999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1048</v>
      </c>
      <c r="AT726" s="223" t="s">
        <v>182</v>
      </c>
      <c r="AU726" s="223" t="s">
        <v>83</v>
      </c>
      <c r="AY726" s="17" t="s">
        <v>148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81</v>
      </c>
      <c r="BK726" s="224">
        <f>ROUND(I726*H726,2)</f>
        <v>0</v>
      </c>
      <c r="BL726" s="17" t="s">
        <v>341</v>
      </c>
      <c r="BM726" s="223" t="s">
        <v>1574</v>
      </c>
    </row>
    <row r="727" s="2" customFormat="1">
      <c r="A727" s="38"/>
      <c r="B727" s="39"/>
      <c r="C727" s="40"/>
      <c r="D727" s="225" t="s">
        <v>158</v>
      </c>
      <c r="E727" s="40"/>
      <c r="F727" s="226" t="s">
        <v>1573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158</v>
      </c>
      <c r="AU727" s="17" t="s">
        <v>83</v>
      </c>
    </row>
    <row r="728" s="2" customFormat="1" ht="16.5" customHeight="1">
      <c r="A728" s="38"/>
      <c r="B728" s="39"/>
      <c r="C728" s="212" t="s">
        <v>1575</v>
      </c>
      <c r="D728" s="212" t="s">
        <v>151</v>
      </c>
      <c r="E728" s="213" t="s">
        <v>1576</v>
      </c>
      <c r="F728" s="214" t="s">
        <v>1577</v>
      </c>
      <c r="G728" s="215" t="s">
        <v>230</v>
      </c>
      <c r="H728" s="216">
        <v>12</v>
      </c>
      <c r="I728" s="217"/>
      <c r="J728" s="218">
        <f>ROUND(I728*H728,2)</f>
        <v>0</v>
      </c>
      <c r="K728" s="214" t="s">
        <v>155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0.00347</v>
      </c>
      <c r="R728" s="221">
        <f>Q728*H728</f>
        <v>0.041639999999999996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341</v>
      </c>
      <c r="AT728" s="223" t="s">
        <v>151</v>
      </c>
      <c r="AU728" s="223" t="s">
        <v>83</v>
      </c>
      <c r="AY728" s="17" t="s">
        <v>148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81</v>
      </c>
      <c r="BK728" s="224">
        <f>ROUND(I728*H728,2)</f>
        <v>0</v>
      </c>
      <c r="BL728" s="17" t="s">
        <v>341</v>
      </c>
      <c r="BM728" s="223" t="s">
        <v>1578</v>
      </c>
    </row>
    <row r="729" s="2" customFormat="1">
      <c r="A729" s="38"/>
      <c r="B729" s="39"/>
      <c r="C729" s="40"/>
      <c r="D729" s="225" t="s">
        <v>158</v>
      </c>
      <c r="E729" s="40"/>
      <c r="F729" s="226" t="s">
        <v>1579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158</v>
      </c>
      <c r="AU729" s="17" t="s">
        <v>83</v>
      </c>
    </row>
    <row r="730" s="2" customFormat="1">
      <c r="A730" s="38"/>
      <c r="B730" s="39"/>
      <c r="C730" s="40"/>
      <c r="D730" s="230" t="s">
        <v>160</v>
      </c>
      <c r="E730" s="40"/>
      <c r="F730" s="231" t="s">
        <v>1580</v>
      </c>
      <c r="G730" s="40"/>
      <c r="H730" s="40"/>
      <c r="I730" s="227"/>
      <c r="J730" s="40"/>
      <c r="K730" s="40"/>
      <c r="L730" s="44"/>
      <c r="M730" s="228"/>
      <c r="N730" s="229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160</v>
      </c>
      <c r="AU730" s="17" t="s">
        <v>83</v>
      </c>
    </row>
    <row r="731" s="2" customFormat="1" ht="16.5" customHeight="1">
      <c r="A731" s="38"/>
      <c r="B731" s="39"/>
      <c r="C731" s="243" t="s">
        <v>1581</v>
      </c>
      <c r="D731" s="243" t="s">
        <v>182</v>
      </c>
      <c r="E731" s="244" t="s">
        <v>1582</v>
      </c>
      <c r="F731" s="245" t="s">
        <v>1583</v>
      </c>
      <c r="G731" s="246" t="s">
        <v>230</v>
      </c>
      <c r="H731" s="247">
        <v>10</v>
      </c>
      <c r="I731" s="248"/>
      <c r="J731" s="249">
        <f>ROUND(I731*H731,2)</f>
        <v>0</v>
      </c>
      <c r="K731" s="245" t="s">
        <v>19</v>
      </c>
      <c r="L731" s="250"/>
      <c r="M731" s="251" t="s">
        <v>19</v>
      </c>
      <c r="N731" s="252" t="s">
        <v>44</v>
      </c>
      <c r="O731" s="84"/>
      <c r="P731" s="221">
        <f>O731*H731</f>
        <v>0</v>
      </c>
      <c r="Q731" s="221">
        <v>0.16600000000000001</v>
      </c>
      <c r="R731" s="221">
        <f>Q731*H731</f>
        <v>1.6600000000000001</v>
      </c>
      <c r="S731" s="221">
        <v>0</v>
      </c>
      <c r="T731" s="22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3" t="s">
        <v>185</v>
      </c>
      <c r="AT731" s="223" t="s">
        <v>182</v>
      </c>
      <c r="AU731" s="223" t="s">
        <v>83</v>
      </c>
      <c r="AY731" s="17" t="s">
        <v>148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81</v>
      </c>
      <c r="BK731" s="224">
        <f>ROUND(I731*H731,2)</f>
        <v>0</v>
      </c>
      <c r="BL731" s="17" t="s">
        <v>169</v>
      </c>
      <c r="BM731" s="223" t="s">
        <v>1584</v>
      </c>
    </row>
    <row r="732" s="2" customFormat="1">
      <c r="A732" s="38"/>
      <c r="B732" s="39"/>
      <c r="C732" s="40"/>
      <c r="D732" s="225" t="s">
        <v>158</v>
      </c>
      <c r="E732" s="40"/>
      <c r="F732" s="226" t="s">
        <v>1583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158</v>
      </c>
      <c r="AU732" s="17" t="s">
        <v>83</v>
      </c>
    </row>
    <row r="733" s="2" customFormat="1" ht="16.5" customHeight="1">
      <c r="A733" s="38"/>
      <c r="B733" s="39"/>
      <c r="C733" s="243" t="s">
        <v>1585</v>
      </c>
      <c r="D733" s="243" t="s">
        <v>182</v>
      </c>
      <c r="E733" s="244" t="s">
        <v>1586</v>
      </c>
      <c r="F733" s="245" t="s">
        <v>1587</v>
      </c>
      <c r="G733" s="246" t="s">
        <v>230</v>
      </c>
      <c r="H733" s="247">
        <v>2</v>
      </c>
      <c r="I733" s="248"/>
      <c r="J733" s="249">
        <f>ROUND(I733*H733,2)</f>
        <v>0</v>
      </c>
      <c r="K733" s="245" t="s">
        <v>19</v>
      </c>
      <c r="L733" s="250"/>
      <c r="M733" s="251" t="s">
        <v>19</v>
      </c>
      <c r="N733" s="252" t="s">
        <v>44</v>
      </c>
      <c r="O733" s="84"/>
      <c r="P733" s="221">
        <f>O733*H733</f>
        <v>0</v>
      </c>
      <c r="Q733" s="221">
        <v>0.12</v>
      </c>
      <c r="R733" s="221">
        <f>Q733*H733</f>
        <v>0.23999999999999999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185</v>
      </c>
      <c r="AT733" s="223" t="s">
        <v>182</v>
      </c>
      <c r="AU733" s="223" t="s">
        <v>83</v>
      </c>
      <c r="AY733" s="17" t="s">
        <v>148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169</v>
      </c>
      <c r="BM733" s="223" t="s">
        <v>1588</v>
      </c>
    </row>
    <row r="734" s="2" customFormat="1">
      <c r="A734" s="38"/>
      <c r="B734" s="39"/>
      <c r="C734" s="40"/>
      <c r="D734" s="225" t="s">
        <v>158</v>
      </c>
      <c r="E734" s="40"/>
      <c r="F734" s="226" t="s">
        <v>1587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158</v>
      </c>
      <c r="AU734" s="17" t="s">
        <v>83</v>
      </c>
    </row>
    <row r="735" s="2" customFormat="1" ht="16.5" customHeight="1">
      <c r="A735" s="38"/>
      <c r="B735" s="39"/>
      <c r="C735" s="212" t="s">
        <v>1589</v>
      </c>
      <c r="D735" s="212" t="s">
        <v>151</v>
      </c>
      <c r="E735" s="213" t="s">
        <v>1590</v>
      </c>
      <c r="F735" s="214" t="s">
        <v>1591</v>
      </c>
      <c r="G735" s="215" t="s">
        <v>230</v>
      </c>
      <c r="H735" s="216">
        <v>3</v>
      </c>
      <c r="I735" s="217"/>
      <c r="J735" s="218">
        <f>ROUND(I735*H735,2)</f>
        <v>0</v>
      </c>
      <c r="K735" s="214" t="s">
        <v>155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0.0043299999999999996</v>
      </c>
      <c r="R735" s="221">
        <f>Q735*H735</f>
        <v>0.012989999999999998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341</v>
      </c>
      <c r="AT735" s="223" t="s">
        <v>151</v>
      </c>
      <c r="AU735" s="223" t="s">
        <v>83</v>
      </c>
      <c r="AY735" s="17" t="s">
        <v>148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81</v>
      </c>
      <c r="BK735" s="224">
        <f>ROUND(I735*H735,2)</f>
        <v>0</v>
      </c>
      <c r="BL735" s="17" t="s">
        <v>341</v>
      </c>
      <c r="BM735" s="223" t="s">
        <v>1592</v>
      </c>
    </row>
    <row r="736" s="2" customFormat="1">
      <c r="A736" s="38"/>
      <c r="B736" s="39"/>
      <c r="C736" s="40"/>
      <c r="D736" s="225" t="s">
        <v>158</v>
      </c>
      <c r="E736" s="40"/>
      <c r="F736" s="226" t="s">
        <v>1593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158</v>
      </c>
      <c r="AU736" s="17" t="s">
        <v>83</v>
      </c>
    </row>
    <row r="737" s="2" customFormat="1">
      <c r="A737" s="38"/>
      <c r="B737" s="39"/>
      <c r="C737" s="40"/>
      <c r="D737" s="230" t="s">
        <v>160</v>
      </c>
      <c r="E737" s="40"/>
      <c r="F737" s="231" t="s">
        <v>1594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160</v>
      </c>
      <c r="AU737" s="17" t="s">
        <v>83</v>
      </c>
    </row>
    <row r="738" s="2" customFormat="1" ht="16.5" customHeight="1">
      <c r="A738" s="38"/>
      <c r="B738" s="39"/>
      <c r="C738" s="243" t="s">
        <v>1595</v>
      </c>
      <c r="D738" s="243" t="s">
        <v>182</v>
      </c>
      <c r="E738" s="244" t="s">
        <v>1596</v>
      </c>
      <c r="F738" s="245" t="s">
        <v>1597</v>
      </c>
      <c r="G738" s="246" t="s">
        <v>230</v>
      </c>
      <c r="H738" s="247">
        <v>3</v>
      </c>
      <c r="I738" s="248"/>
      <c r="J738" s="249">
        <f>ROUND(I738*H738,2)</f>
        <v>0</v>
      </c>
      <c r="K738" s="245" t="s">
        <v>19</v>
      </c>
      <c r="L738" s="250"/>
      <c r="M738" s="251" t="s">
        <v>19</v>
      </c>
      <c r="N738" s="252" t="s">
        <v>44</v>
      </c>
      <c r="O738" s="84"/>
      <c r="P738" s="221">
        <f>O738*H738</f>
        <v>0</v>
      </c>
      <c r="Q738" s="221">
        <v>0.32300000000000001</v>
      </c>
      <c r="R738" s="221">
        <f>Q738*H738</f>
        <v>0.96900000000000008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185</v>
      </c>
      <c r="AT738" s="223" t="s">
        <v>182</v>
      </c>
      <c r="AU738" s="223" t="s">
        <v>83</v>
      </c>
      <c r="AY738" s="17" t="s">
        <v>148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81</v>
      </c>
      <c r="BK738" s="224">
        <f>ROUND(I738*H738,2)</f>
        <v>0</v>
      </c>
      <c r="BL738" s="17" t="s">
        <v>169</v>
      </c>
      <c r="BM738" s="223" t="s">
        <v>1598</v>
      </c>
    </row>
    <row r="739" s="2" customFormat="1">
      <c r="A739" s="38"/>
      <c r="B739" s="39"/>
      <c r="C739" s="40"/>
      <c r="D739" s="225" t="s">
        <v>158</v>
      </c>
      <c r="E739" s="40"/>
      <c r="F739" s="226" t="s">
        <v>1597</v>
      </c>
      <c r="G739" s="40"/>
      <c r="H739" s="40"/>
      <c r="I739" s="227"/>
      <c r="J739" s="40"/>
      <c r="K739" s="40"/>
      <c r="L739" s="44"/>
      <c r="M739" s="228"/>
      <c r="N739" s="229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158</v>
      </c>
      <c r="AU739" s="17" t="s">
        <v>83</v>
      </c>
    </row>
    <row r="740" s="2" customFormat="1" ht="16.5" customHeight="1">
      <c r="A740" s="38"/>
      <c r="B740" s="39"/>
      <c r="C740" s="212" t="s">
        <v>1599</v>
      </c>
      <c r="D740" s="212" t="s">
        <v>151</v>
      </c>
      <c r="E740" s="213" t="s">
        <v>1600</v>
      </c>
      <c r="F740" s="214" t="s">
        <v>1601</v>
      </c>
      <c r="G740" s="215" t="s">
        <v>230</v>
      </c>
      <c r="H740" s="216">
        <v>2</v>
      </c>
      <c r="I740" s="217"/>
      <c r="J740" s="218">
        <f>ROUND(I740*H740,2)</f>
        <v>0</v>
      </c>
      <c r="K740" s="214" t="s">
        <v>155</v>
      </c>
      <c r="L740" s="44"/>
      <c r="M740" s="219" t="s">
        <v>19</v>
      </c>
      <c r="N740" s="220" t="s">
        <v>44</v>
      </c>
      <c r="O740" s="84"/>
      <c r="P740" s="221">
        <f>O740*H740</f>
        <v>0</v>
      </c>
      <c r="Q740" s="221">
        <v>0</v>
      </c>
      <c r="R740" s="221">
        <f>Q740*H740</f>
        <v>0</v>
      </c>
      <c r="S740" s="221">
        <v>0</v>
      </c>
      <c r="T740" s="22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23" t="s">
        <v>341</v>
      </c>
      <c r="AT740" s="223" t="s">
        <v>151</v>
      </c>
      <c r="AU740" s="223" t="s">
        <v>83</v>
      </c>
      <c r="AY740" s="17" t="s">
        <v>148</v>
      </c>
      <c r="BE740" s="224">
        <f>IF(N740="základní",J740,0)</f>
        <v>0</v>
      </c>
      <c r="BF740" s="224">
        <f>IF(N740="snížená",J740,0)</f>
        <v>0</v>
      </c>
      <c r="BG740" s="224">
        <f>IF(N740="zákl. přenesená",J740,0)</f>
        <v>0</v>
      </c>
      <c r="BH740" s="224">
        <f>IF(N740="sníž. přenesená",J740,0)</f>
        <v>0</v>
      </c>
      <c r="BI740" s="224">
        <f>IF(N740="nulová",J740,0)</f>
        <v>0</v>
      </c>
      <c r="BJ740" s="17" t="s">
        <v>81</v>
      </c>
      <c r="BK740" s="224">
        <f>ROUND(I740*H740,2)</f>
        <v>0</v>
      </c>
      <c r="BL740" s="17" t="s">
        <v>341</v>
      </c>
      <c r="BM740" s="223" t="s">
        <v>1602</v>
      </c>
    </row>
    <row r="741" s="2" customFormat="1">
      <c r="A741" s="38"/>
      <c r="B741" s="39"/>
      <c r="C741" s="40"/>
      <c r="D741" s="225" t="s">
        <v>158</v>
      </c>
      <c r="E741" s="40"/>
      <c r="F741" s="226" t="s">
        <v>1601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158</v>
      </c>
      <c r="AU741" s="17" t="s">
        <v>83</v>
      </c>
    </row>
    <row r="742" s="2" customFormat="1">
      <c r="A742" s="38"/>
      <c r="B742" s="39"/>
      <c r="C742" s="40"/>
      <c r="D742" s="230" t="s">
        <v>160</v>
      </c>
      <c r="E742" s="40"/>
      <c r="F742" s="231" t="s">
        <v>1603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160</v>
      </c>
      <c r="AU742" s="17" t="s">
        <v>83</v>
      </c>
    </row>
    <row r="743" s="2" customFormat="1" ht="16.5" customHeight="1">
      <c r="A743" s="38"/>
      <c r="B743" s="39"/>
      <c r="C743" s="212" t="s">
        <v>1604</v>
      </c>
      <c r="D743" s="212" t="s">
        <v>151</v>
      </c>
      <c r="E743" s="213" t="s">
        <v>1605</v>
      </c>
      <c r="F743" s="214" t="s">
        <v>1606</v>
      </c>
      <c r="G743" s="215" t="s">
        <v>230</v>
      </c>
      <c r="H743" s="216">
        <v>2</v>
      </c>
      <c r="I743" s="217"/>
      <c r="J743" s="218">
        <f>ROUND(I743*H743,2)</f>
        <v>0</v>
      </c>
      <c r="K743" s="214" t="s">
        <v>155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</v>
      </c>
      <c r="R743" s="221">
        <f>Q743*H743</f>
        <v>0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341</v>
      </c>
      <c r="AT743" s="223" t="s">
        <v>151</v>
      </c>
      <c r="AU743" s="223" t="s">
        <v>83</v>
      </c>
      <c r="AY743" s="17" t="s">
        <v>148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341</v>
      </c>
      <c r="BM743" s="223" t="s">
        <v>1607</v>
      </c>
    </row>
    <row r="744" s="2" customFormat="1">
      <c r="A744" s="38"/>
      <c r="B744" s="39"/>
      <c r="C744" s="40"/>
      <c r="D744" s="225" t="s">
        <v>158</v>
      </c>
      <c r="E744" s="40"/>
      <c r="F744" s="226" t="s">
        <v>1606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158</v>
      </c>
      <c r="AU744" s="17" t="s">
        <v>83</v>
      </c>
    </row>
    <row r="745" s="2" customFormat="1">
      <c r="A745" s="38"/>
      <c r="B745" s="39"/>
      <c r="C745" s="40"/>
      <c r="D745" s="230" t="s">
        <v>160</v>
      </c>
      <c r="E745" s="40"/>
      <c r="F745" s="231" t="s">
        <v>1608</v>
      </c>
      <c r="G745" s="40"/>
      <c r="H745" s="40"/>
      <c r="I745" s="227"/>
      <c r="J745" s="40"/>
      <c r="K745" s="40"/>
      <c r="L745" s="44"/>
      <c r="M745" s="228"/>
      <c r="N745" s="229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160</v>
      </c>
      <c r="AU745" s="17" t="s">
        <v>83</v>
      </c>
    </row>
    <row r="746" s="2" customFormat="1" ht="16.5" customHeight="1">
      <c r="A746" s="38"/>
      <c r="B746" s="39"/>
      <c r="C746" s="212" t="s">
        <v>1609</v>
      </c>
      <c r="D746" s="212" t="s">
        <v>151</v>
      </c>
      <c r="E746" s="213" t="s">
        <v>1610</v>
      </c>
      <c r="F746" s="214" t="s">
        <v>1611</v>
      </c>
      <c r="G746" s="215" t="s">
        <v>230</v>
      </c>
      <c r="H746" s="216">
        <v>18</v>
      </c>
      <c r="I746" s="217"/>
      <c r="J746" s="218">
        <f>ROUND(I746*H746,2)</f>
        <v>0</v>
      </c>
      <c r="K746" s="214" t="s">
        <v>155</v>
      </c>
      <c r="L746" s="44"/>
      <c r="M746" s="219" t="s">
        <v>19</v>
      </c>
      <c r="N746" s="220" t="s">
        <v>44</v>
      </c>
      <c r="O746" s="84"/>
      <c r="P746" s="221">
        <f>O746*H746</f>
        <v>0</v>
      </c>
      <c r="Q746" s="221">
        <v>0</v>
      </c>
      <c r="R746" s="221">
        <f>Q746*H746</f>
        <v>0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341</v>
      </c>
      <c r="AT746" s="223" t="s">
        <v>151</v>
      </c>
      <c r="AU746" s="223" t="s">
        <v>83</v>
      </c>
      <c r="AY746" s="17" t="s">
        <v>148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81</v>
      </c>
      <c r="BK746" s="224">
        <f>ROUND(I746*H746,2)</f>
        <v>0</v>
      </c>
      <c r="BL746" s="17" t="s">
        <v>341</v>
      </c>
      <c r="BM746" s="223" t="s">
        <v>1612</v>
      </c>
    </row>
    <row r="747" s="2" customFormat="1">
      <c r="A747" s="38"/>
      <c r="B747" s="39"/>
      <c r="C747" s="40"/>
      <c r="D747" s="225" t="s">
        <v>158</v>
      </c>
      <c r="E747" s="40"/>
      <c r="F747" s="226" t="s">
        <v>1611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158</v>
      </c>
      <c r="AU747" s="17" t="s">
        <v>83</v>
      </c>
    </row>
    <row r="748" s="2" customFormat="1">
      <c r="A748" s="38"/>
      <c r="B748" s="39"/>
      <c r="C748" s="40"/>
      <c r="D748" s="230" t="s">
        <v>160</v>
      </c>
      <c r="E748" s="40"/>
      <c r="F748" s="231" t="s">
        <v>1613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160</v>
      </c>
      <c r="AU748" s="17" t="s">
        <v>83</v>
      </c>
    </row>
    <row r="749" s="2" customFormat="1" ht="16.5" customHeight="1">
      <c r="A749" s="38"/>
      <c r="B749" s="39"/>
      <c r="C749" s="212" t="s">
        <v>1614</v>
      </c>
      <c r="D749" s="212" t="s">
        <v>151</v>
      </c>
      <c r="E749" s="213" t="s">
        <v>1615</v>
      </c>
      <c r="F749" s="214" t="s">
        <v>1616</v>
      </c>
      <c r="G749" s="215" t="s">
        <v>230</v>
      </c>
      <c r="H749" s="216">
        <v>5</v>
      </c>
      <c r="I749" s="217"/>
      <c r="J749" s="218">
        <f>ROUND(I749*H749,2)</f>
        <v>0</v>
      </c>
      <c r="K749" s="214" t="s">
        <v>155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</v>
      </c>
      <c r="R749" s="221">
        <f>Q749*H749</f>
        <v>0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341</v>
      </c>
      <c r="AT749" s="223" t="s">
        <v>151</v>
      </c>
      <c r="AU749" s="223" t="s">
        <v>83</v>
      </c>
      <c r="AY749" s="17" t="s">
        <v>148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341</v>
      </c>
      <c r="BM749" s="223" t="s">
        <v>1617</v>
      </c>
    </row>
    <row r="750" s="2" customFormat="1">
      <c r="A750" s="38"/>
      <c r="B750" s="39"/>
      <c r="C750" s="40"/>
      <c r="D750" s="225" t="s">
        <v>158</v>
      </c>
      <c r="E750" s="40"/>
      <c r="F750" s="226" t="s">
        <v>1616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158</v>
      </c>
      <c r="AU750" s="17" t="s">
        <v>83</v>
      </c>
    </row>
    <row r="751" s="2" customFormat="1">
      <c r="A751" s="38"/>
      <c r="B751" s="39"/>
      <c r="C751" s="40"/>
      <c r="D751" s="230" t="s">
        <v>160</v>
      </c>
      <c r="E751" s="40"/>
      <c r="F751" s="231" t="s">
        <v>1618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160</v>
      </c>
      <c r="AU751" s="17" t="s">
        <v>83</v>
      </c>
    </row>
    <row r="752" s="2" customFormat="1" ht="16.5" customHeight="1">
      <c r="A752" s="38"/>
      <c r="B752" s="39"/>
      <c r="C752" s="212" t="s">
        <v>1619</v>
      </c>
      <c r="D752" s="212" t="s">
        <v>151</v>
      </c>
      <c r="E752" s="213" t="s">
        <v>1620</v>
      </c>
      <c r="F752" s="214" t="s">
        <v>1621</v>
      </c>
      <c r="G752" s="215" t="s">
        <v>230</v>
      </c>
      <c r="H752" s="216">
        <v>2</v>
      </c>
      <c r="I752" s="217"/>
      <c r="J752" s="218">
        <f>ROUND(I752*H752,2)</f>
        <v>0</v>
      </c>
      <c r="K752" s="214" t="s">
        <v>155</v>
      </c>
      <c r="L752" s="44"/>
      <c r="M752" s="219" t="s">
        <v>19</v>
      </c>
      <c r="N752" s="220" t="s">
        <v>44</v>
      </c>
      <c r="O752" s="84"/>
      <c r="P752" s="221">
        <f>O752*H752</f>
        <v>0</v>
      </c>
      <c r="Q752" s="221">
        <v>0</v>
      </c>
      <c r="R752" s="221">
        <f>Q752*H752</f>
        <v>0</v>
      </c>
      <c r="S752" s="221">
        <v>0</v>
      </c>
      <c r="T752" s="22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23" t="s">
        <v>341</v>
      </c>
      <c r="AT752" s="223" t="s">
        <v>151</v>
      </c>
      <c r="AU752" s="223" t="s">
        <v>83</v>
      </c>
      <c r="AY752" s="17" t="s">
        <v>148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7" t="s">
        <v>81</v>
      </c>
      <c r="BK752" s="224">
        <f>ROUND(I752*H752,2)</f>
        <v>0</v>
      </c>
      <c r="BL752" s="17" t="s">
        <v>341</v>
      </c>
      <c r="BM752" s="223" t="s">
        <v>1622</v>
      </c>
    </row>
    <row r="753" s="2" customFormat="1">
      <c r="A753" s="38"/>
      <c r="B753" s="39"/>
      <c r="C753" s="40"/>
      <c r="D753" s="225" t="s">
        <v>158</v>
      </c>
      <c r="E753" s="40"/>
      <c r="F753" s="226" t="s">
        <v>1621</v>
      </c>
      <c r="G753" s="40"/>
      <c r="H753" s="40"/>
      <c r="I753" s="227"/>
      <c r="J753" s="40"/>
      <c r="K753" s="40"/>
      <c r="L753" s="44"/>
      <c r="M753" s="228"/>
      <c r="N753" s="229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158</v>
      </c>
      <c r="AU753" s="17" t="s">
        <v>83</v>
      </c>
    </row>
    <row r="754" s="2" customFormat="1">
      <c r="A754" s="38"/>
      <c r="B754" s="39"/>
      <c r="C754" s="40"/>
      <c r="D754" s="230" t="s">
        <v>160</v>
      </c>
      <c r="E754" s="40"/>
      <c r="F754" s="231" t="s">
        <v>1623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160</v>
      </c>
      <c r="AU754" s="17" t="s">
        <v>83</v>
      </c>
    </row>
    <row r="755" s="2" customFormat="1" ht="16.5" customHeight="1">
      <c r="A755" s="38"/>
      <c r="B755" s="39"/>
      <c r="C755" s="212" t="s">
        <v>1624</v>
      </c>
      <c r="D755" s="212" t="s">
        <v>151</v>
      </c>
      <c r="E755" s="213" t="s">
        <v>1625</v>
      </c>
      <c r="F755" s="214" t="s">
        <v>1626</v>
      </c>
      <c r="G755" s="215" t="s">
        <v>230</v>
      </c>
      <c r="H755" s="216">
        <v>9</v>
      </c>
      <c r="I755" s="217"/>
      <c r="J755" s="218">
        <f>ROUND(I755*H755,2)</f>
        <v>0</v>
      </c>
      <c r="K755" s="214" t="s">
        <v>155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</v>
      </c>
      <c r="R755" s="221">
        <f>Q755*H755</f>
        <v>0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341</v>
      </c>
      <c r="AT755" s="223" t="s">
        <v>151</v>
      </c>
      <c r="AU755" s="223" t="s">
        <v>83</v>
      </c>
      <c r="AY755" s="17" t="s">
        <v>148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81</v>
      </c>
      <c r="BK755" s="224">
        <f>ROUND(I755*H755,2)</f>
        <v>0</v>
      </c>
      <c r="BL755" s="17" t="s">
        <v>341</v>
      </c>
      <c r="BM755" s="223" t="s">
        <v>1627</v>
      </c>
    </row>
    <row r="756" s="2" customFormat="1">
      <c r="A756" s="38"/>
      <c r="B756" s="39"/>
      <c r="C756" s="40"/>
      <c r="D756" s="225" t="s">
        <v>158</v>
      </c>
      <c r="E756" s="40"/>
      <c r="F756" s="226" t="s">
        <v>1626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158</v>
      </c>
      <c r="AU756" s="17" t="s">
        <v>83</v>
      </c>
    </row>
    <row r="757" s="2" customFormat="1">
      <c r="A757" s="38"/>
      <c r="B757" s="39"/>
      <c r="C757" s="40"/>
      <c r="D757" s="230" t="s">
        <v>160</v>
      </c>
      <c r="E757" s="40"/>
      <c r="F757" s="231" t="s">
        <v>1628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160</v>
      </c>
      <c r="AU757" s="17" t="s">
        <v>83</v>
      </c>
    </row>
    <row r="758" s="2" customFormat="1" ht="16.5" customHeight="1">
      <c r="A758" s="38"/>
      <c r="B758" s="39"/>
      <c r="C758" s="212" t="s">
        <v>1629</v>
      </c>
      <c r="D758" s="212" t="s">
        <v>151</v>
      </c>
      <c r="E758" s="213" t="s">
        <v>1630</v>
      </c>
      <c r="F758" s="214" t="s">
        <v>1631</v>
      </c>
      <c r="G758" s="215" t="s">
        <v>230</v>
      </c>
      <c r="H758" s="216">
        <v>6</v>
      </c>
      <c r="I758" s="217"/>
      <c r="J758" s="218">
        <f>ROUND(I758*H758,2)</f>
        <v>0</v>
      </c>
      <c r="K758" s="214" t="s">
        <v>155</v>
      </c>
      <c r="L758" s="44"/>
      <c r="M758" s="219" t="s">
        <v>19</v>
      </c>
      <c r="N758" s="220" t="s">
        <v>44</v>
      </c>
      <c r="O758" s="84"/>
      <c r="P758" s="221">
        <f>O758*H758</f>
        <v>0</v>
      </c>
      <c r="Q758" s="221">
        <v>0</v>
      </c>
      <c r="R758" s="221">
        <f>Q758*H758</f>
        <v>0</v>
      </c>
      <c r="S758" s="221">
        <v>0</v>
      </c>
      <c r="T758" s="222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341</v>
      </c>
      <c r="AT758" s="223" t="s">
        <v>151</v>
      </c>
      <c r="AU758" s="223" t="s">
        <v>83</v>
      </c>
      <c r="AY758" s="17" t="s">
        <v>148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81</v>
      </c>
      <c r="BK758" s="224">
        <f>ROUND(I758*H758,2)</f>
        <v>0</v>
      </c>
      <c r="BL758" s="17" t="s">
        <v>341</v>
      </c>
      <c r="BM758" s="223" t="s">
        <v>1632</v>
      </c>
    </row>
    <row r="759" s="2" customFormat="1">
      <c r="A759" s="38"/>
      <c r="B759" s="39"/>
      <c r="C759" s="40"/>
      <c r="D759" s="225" t="s">
        <v>158</v>
      </c>
      <c r="E759" s="40"/>
      <c r="F759" s="226" t="s">
        <v>1631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158</v>
      </c>
      <c r="AU759" s="17" t="s">
        <v>83</v>
      </c>
    </row>
    <row r="760" s="2" customFormat="1">
      <c r="A760" s="38"/>
      <c r="B760" s="39"/>
      <c r="C760" s="40"/>
      <c r="D760" s="230" t="s">
        <v>160</v>
      </c>
      <c r="E760" s="40"/>
      <c r="F760" s="231" t="s">
        <v>1633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160</v>
      </c>
      <c r="AU760" s="17" t="s">
        <v>83</v>
      </c>
    </row>
    <row r="761" s="2" customFormat="1" ht="16.5" customHeight="1">
      <c r="A761" s="38"/>
      <c r="B761" s="39"/>
      <c r="C761" s="212" t="s">
        <v>1634</v>
      </c>
      <c r="D761" s="212" t="s">
        <v>151</v>
      </c>
      <c r="E761" s="213" t="s">
        <v>1635</v>
      </c>
      <c r="F761" s="214" t="s">
        <v>1636</v>
      </c>
      <c r="G761" s="215" t="s">
        <v>230</v>
      </c>
      <c r="H761" s="216">
        <v>21</v>
      </c>
      <c r="I761" s="217"/>
      <c r="J761" s="218">
        <f>ROUND(I761*H761,2)</f>
        <v>0</v>
      </c>
      <c r="K761" s="214" t="s">
        <v>155</v>
      </c>
      <c r="L761" s="44"/>
      <c r="M761" s="219" t="s">
        <v>19</v>
      </c>
      <c r="N761" s="220" t="s">
        <v>44</v>
      </c>
      <c r="O761" s="84"/>
      <c r="P761" s="221">
        <f>O761*H761</f>
        <v>0</v>
      </c>
      <c r="Q761" s="221">
        <v>0</v>
      </c>
      <c r="R761" s="221">
        <f>Q761*H761</f>
        <v>0</v>
      </c>
      <c r="S761" s="221">
        <v>0</v>
      </c>
      <c r="T761" s="22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3" t="s">
        <v>341</v>
      </c>
      <c r="AT761" s="223" t="s">
        <v>151</v>
      </c>
      <c r="AU761" s="223" t="s">
        <v>83</v>
      </c>
      <c r="AY761" s="17" t="s">
        <v>148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341</v>
      </c>
      <c r="BM761" s="223" t="s">
        <v>1637</v>
      </c>
    </row>
    <row r="762" s="2" customFormat="1">
      <c r="A762" s="38"/>
      <c r="B762" s="39"/>
      <c r="C762" s="40"/>
      <c r="D762" s="225" t="s">
        <v>158</v>
      </c>
      <c r="E762" s="40"/>
      <c r="F762" s="226" t="s">
        <v>1636</v>
      </c>
      <c r="G762" s="40"/>
      <c r="H762" s="40"/>
      <c r="I762" s="227"/>
      <c r="J762" s="40"/>
      <c r="K762" s="40"/>
      <c r="L762" s="44"/>
      <c r="M762" s="228"/>
      <c r="N762" s="229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158</v>
      </c>
      <c r="AU762" s="17" t="s">
        <v>83</v>
      </c>
    </row>
    <row r="763" s="2" customFormat="1">
      <c r="A763" s="38"/>
      <c r="B763" s="39"/>
      <c r="C763" s="40"/>
      <c r="D763" s="230" t="s">
        <v>160</v>
      </c>
      <c r="E763" s="40"/>
      <c r="F763" s="231" t="s">
        <v>1638</v>
      </c>
      <c r="G763" s="40"/>
      <c r="H763" s="40"/>
      <c r="I763" s="227"/>
      <c r="J763" s="40"/>
      <c r="K763" s="40"/>
      <c r="L763" s="44"/>
      <c r="M763" s="228"/>
      <c r="N763" s="229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160</v>
      </c>
      <c r="AU763" s="17" t="s">
        <v>83</v>
      </c>
    </row>
    <row r="764" s="2" customFormat="1" ht="16.5" customHeight="1">
      <c r="A764" s="38"/>
      <c r="B764" s="39"/>
      <c r="C764" s="212" t="s">
        <v>1639</v>
      </c>
      <c r="D764" s="212" t="s">
        <v>151</v>
      </c>
      <c r="E764" s="213" t="s">
        <v>1640</v>
      </c>
      <c r="F764" s="214" t="s">
        <v>1641</v>
      </c>
      <c r="G764" s="215" t="s">
        <v>230</v>
      </c>
      <c r="H764" s="216">
        <v>24</v>
      </c>
      <c r="I764" s="217"/>
      <c r="J764" s="218">
        <f>ROUND(I764*H764,2)</f>
        <v>0</v>
      </c>
      <c r="K764" s="214" t="s">
        <v>155</v>
      </c>
      <c r="L764" s="44"/>
      <c r="M764" s="219" t="s">
        <v>19</v>
      </c>
      <c r="N764" s="220" t="s">
        <v>44</v>
      </c>
      <c r="O764" s="84"/>
      <c r="P764" s="221">
        <f>O764*H764</f>
        <v>0</v>
      </c>
      <c r="Q764" s="221">
        <v>0</v>
      </c>
      <c r="R764" s="221">
        <f>Q764*H764</f>
        <v>0</v>
      </c>
      <c r="S764" s="221">
        <v>0</v>
      </c>
      <c r="T764" s="22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341</v>
      </c>
      <c r="AT764" s="223" t="s">
        <v>151</v>
      </c>
      <c r="AU764" s="223" t="s">
        <v>83</v>
      </c>
      <c r="AY764" s="17" t="s">
        <v>148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81</v>
      </c>
      <c r="BK764" s="224">
        <f>ROUND(I764*H764,2)</f>
        <v>0</v>
      </c>
      <c r="BL764" s="17" t="s">
        <v>341</v>
      </c>
      <c r="BM764" s="223" t="s">
        <v>1642</v>
      </c>
    </row>
    <row r="765" s="2" customFormat="1">
      <c r="A765" s="38"/>
      <c r="B765" s="39"/>
      <c r="C765" s="40"/>
      <c r="D765" s="225" t="s">
        <v>158</v>
      </c>
      <c r="E765" s="40"/>
      <c r="F765" s="226" t="s">
        <v>1641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158</v>
      </c>
      <c r="AU765" s="17" t="s">
        <v>83</v>
      </c>
    </row>
    <row r="766" s="2" customFormat="1">
      <c r="A766" s="38"/>
      <c r="B766" s="39"/>
      <c r="C766" s="40"/>
      <c r="D766" s="230" t="s">
        <v>160</v>
      </c>
      <c r="E766" s="40"/>
      <c r="F766" s="231" t="s">
        <v>1643</v>
      </c>
      <c r="G766" s="40"/>
      <c r="H766" s="40"/>
      <c r="I766" s="227"/>
      <c r="J766" s="40"/>
      <c r="K766" s="40"/>
      <c r="L766" s="44"/>
      <c r="M766" s="228"/>
      <c r="N766" s="229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160</v>
      </c>
      <c r="AU766" s="17" t="s">
        <v>83</v>
      </c>
    </row>
    <row r="767" s="2" customFormat="1" ht="16.5" customHeight="1">
      <c r="A767" s="38"/>
      <c r="B767" s="39"/>
      <c r="C767" s="212" t="s">
        <v>1644</v>
      </c>
      <c r="D767" s="212" t="s">
        <v>151</v>
      </c>
      <c r="E767" s="213" t="s">
        <v>1645</v>
      </c>
      <c r="F767" s="214" t="s">
        <v>1646</v>
      </c>
      <c r="G767" s="215" t="s">
        <v>230</v>
      </c>
      <c r="H767" s="216">
        <v>32</v>
      </c>
      <c r="I767" s="217"/>
      <c r="J767" s="218">
        <f>ROUND(I767*H767,2)</f>
        <v>0</v>
      </c>
      <c r="K767" s="214" t="s">
        <v>155</v>
      </c>
      <c r="L767" s="44"/>
      <c r="M767" s="219" t="s">
        <v>19</v>
      </c>
      <c r="N767" s="220" t="s">
        <v>44</v>
      </c>
      <c r="O767" s="84"/>
      <c r="P767" s="221">
        <f>O767*H767</f>
        <v>0</v>
      </c>
      <c r="Q767" s="221">
        <v>0</v>
      </c>
      <c r="R767" s="221">
        <f>Q767*H767</f>
        <v>0</v>
      </c>
      <c r="S767" s="221">
        <v>0</v>
      </c>
      <c r="T767" s="222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23" t="s">
        <v>341</v>
      </c>
      <c r="AT767" s="223" t="s">
        <v>151</v>
      </c>
      <c r="AU767" s="223" t="s">
        <v>83</v>
      </c>
      <c r="AY767" s="17" t="s">
        <v>148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341</v>
      </c>
      <c r="BM767" s="223" t="s">
        <v>1647</v>
      </c>
    </row>
    <row r="768" s="2" customFormat="1">
      <c r="A768" s="38"/>
      <c r="B768" s="39"/>
      <c r="C768" s="40"/>
      <c r="D768" s="225" t="s">
        <v>158</v>
      </c>
      <c r="E768" s="40"/>
      <c r="F768" s="226" t="s">
        <v>1646</v>
      </c>
      <c r="G768" s="40"/>
      <c r="H768" s="40"/>
      <c r="I768" s="227"/>
      <c r="J768" s="40"/>
      <c r="K768" s="40"/>
      <c r="L768" s="44"/>
      <c r="M768" s="228"/>
      <c r="N768" s="229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158</v>
      </c>
      <c r="AU768" s="17" t="s">
        <v>83</v>
      </c>
    </row>
    <row r="769" s="2" customFormat="1">
      <c r="A769" s="38"/>
      <c r="B769" s="39"/>
      <c r="C769" s="40"/>
      <c r="D769" s="230" t="s">
        <v>160</v>
      </c>
      <c r="E769" s="40"/>
      <c r="F769" s="231" t="s">
        <v>1648</v>
      </c>
      <c r="G769" s="40"/>
      <c r="H769" s="40"/>
      <c r="I769" s="227"/>
      <c r="J769" s="40"/>
      <c r="K769" s="40"/>
      <c r="L769" s="44"/>
      <c r="M769" s="228"/>
      <c r="N769" s="229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160</v>
      </c>
      <c r="AU769" s="17" t="s">
        <v>83</v>
      </c>
    </row>
    <row r="770" s="2" customFormat="1" ht="16.5" customHeight="1">
      <c r="A770" s="38"/>
      <c r="B770" s="39"/>
      <c r="C770" s="212" t="s">
        <v>1649</v>
      </c>
      <c r="D770" s="212" t="s">
        <v>151</v>
      </c>
      <c r="E770" s="213" t="s">
        <v>1650</v>
      </c>
      <c r="F770" s="214" t="s">
        <v>1651</v>
      </c>
      <c r="G770" s="215" t="s">
        <v>230</v>
      </c>
      <c r="H770" s="216">
        <v>58</v>
      </c>
      <c r="I770" s="217"/>
      <c r="J770" s="218">
        <f>ROUND(I770*H770,2)</f>
        <v>0</v>
      </c>
      <c r="K770" s="214" t="s">
        <v>155</v>
      </c>
      <c r="L770" s="44"/>
      <c r="M770" s="219" t="s">
        <v>19</v>
      </c>
      <c r="N770" s="220" t="s">
        <v>44</v>
      </c>
      <c r="O770" s="84"/>
      <c r="P770" s="221">
        <f>O770*H770</f>
        <v>0</v>
      </c>
      <c r="Q770" s="221">
        <v>0</v>
      </c>
      <c r="R770" s="221">
        <f>Q770*H770</f>
        <v>0</v>
      </c>
      <c r="S770" s="221">
        <v>0</v>
      </c>
      <c r="T770" s="222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23" t="s">
        <v>341</v>
      </c>
      <c r="AT770" s="223" t="s">
        <v>151</v>
      </c>
      <c r="AU770" s="223" t="s">
        <v>83</v>
      </c>
      <c r="AY770" s="17" t="s">
        <v>148</v>
      </c>
      <c r="BE770" s="224">
        <f>IF(N770="základní",J770,0)</f>
        <v>0</v>
      </c>
      <c r="BF770" s="224">
        <f>IF(N770="snížená",J770,0)</f>
        <v>0</v>
      </c>
      <c r="BG770" s="224">
        <f>IF(N770="zákl. přenesená",J770,0)</f>
        <v>0</v>
      </c>
      <c r="BH770" s="224">
        <f>IF(N770="sníž. přenesená",J770,0)</f>
        <v>0</v>
      </c>
      <c r="BI770" s="224">
        <f>IF(N770="nulová",J770,0)</f>
        <v>0</v>
      </c>
      <c r="BJ770" s="17" t="s">
        <v>81</v>
      </c>
      <c r="BK770" s="224">
        <f>ROUND(I770*H770,2)</f>
        <v>0</v>
      </c>
      <c r="BL770" s="17" t="s">
        <v>341</v>
      </c>
      <c r="BM770" s="223" t="s">
        <v>1652</v>
      </c>
    </row>
    <row r="771" s="2" customFormat="1">
      <c r="A771" s="38"/>
      <c r="B771" s="39"/>
      <c r="C771" s="40"/>
      <c r="D771" s="225" t="s">
        <v>158</v>
      </c>
      <c r="E771" s="40"/>
      <c r="F771" s="226" t="s">
        <v>1651</v>
      </c>
      <c r="G771" s="40"/>
      <c r="H771" s="40"/>
      <c r="I771" s="227"/>
      <c r="J771" s="40"/>
      <c r="K771" s="40"/>
      <c r="L771" s="44"/>
      <c r="M771" s="228"/>
      <c r="N771" s="229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158</v>
      </c>
      <c r="AU771" s="17" t="s">
        <v>83</v>
      </c>
    </row>
    <row r="772" s="2" customFormat="1">
      <c r="A772" s="38"/>
      <c r="B772" s="39"/>
      <c r="C772" s="40"/>
      <c r="D772" s="230" t="s">
        <v>160</v>
      </c>
      <c r="E772" s="40"/>
      <c r="F772" s="231" t="s">
        <v>1653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160</v>
      </c>
      <c r="AU772" s="17" t="s">
        <v>83</v>
      </c>
    </row>
    <row r="773" s="2" customFormat="1" ht="16.5" customHeight="1">
      <c r="A773" s="38"/>
      <c r="B773" s="39"/>
      <c r="C773" s="212" t="s">
        <v>1654</v>
      </c>
      <c r="D773" s="212" t="s">
        <v>151</v>
      </c>
      <c r="E773" s="213" t="s">
        <v>1655</v>
      </c>
      <c r="F773" s="214" t="s">
        <v>1656</v>
      </c>
      <c r="G773" s="215" t="s">
        <v>230</v>
      </c>
      <c r="H773" s="216">
        <v>10</v>
      </c>
      <c r="I773" s="217"/>
      <c r="J773" s="218">
        <f>ROUND(I773*H773,2)</f>
        <v>0</v>
      </c>
      <c r="K773" s="214" t="s">
        <v>155</v>
      </c>
      <c r="L773" s="44"/>
      <c r="M773" s="219" t="s">
        <v>19</v>
      </c>
      <c r="N773" s="220" t="s">
        <v>44</v>
      </c>
      <c r="O773" s="84"/>
      <c r="P773" s="221">
        <f>O773*H773</f>
        <v>0</v>
      </c>
      <c r="Q773" s="221">
        <v>0</v>
      </c>
      <c r="R773" s="221">
        <f>Q773*H773</f>
        <v>0</v>
      </c>
      <c r="S773" s="221">
        <v>0</v>
      </c>
      <c r="T773" s="22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3" t="s">
        <v>341</v>
      </c>
      <c r="AT773" s="223" t="s">
        <v>151</v>
      </c>
      <c r="AU773" s="223" t="s">
        <v>83</v>
      </c>
      <c r="AY773" s="17" t="s">
        <v>148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17" t="s">
        <v>81</v>
      </c>
      <c r="BK773" s="224">
        <f>ROUND(I773*H773,2)</f>
        <v>0</v>
      </c>
      <c r="BL773" s="17" t="s">
        <v>341</v>
      </c>
      <c r="BM773" s="223" t="s">
        <v>1657</v>
      </c>
    </row>
    <row r="774" s="2" customFormat="1">
      <c r="A774" s="38"/>
      <c r="B774" s="39"/>
      <c r="C774" s="40"/>
      <c r="D774" s="225" t="s">
        <v>158</v>
      </c>
      <c r="E774" s="40"/>
      <c r="F774" s="226" t="s">
        <v>1656</v>
      </c>
      <c r="G774" s="40"/>
      <c r="H774" s="40"/>
      <c r="I774" s="227"/>
      <c r="J774" s="40"/>
      <c r="K774" s="40"/>
      <c r="L774" s="44"/>
      <c r="M774" s="228"/>
      <c r="N774" s="229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158</v>
      </c>
      <c r="AU774" s="17" t="s">
        <v>83</v>
      </c>
    </row>
    <row r="775" s="2" customFormat="1">
      <c r="A775" s="38"/>
      <c r="B775" s="39"/>
      <c r="C775" s="40"/>
      <c r="D775" s="230" t="s">
        <v>160</v>
      </c>
      <c r="E775" s="40"/>
      <c r="F775" s="231" t="s">
        <v>1658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160</v>
      </c>
      <c r="AU775" s="17" t="s">
        <v>83</v>
      </c>
    </row>
    <row r="776" s="2" customFormat="1" ht="16.5" customHeight="1">
      <c r="A776" s="38"/>
      <c r="B776" s="39"/>
      <c r="C776" s="212" t="s">
        <v>1048</v>
      </c>
      <c r="D776" s="212" t="s">
        <v>151</v>
      </c>
      <c r="E776" s="213" t="s">
        <v>1659</v>
      </c>
      <c r="F776" s="214" t="s">
        <v>1660</v>
      </c>
      <c r="G776" s="215" t="s">
        <v>230</v>
      </c>
      <c r="H776" s="216">
        <v>12</v>
      </c>
      <c r="I776" s="217"/>
      <c r="J776" s="218">
        <f>ROUND(I776*H776,2)</f>
        <v>0</v>
      </c>
      <c r="K776" s="214" t="s">
        <v>155</v>
      </c>
      <c r="L776" s="44"/>
      <c r="M776" s="219" t="s">
        <v>19</v>
      </c>
      <c r="N776" s="220" t="s">
        <v>44</v>
      </c>
      <c r="O776" s="84"/>
      <c r="P776" s="221">
        <f>O776*H776</f>
        <v>0</v>
      </c>
      <c r="Q776" s="221">
        <v>0</v>
      </c>
      <c r="R776" s="221">
        <f>Q776*H776</f>
        <v>0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341</v>
      </c>
      <c r="AT776" s="223" t="s">
        <v>151</v>
      </c>
      <c r="AU776" s="223" t="s">
        <v>83</v>
      </c>
      <c r="AY776" s="17" t="s">
        <v>148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81</v>
      </c>
      <c r="BK776" s="224">
        <f>ROUND(I776*H776,2)</f>
        <v>0</v>
      </c>
      <c r="BL776" s="17" t="s">
        <v>341</v>
      </c>
      <c r="BM776" s="223" t="s">
        <v>1661</v>
      </c>
    </row>
    <row r="777" s="2" customFormat="1">
      <c r="A777" s="38"/>
      <c r="B777" s="39"/>
      <c r="C777" s="40"/>
      <c r="D777" s="225" t="s">
        <v>158</v>
      </c>
      <c r="E777" s="40"/>
      <c r="F777" s="226" t="s">
        <v>1660</v>
      </c>
      <c r="G777" s="40"/>
      <c r="H777" s="40"/>
      <c r="I777" s="227"/>
      <c r="J777" s="40"/>
      <c r="K777" s="40"/>
      <c r="L777" s="44"/>
      <c r="M777" s="228"/>
      <c r="N777" s="229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158</v>
      </c>
      <c r="AU777" s="17" t="s">
        <v>83</v>
      </c>
    </row>
    <row r="778" s="2" customFormat="1">
      <c r="A778" s="38"/>
      <c r="B778" s="39"/>
      <c r="C778" s="40"/>
      <c r="D778" s="230" t="s">
        <v>160</v>
      </c>
      <c r="E778" s="40"/>
      <c r="F778" s="231" t="s">
        <v>1662</v>
      </c>
      <c r="G778" s="40"/>
      <c r="H778" s="40"/>
      <c r="I778" s="227"/>
      <c r="J778" s="40"/>
      <c r="K778" s="40"/>
      <c r="L778" s="44"/>
      <c r="M778" s="228"/>
      <c r="N778" s="229"/>
      <c r="O778" s="84"/>
      <c r="P778" s="84"/>
      <c r="Q778" s="84"/>
      <c r="R778" s="84"/>
      <c r="S778" s="84"/>
      <c r="T778" s="85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160</v>
      </c>
      <c r="AU778" s="17" t="s">
        <v>83</v>
      </c>
    </row>
    <row r="779" s="2" customFormat="1" ht="16.5" customHeight="1">
      <c r="A779" s="38"/>
      <c r="B779" s="39"/>
      <c r="C779" s="212" t="s">
        <v>1663</v>
      </c>
      <c r="D779" s="212" t="s">
        <v>151</v>
      </c>
      <c r="E779" s="213" t="s">
        <v>1664</v>
      </c>
      <c r="F779" s="214" t="s">
        <v>1665</v>
      </c>
      <c r="G779" s="215" t="s">
        <v>230</v>
      </c>
      <c r="H779" s="216">
        <v>48</v>
      </c>
      <c r="I779" s="217"/>
      <c r="J779" s="218">
        <f>ROUND(I779*H779,2)</f>
        <v>0</v>
      </c>
      <c r="K779" s="214" t="s">
        <v>155</v>
      </c>
      <c r="L779" s="44"/>
      <c r="M779" s="219" t="s">
        <v>19</v>
      </c>
      <c r="N779" s="220" t="s">
        <v>44</v>
      </c>
      <c r="O779" s="84"/>
      <c r="P779" s="221">
        <f>O779*H779</f>
        <v>0</v>
      </c>
      <c r="Q779" s="221">
        <v>0</v>
      </c>
      <c r="R779" s="221">
        <f>Q779*H779</f>
        <v>0</v>
      </c>
      <c r="S779" s="221">
        <v>0</v>
      </c>
      <c r="T779" s="222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3" t="s">
        <v>341</v>
      </c>
      <c r="AT779" s="223" t="s">
        <v>151</v>
      </c>
      <c r="AU779" s="223" t="s">
        <v>83</v>
      </c>
      <c r="AY779" s="17" t="s">
        <v>148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7" t="s">
        <v>81</v>
      </c>
      <c r="BK779" s="224">
        <f>ROUND(I779*H779,2)</f>
        <v>0</v>
      </c>
      <c r="BL779" s="17" t="s">
        <v>341</v>
      </c>
      <c r="BM779" s="223" t="s">
        <v>1666</v>
      </c>
    </row>
    <row r="780" s="2" customFormat="1">
      <c r="A780" s="38"/>
      <c r="B780" s="39"/>
      <c r="C780" s="40"/>
      <c r="D780" s="225" t="s">
        <v>158</v>
      </c>
      <c r="E780" s="40"/>
      <c r="F780" s="226" t="s">
        <v>1665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158</v>
      </c>
      <c r="AU780" s="17" t="s">
        <v>83</v>
      </c>
    </row>
    <row r="781" s="2" customFormat="1">
      <c r="A781" s="38"/>
      <c r="B781" s="39"/>
      <c r="C781" s="40"/>
      <c r="D781" s="230" t="s">
        <v>160</v>
      </c>
      <c r="E781" s="40"/>
      <c r="F781" s="231" t="s">
        <v>1667</v>
      </c>
      <c r="G781" s="40"/>
      <c r="H781" s="40"/>
      <c r="I781" s="227"/>
      <c r="J781" s="40"/>
      <c r="K781" s="40"/>
      <c r="L781" s="44"/>
      <c r="M781" s="228"/>
      <c r="N781" s="229"/>
      <c r="O781" s="84"/>
      <c r="P781" s="84"/>
      <c r="Q781" s="84"/>
      <c r="R781" s="84"/>
      <c r="S781" s="84"/>
      <c r="T781" s="85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160</v>
      </c>
      <c r="AU781" s="17" t="s">
        <v>83</v>
      </c>
    </row>
    <row r="782" s="2" customFormat="1" ht="16.5" customHeight="1">
      <c r="A782" s="38"/>
      <c r="B782" s="39"/>
      <c r="C782" s="212" t="s">
        <v>1668</v>
      </c>
      <c r="D782" s="212" t="s">
        <v>151</v>
      </c>
      <c r="E782" s="213" t="s">
        <v>1669</v>
      </c>
      <c r="F782" s="214" t="s">
        <v>1670</v>
      </c>
      <c r="G782" s="215" t="s">
        <v>230</v>
      </c>
      <c r="H782" s="216">
        <v>9</v>
      </c>
      <c r="I782" s="217"/>
      <c r="J782" s="218">
        <f>ROUND(I782*H782,2)</f>
        <v>0</v>
      </c>
      <c r="K782" s="214" t="s">
        <v>155</v>
      </c>
      <c r="L782" s="44"/>
      <c r="M782" s="219" t="s">
        <v>19</v>
      </c>
      <c r="N782" s="220" t="s">
        <v>44</v>
      </c>
      <c r="O782" s="84"/>
      <c r="P782" s="221">
        <f>O782*H782</f>
        <v>0</v>
      </c>
      <c r="Q782" s="221">
        <v>0</v>
      </c>
      <c r="R782" s="221">
        <f>Q782*H782</f>
        <v>0</v>
      </c>
      <c r="S782" s="221">
        <v>0</v>
      </c>
      <c r="T782" s="222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23" t="s">
        <v>341</v>
      </c>
      <c r="AT782" s="223" t="s">
        <v>151</v>
      </c>
      <c r="AU782" s="223" t="s">
        <v>83</v>
      </c>
      <c r="AY782" s="17" t="s">
        <v>148</v>
      </c>
      <c r="BE782" s="224">
        <f>IF(N782="základní",J782,0)</f>
        <v>0</v>
      </c>
      <c r="BF782" s="224">
        <f>IF(N782="snížená",J782,0)</f>
        <v>0</v>
      </c>
      <c r="BG782" s="224">
        <f>IF(N782="zákl. přenesená",J782,0)</f>
        <v>0</v>
      </c>
      <c r="BH782" s="224">
        <f>IF(N782="sníž. přenesená",J782,0)</f>
        <v>0</v>
      </c>
      <c r="BI782" s="224">
        <f>IF(N782="nulová",J782,0)</f>
        <v>0</v>
      </c>
      <c r="BJ782" s="17" t="s">
        <v>81</v>
      </c>
      <c r="BK782" s="224">
        <f>ROUND(I782*H782,2)</f>
        <v>0</v>
      </c>
      <c r="BL782" s="17" t="s">
        <v>341</v>
      </c>
      <c r="BM782" s="223" t="s">
        <v>1671</v>
      </c>
    </row>
    <row r="783" s="2" customFormat="1">
      <c r="A783" s="38"/>
      <c r="B783" s="39"/>
      <c r="C783" s="40"/>
      <c r="D783" s="225" t="s">
        <v>158</v>
      </c>
      <c r="E783" s="40"/>
      <c r="F783" s="226" t="s">
        <v>1670</v>
      </c>
      <c r="G783" s="40"/>
      <c r="H783" s="40"/>
      <c r="I783" s="227"/>
      <c r="J783" s="40"/>
      <c r="K783" s="40"/>
      <c r="L783" s="44"/>
      <c r="M783" s="228"/>
      <c r="N783" s="229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158</v>
      </c>
      <c r="AU783" s="17" t="s">
        <v>83</v>
      </c>
    </row>
    <row r="784" s="2" customFormat="1">
      <c r="A784" s="38"/>
      <c r="B784" s="39"/>
      <c r="C784" s="40"/>
      <c r="D784" s="230" t="s">
        <v>160</v>
      </c>
      <c r="E784" s="40"/>
      <c r="F784" s="231" t="s">
        <v>1672</v>
      </c>
      <c r="G784" s="40"/>
      <c r="H784" s="40"/>
      <c r="I784" s="227"/>
      <c r="J784" s="40"/>
      <c r="K784" s="40"/>
      <c r="L784" s="44"/>
      <c r="M784" s="228"/>
      <c r="N784" s="229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160</v>
      </c>
      <c r="AU784" s="17" t="s">
        <v>83</v>
      </c>
    </row>
    <row r="785" s="2" customFormat="1" ht="16.5" customHeight="1">
      <c r="A785" s="38"/>
      <c r="B785" s="39"/>
      <c r="C785" s="212" t="s">
        <v>1673</v>
      </c>
      <c r="D785" s="212" t="s">
        <v>151</v>
      </c>
      <c r="E785" s="213" t="s">
        <v>1674</v>
      </c>
      <c r="F785" s="214" t="s">
        <v>1675</v>
      </c>
      <c r="G785" s="215" t="s">
        <v>230</v>
      </c>
      <c r="H785" s="216">
        <v>15</v>
      </c>
      <c r="I785" s="217"/>
      <c r="J785" s="218">
        <f>ROUND(I785*H785,2)</f>
        <v>0</v>
      </c>
      <c r="K785" s="214" t="s">
        <v>155</v>
      </c>
      <c r="L785" s="44"/>
      <c r="M785" s="219" t="s">
        <v>19</v>
      </c>
      <c r="N785" s="220" t="s">
        <v>44</v>
      </c>
      <c r="O785" s="84"/>
      <c r="P785" s="221">
        <f>O785*H785</f>
        <v>0</v>
      </c>
      <c r="Q785" s="221">
        <v>0</v>
      </c>
      <c r="R785" s="221">
        <f>Q785*H785</f>
        <v>0</v>
      </c>
      <c r="S785" s="221">
        <v>0</v>
      </c>
      <c r="T785" s="222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3" t="s">
        <v>341</v>
      </c>
      <c r="AT785" s="223" t="s">
        <v>151</v>
      </c>
      <c r="AU785" s="223" t="s">
        <v>83</v>
      </c>
      <c r="AY785" s="17" t="s">
        <v>148</v>
      </c>
      <c r="BE785" s="224">
        <f>IF(N785="základní",J785,0)</f>
        <v>0</v>
      </c>
      <c r="BF785" s="224">
        <f>IF(N785="snížená",J785,0)</f>
        <v>0</v>
      </c>
      <c r="BG785" s="224">
        <f>IF(N785="zákl. přenesená",J785,0)</f>
        <v>0</v>
      </c>
      <c r="BH785" s="224">
        <f>IF(N785="sníž. přenesená",J785,0)</f>
        <v>0</v>
      </c>
      <c r="BI785" s="224">
        <f>IF(N785="nulová",J785,0)</f>
        <v>0</v>
      </c>
      <c r="BJ785" s="17" t="s">
        <v>81</v>
      </c>
      <c r="BK785" s="224">
        <f>ROUND(I785*H785,2)</f>
        <v>0</v>
      </c>
      <c r="BL785" s="17" t="s">
        <v>341</v>
      </c>
      <c r="BM785" s="223" t="s">
        <v>1676</v>
      </c>
    </row>
    <row r="786" s="2" customFormat="1">
      <c r="A786" s="38"/>
      <c r="B786" s="39"/>
      <c r="C786" s="40"/>
      <c r="D786" s="225" t="s">
        <v>158</v>
      </c>
      <c r="E786" s="40"/>
      <c r="F786" s="226" t="s">
        <v>1675</v>
      </c>
      <c r="G786" s="40"/>
      <c r="H786" s="40"/>
      <c r="I786" s="227"/>
      <c r="J786" s="40"/>
      <c r="K786" s="40"/>
      <c r="L786" s="44"/>
      <c r="M786" s="228"/>
      <c r="N786" s="229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158</v>
      </c>
      <c r="AU786" s="17" t="s">
        <v>83</v>
      </c>
    </row>
    <row r="787" s="2" customFormat="1">
      <c r="A787" s="38"/>
      <c r="B787" s="39"/>
      <c r="C787" s="40"/>
      <c r="D787" s="230" t="s">
        <v>160</v>
      </c>
      <c r="E787" s="40"/>
      <c r="F787" s="231" t="s">
        <v>1677</v>
      </c>
      <c r="G787" s="40"/>
      <c r="H787" s="40"/>
      <c r="I787" s="227"/>
      <c r="J787" s="40"/>
      <c r="K787" s="40"/>
      <c r="L787" s="44"/>
      <c r="M787" s="228"/>
      <c r="N787" s="229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160</v>
      </c>
      <c r="AU787" s="17" t="s">
        <v>83</v>
      </c>
    </row>
    <row r="788" s="2" customFormat="1" ht="16.5" customHeight="1">
      <c r="A788" s="38"/>
      <c r="B788" s="39"/>
      <c r="C788" s="212" t="s">
        <v>1678</v>
      </c>
      <c r="D788" s="212" t="s">
        <v>151</v>
      </c>
      <c r="E788" s="213" t="s">
        <v>1679</v>
      </c>
      <c r="F788" s="214" t="s">
        <v>1680</v>
      </c>
      <c r="G788" s="215" t="s">
        <v>230</v>
      </c>
      <c r="H788" s="216">
        <v>16</v>
      </c>
      <c r="I788" s="217"/>
      <c r="J788" s="218">
        <f>ROUND(I788*H788,2)</f>
        <v>0</v>
      </c>
      <c r="K788" s="214" t="s">
        <v>155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341</v>
      </c>
      <c r="AT788" s="223" t="s">
        <v>151</v>
      </c>
      <c r="AU788" s="223" t="s">
        <v>83</v>
      </c>
      <c r="AY788" s="17" t="s">
        <v>148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81</v>
      </c>
      <c r="BK788" s="224">
        <f>ROUND(I788*H788,2)</f>
        <v>0</v>
      </c>
      <c r="BL788" s="17" t="s">
        <v>341</v>
      </c>
      <c r="BM788" s="223" t="s">
        <v>1681</v>
      </c>
    </row>
    <row r="789" s="2" customFormat="1">
      <c r="A789" s="38"/>
      <c r="B789" s="39"/>
      <c r="C789" s="40"/>
      <c r="D789" s="225" t="s">
        <v>158</v>
      </c>
      <c r="E789" s="40"/>
      <c r="F789" s="226" t="s">
        <v>1680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158</v>
      </c>
      <c r="AU789" s="17" t="s">
        <v>83</v>
      </c>
    </row>
    <row r="790" s="2" customFormat="1">
      <c r="A790" s="38"/>
      <c r="B790" s="39"/>
      <c r="C790" s="40"/>
      <c r="D790" s="230" t="s">
        <v>160</v>
      </c>
      <c r="E790" s="40"/>
      <c r="F790" s="231" t="s">
        <v>1682</v>
      </c>
      <c r="G790" s="40"/>
      <c r="H790" s="40"/>
      <c r="I790" s="227"/>
      <c r="J790" s="40"/>
      <c r="K790" s="40"/>
      <c r="L790" s="44"/>
      <c r="M790" s="228"/>
      <c r="N790" s="229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160</v>
      </c>
      <c r="AU790" s="17" t="s">
        <v>83</v>
      </c>
    </row>
    <row r="791" s="2" customFormat="1" ht="16.5" customHeight="1">
      <c r="A791" s="38"/>
      <c r="B791" s="39"/>
      <c r="C791" s="212" t="s">
        <v>1683</v>
      </c>
      <c r="D791" s="212" t="s">
        <v>151</v>
      </c>
      <c r="E791" s="213" t="s">
        <v>1684</v>
      </c>
      <c r="F791" s="214" t="s">
        <v>1685</v>
      </c>
      <c r="G791" s="215" t="s">
        <v>230</v>
      </c>
      <c r="H791" s="216">
        <v>30</v>
      </c>
      <c r="I791" s="217"/>
      <c r="J791" s="218">
        <f>ROUND(I791*H791,2)</f>
        <v>0</v>
      </c>
      <c r="K791" s="214" t="s">
        <v>155</v>
      </c>
      <c r="L791" s="44"/>
      <c r="M791" s="219" t="s">
        <v>19</v>
      </c>
      <c r="N791" s="220" t="s">
        <v>44</v>
      </c>
      <c r="O791" s="84"/>
      <c r="P791" s="221">
        <f>O791*H791</f>
        <v>0</v>
      </c>
      <c r="Q791" s="221">
        <v>0</v>
      </c>
      <c r="R791" s="221">
        <f>Q791*H791</f>
        <v>0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341</v>
      </c>
      <c r="AT791" s="223" t="s">
        <v>151</v>
      </c>
      <c r="AU791" s="223" t="s">
        <v>83</v>
      </c>
      <c r="AY791" s="17" t="s">
        <v>148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341</v>
      </c>
      <c r="BM791" s="223" t="s">
        <v>1686</v>
      </c>
    </row>
    <row r="792" s="2" customFormat="1">
      <c r="A792" s="38"/>
      <c r="B792" s="39"/>
      <c r="C792" s="40"/>
      <c r="D792" s="225" t="s">
        <v>158</v>
      </c>
      <c r="E792" s="40"/>
      <c r="F792" s="226" t="s">
        <v>1685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158</v>
      </c>
      <c r="AU792" s="17" t="s">
        <v>83</v>
      </c>
    </row>
    <row r="793" s="2" customFormat="1">
      <c r="A793" s="38"/>
      <c r="B793" s="39"/>
      <c r="C793" s="40"/>
      <c r="D793" s="230" t="s">
        <v>160</v>
      </c>
      <c r="E793" s="40"/>
      <c r="F793" s="231" t="s">
        <v>1687</v>
      </c>
      <c r="G793" s="40"/>
      <c r="H793" s="40"/>
      <c r="I793" s="227"/>
      <c r="J793" s="40"/>
      <c r="K793" s="40"/>
      <c r="L793" s="44"/>
      <c r="M793" s="228"/>
      <c r="N793" s="229"/>
      <c r="O793" s="84"/>
      <c r="P793" s="84"/>
      <c r="Q793" s="84"/>
      <c r="R793" s="84"/>
      <c r="S793" s="84"/>
      <c r="T793" s="85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160</v>
      </c>
      <c r="AU793" s="17" t="s">
        <v>83</v>
      </c>
    </row>
    <row r="794" s="13" customFormat="1">
      <c r="A794" s="13"/>
      <c r="B794" s="232"/>
      <c r="C794" s="233"/>
      <c r="D794" s="225" t="s">
        <v>173</v>
      </c>
      <c r="E794" s="234" t="s">
        <v>19</v>
      </c>
      <c r="F794" s="235" t="s">
        <v>1688</v>
      </c>
      <c r="G794" s="233"/>
      <c r="H794" s="236">
        <v>30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173</v>
      </c>
      <c r="AU794" s="242" t="s">
        <v>83</v>
      </c>
      <c r="AV794" s="13" t="s">
        <v>83</v>
      </c>
      <c r="AW794" s="13" t="s">
        <v>35</v>
      </c>
      <c r="AX794" s="13" t="s">
        <v>81</v>
      </c>
      <c r="AY794" s="242" t="s">
        <v>148</v>
      </c>
    </row>
    <row r="795" s="2" customFormat="1" ht="16.5" customHeight="1">
      <c r="A795" s="38"/>
      <c r="B795" s="39"/>
      <c r="C795" s="212" t="s">
        <v>1689</v>
      </c>
      <c r="D795" s="212" t="s">
        <v>151</v>
      </c>
      <c r="E795" s="213" t="s">
        <v>1690</v>
      </c>
      <c r="F795" s="214" t="s">
        <v>1691</v>
      </c>
      <c r="G795" s="215" t="s">
        <v>230</v>
      </c>
      <c r="H795" s="216">
        <v>9</v>
      </c>
      <c r="I795" s="217"/>
      <c r="J795" s="218">
        <f>ROUND(I795*H795,2)</f>
        <v>0</v>
      </c>
      <c r="K795" s="214" t="s">
        <v>155</v>
      </c>
      <c r="L795" s="44"/>
      <c r="M795" s="219" t="s">
        <v>19</v>
      </c>
      <c r="N795" s="220" t="s">
        <v>44</v>
      </c>
      <c r="O795" s="84"/>
      <c r="P795" s="221">
        <f>O795*H795</f>
        <v>0</v>
      </c>
      <c r="Q795" s="221">
        <v>0</v>
      </c>
      <c r="R795" s="221">
        <f>Q795*H795</f>
        <v>0</v>
      </c>
      <c r="S795" s="221">
        <v>0</v>
      </c>
      <c r="T795" s="22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23" t="s">
        <v>341</v>
      </c>
      <c r="AT795" s="223" t="s">
        <v>151</v>
      </c>
      <c r="AU795" s="223" t="s">
        <v>83</v>
      </c>
      <c r="AY795" s="17" t="s">
        <v>148</v>
      </c>
      <c r="BE795" s="224">
        <f>IF(N795="základní",J795,0)</f>
        <v>0</v>
      </c>
      <c r="BF795" s="224">
        <f>IF(N795="snížená",J795,0)</f>
        <v>0</v>
      </c>
      <c r="BG795" s="224">
        <f>IF(N795="zákl. přenesená",J795,0)</f>
        <v>0</v>
      </c>
      <c r="BH795" s="224">
        <f>IF(N795="sníž. přenesená",J795,0)</f>
        <v>0</v>
      </c>
      <c r="BI795" s="224">
        <f>IF(N795="nulová",J795,0)</f>
        <v>0</v>
      </c>
      <c r="BJ795" s="17" t="s">
        <v>81</v>
      </c>
      <c r="BK795" s="224">
        <f>ROUND(I795*H795,2)</f>
        <v>0</v>
      </c>
      <c r="BL795" s="17" t="s">
        <v>341</v>
      </c>
      <c r="BM795" s="223" t="s">
        <v>1692</v>
      </c>
    </row>
    <row r="796" s="2" customFormat="1">
      <c r="A796" s="38"/>
      <c r="B796" s="39"/>
      <c r="C796" s="40"/>
      <c r="D796" s="225" t="s">
        <v>158</v>
      </c>
      <c r="E796" s="40"/>
      <c r="F796" s="226" t="s">
        <v>1691</v>
      </c>
      <c r="G796" s="40"/>
      <c r="H796" s="40"/>
      <c r="I796" s="227"/>
      <c r="J796" s="40"/>
      <c r="K796" s="40"/>
      <c r="L796" s="44"/>
      <c r="M796" s="228"/>
      <c r="N796" s="229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158</v>
      </c>
      <c r="AU796" s="17" t="s">
        <v>83</v>
      </c>
    </row>
    <row r="797" s="2" customFormat="1">
      <c r="A797" s="38"/>
      <c r="B797" s="39"/>
      <c r="C797" s="40"/>
      <c r="D797" s="230" t="s">
        <v>160</v>
      </c>
      <c r="E797" s="40"/>
      <c r="F797" s="231" t="s">
        <v>1693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160</v>
      </c>
      <c r="AU797" s="17" t="s">
        <v>83</v>
      </c>
    </row>
    <row r="798" s="2" customFormat="1" ht="16.5" customHeight="1">
      <c r="A798" s="38"/>
      <c r="B798" s="39"/>
      <c r="C798" s="212" t="s">
        <v>1694</v>
      </c>
      <c r="D798" s="212" t="s">
        <v>151</v>
      </c>
      <c r="E798" s="213" t="s">
        <v>1695</v>
      </c>
      <c r="F798" s="214" t="s">
        <v>1696</v>
      </c>
      <c r="G798" s="215" t="s">
        <v>1697</v>
      </c>
      <c r="H798" s="216">
        <v>2</v>
      </c>
      <c r="I798" s="217"/>
      <c r="J798" s="218">
        <f>ROUND(I798*H798,2)</f>
        <v>0</v>
      </c>
      <c r="K798" s="214" t="s">
        <v>155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</v>
      </c>
      <c r="R798" s="221">
        <f>Q798*H798</f>
        <v>0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341</v>
      </c>
      <c r="AT798" s="223" t="s">
        <v>151</v>
      </c>
      <c r="AU798" s="223" t="s">
        <v>83</v>
      </c>
      <c r="AY798" s="17" t="s">
        <v>148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81</v>
      </c>
      <c r="BK798" s="224">
        <f>ROUND(I798*H798,2)</f>
        <v>0</v>
      </c>
      <c r="BL798" s="17" t="s">
        <v>341</v>
      </c>
      <c r="BM798" s="223" t="s">
        <v>1698</v>
      </c>
    </row>
    <row r="799" s="2" customFormat="1">
      <c r="A799" s="38"/>
      <c r="B799" s="39"/>
      <c r="C799" s="40"/>
      <c r="D799" s="225" t="s">
        <v>158</v>
      </c>
      <c r="E799" s="40"/>
      <c r="F799" s="226" t="s">
        <v>1699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158</v>
      </c>
      <c r="AU799" s="17" t="s">
        <v>83</v>
      </c>
    </row>
    <row r="800" s="2" customFormat="1">
      <c r="A800" s="38"/>
      <c r="B800" s="39"/>
      <c r="C800" s="40"/>
      <c r="D800" s="230" t="s">
        <v>160</v>
      </c>
      <c r="E800" s="40"/>
      <c r="F800" s="231" t="s">
        <v>1700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160</v>
      </c>
      <c r="AU800" s="17" t="s">
        <v>83</v>
      </c>
    </row>
    <row r="801" s="2" customFormat="1" ht="16.5" customHeight="1">
      <c r="A801" s="38"/>
      <c r="B801" s="39"/>
      <c r="C801" s="212" t="s">
        <v>1701</v>
      </c>
      <c r="D801" s="212" t="s">
        <v>151</v>
      </c>
      <c r="E801" s="213" t="s">
        <v>1702</v>
      </c>
      <c r="F801" s="214" t="s">
        <v>1703</v>
      </c>
      <c r="G801" s="215" t="s">
        <v>168</v>
      </c>
      <c r="H801" s="216">
        <v>312</v>
      </c>
      <c r="I801" s="217"/>
      <c r="J801" s="218">
        <f>ROUND(I801*H801,2)</f>
        <v>0</v>
      </c>
      <c r="K801" s="214" t="s">
        <v>155</v>
      </c>
      <c r="L801" s="44"/>
      <c r="M801" s="219" t="s">
        <v>19</v>
      </c>
      <c r="N801" s="220" t="s">
        <v>44</v>
      </c>
      <c r="O801" s="84"/>
      <c r="P801" s="221">
        <f>O801*H801</f>
        <v>0</v>
      </c>
      <c r="Q801" s="221">
        <v>0</v>
      </c>
      <c r="R801" s="221">
        <f>Q801*H801</f>
        <v>0</v>
      </c>
      <c r="S801" s="221">
        <v>0</v>
      </c>
      <c r="T801" s="22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3" t="s">
        <v>341</v>
      </c>
      <c r="AT801" s="223" t="s">
        <v>151</v>
      </c>
      <c r="AU801" s="223" t="s">
        <v>83</v>
      </c>
      <c r="AY801" s="17" t="s">
        <v>148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81</v>
      </c>
      <c r="BK801" s="224">
        <f>ROUND(I801*H801,2)</f>
        <v>0</v>
      </c>
      <c r="BL801" s="17" t="s">
        <v>341</v>
      </c>
      <c r="BM801" s="223" t="s">
        <v>1704</v>
      </c>
    </row>
    <row r="802" s="2" customFormat="1">
      <c r="A802" s="38"/>
      <c r="B802" s="39"/>
      <c r="C802" s="40"/>
      <c r="D802" s="225" t="s">
        <v>158</v>
      </c>
      <c r="E802" s="40"/>
      <c r="F802" s="226" t="s">
        <v>1705</v>
      </c>
      <c r="G802" s="40"/>
      <c r="H802" s="40"/>
      <c r="I802" s="227"/>
      <c r="J802" s="40"/>
      <c r="K802" s="40"/>
      <c r="L802" s="44"/>
      <c r="M802" s="228"/>
      <c r="N802" s="229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158</v>
      </c>
      <c r="AU802" s="17" t="s">
        <v>83</v>
      </c>
    </row>
    <row r="803" s="2" customFormat="1">
      <c r="A803" s="38"/>
      <c r="B803" s="39"/>
      <c r="C803" s="40"/>
      <c r="D803" s="230" t="s">
        <v>160</v>
      </c>
      <c r="E803" s="40"/>
      <c r="F803" s="231" t="s">
        <v>1706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160</v>
      </c>
      <c r="AU803" s="17" t="s">
        <v>83</v>
      </c>
    </row>
    <row r="804" s="2" customFormat="1" ht="16.5" customHeight="1">
      <c r="A804" s="38"/>
      <c r="B804" s="39"/>
      <c r="C804" s="212" t="s">
        <v>1707</v>
      </c>
      <c r="D804" s="212" t="s">
        <v>151</v>
      </c>
      <c r="E804" s="213" t="s">
        <v>1708</v>
      </c>
      <c r="F804" s="214" t="s">
        <v>1709</v>
      </c>
      <c r="G804" s="215" t="s">
        <v>168</v>
      </c>
      <c r="H804" s="216">
        <v>457</v>
      </c>
      <c r="I804" s="217"/>
      <c r="J804" s="218">
        <f>ROUND(I804*H804,2)</f>
        <v>0</v>
      </c>
      <c r="K804" s="214" t="s">
        <v>155</v>
      </c>
      <c r="L804" s="44"/>
      <c r="M804" s="219" t="s">
        <v>19</v>
      </c>
      <c r="N804" s="220" t="s">
        <v>44</v>
      </c>
      <c r="O804" s="84"/>
      <c r="P804" s="221">
        <f>O804*H804</f>
        <v>0</v>
      </c>
      <c r="Q804" s="221">
        <v>0</v>
      </c>
      <c r="R804" s="221">
        <f>Q804*H804</f>
        <v>0</v>
      </c>
      <c r="S804" s="221">
        <v>0</v>
      </c>
      <c r="T804" s="22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3" t="s">
        <v>341</v>
      </c>
      <c r="AT804" s="223" t="s">
        <v>151</v>
      </c>
      <c r="AU804" s="223" t="s">
        <v>83</v>
      </c>
      <c r="AY804" s="17" t="s">
        <v>148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7" t="s">
        <v>81</v>
      </c>
      <c r="BK804" s="224">
        <f>ROUND(I804*H804,2)</f>
        <v>0</v>
      </c>
      <c r="BL804" s="17" t="s">
        <v>341</v>
      </c>
      <c r="BM804" s="223" t="s">
        <v>1710</v>
      </c>
    </row>
    <row r="805" s="2" customFormat="1">
      <c r="A805" s="38"/>
      <c r="B805" s="39"/>
      <c r="C805" s="40"/>
      <c r="D805" s="225" t="s">
        <v>158</v>
      </c>
      <c r="E805" s="40"/>
      <c r="F805" s="226" t="s">
        <v>1711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158</v>
      </c>
      <c r="AU805" s="17" t="s">
        <v>83</v>
      </c>
    </row>
    <row r="806" s="2" customFormat="1">
      <c r="A806" s="38"/>
      <c r="B806" s="39"/>
      <c r="C806" s="40"/>
      <c r="D806" s="230" t="s">
        <v>160</v>
      </c>
      <c r="E806" s="40"/>
      <c r="F806" s="231" t="s">
        <v>1712</v>
      </c>
      <c r="G806" s="40"/>
      <c r="H806" s="40"/>
      <c r="I806" s="227"/>
      <c r="J806" s="40"/>
      <c r="K806" s="40"/>
      <c r="L806" s="44"/>
      <c r="M806" s="228"/>
      <c r="N806" s="229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160</v>
      </c>
      <c r="AU806" s="17" t="s">
        <v>83</v>
      </c>
    </row>
    <row r="807" s="2" customFormat="1" ht="16.5" customHeight="1">
      <c r="A807" s="38"/>
      <c r="B807" s="39"/>
      <c r="C807" s="212" t="s">
        <v>1713</v>
      </c>
      <c r="D807" s="212" t="s">
        <v>151</v>
      </c>
      <c r="E807" s="213" t="s">
        <v>1714</v>
      </c>
      <c r="F807" s="214" t="s">
        <v>1715</v>
      </c>
      <c r="G807" s="215" t="s">
        <v>168</v>
      </c>
      <c r="H807" s="216">
        <v>95</v>
      </c>
      <c r="I807" s="217"/>
      <c r="J807" s="218">
        <f>ROUND(I807*H807,2)</f>
        <v>0</v>
      </c>
      <c r="K807" s="214" t="s">
        <v>155</v>
      </c>
      <c r="L807" s="44"/>
      <c r="M807" s="219" t="s">
        <v>19</v>
      </c>
      <c r="N807" s="220" t="s">
        <v>44</v>
      </c>
      <c r="O807" s="84"/>
      <c r="P807" s="221">
        <f>O807*H807</f>
        <v>0</v>
      </c>
      <c r="Q807" s="221">
        <v>0</v>
      </c>
      <c r="R807" s="221">
        <f>Q807*H807</f>
        <v>0</v>
      </c>
      <c r="S807" s="221">
        <v>0</v>
      </c>
      <c r="T807" s="22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3" t="s">
        <v>341</v>
      </c>
      <c r="AT807" s="223" t="s">
        <v>151</v>
      </c>
      <c r="AU807" s="223" t="s">
        <v>83</v>
      </c>
      <c r="AY807" s="17" t="s">
        <v>148</v>
      </c>
      <c r="BE807" s="224">
        <f>IF(N807="základní",J807,0)</f>
        <v>0</v>
      </c>
      <c r="BF807" s="224">
        <f>IF(N807="snížená",J807,0)</f>
        <v>0</v>
      </c>
      <c r="BG807" s="224">
        <f>IF(N807="zákl. přenesená",J807,0)</f>
        <v>0</v>
      </c>
      <c r="BH807" s="224">
        <f>IF(N807="sníž. přenesená",J807,0)</f>
        <v>0</v>
      </c>
      <c r="BI807" s="224">
        <f>IF(N807="nulová",J807,0)</f>
        <v>0</v>
      </c>
      <c r="BJ807" s="17" t="s">
        <v>81</v>
      </c>
      <c r="BK807" s="224">
        <f>ROUND(I807*H807,2)</f>
        <v>0</v>
      </c>
      <c r="BL807" s="17" t="s">
        <v>341</v>
      </c>
      <c r="BM807" s="223" t="s">
        <v>1716</v>
      </c>
    </row>
    <row r="808" s="2" customFormat="1">
      <c r="A808" s="38"/>
      <c r="B808" s="39"/>
      <c r="C808" s="40"/>
      <c r="D808" s="225" t="s">
        <v>158</v>
      </c>
      <c r="E808" s="40"/>
      <c r="F808" s="226" t="s">
        <v>1717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158</v>
      </c>
      <c r="AU808" s="17" t="s">
        <v>83</v>
      </c>
    </row>
    <row r="809" s="2" customFormat="1">
      <c r="A809" s="38"/>
      <c r="B809" s="39"/>
      <c r="C809" s="40"/>
      <c r="D809" s="230" t="s">
        <v>160</v>
      </c>
      <c r="E809" s="40"/>
      <c r="F809" s="231" t="s">
        <v>1718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160</v>
      </c>
      <c r="AU809" s="17" t="s">
        <v>83</v>
      </c>
    </row>
    <row r="810" s="2" customFormat="1" ht="16.5" customHeight="1">
      <c r="A810" s="38"/>
      <c r="B810" s="39"/>
      <c r="C810" s="212" t="s">
        <v>1719</v>
      </c>
      <c r="D810" s="212" t="s">
        <v>151</v>
      </c>
      <c r="E810" s="213" t="s">
        <v>1720</v>
      </c>
      <c r="F810" s="214" t="s">
        <v>1721</v>
      </c>
      <c r="G810" s="215" t="s">
        <v>168</v>
      </c>
      <c r="H810" s="216">
        <v>370</v>
      </c>
      <c r="I810" s="217"/>
      <c r="J810" s="218">
        <f>ROUND(I810*H810,2)</f>
        <v>0</v>
      </c>
      <c r="K810" s="214" t="s">
        <v>155</v>
      </c>
      <c r="L810" s="44"/>
      <c r="M810" s="219" t="s">
        <v>19</v>
      </c>
      <c r="N810" s="220" t="s">
        <v>44</v>
      </c>
      <c r="O810" s="84"/>
      <c r="P810" s="221">
        <f>O810*H810</f>
        <v>0</v>
      </c>
      <c r="Q810" s="221">
        <v>0</v>
      </c>
      <c r="R810" s="221">
        <f>Q810*H810</f>
        <v>0</v>
      </c>
      <c r="S810" s="221">
        <v>0</v>
      </c>
      <c r="T810" s="22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3" t="s">
        <v>341</v>
      </c>
      <c r="AT810" s="223" t="s">
        <v>151</v>
      </c>
      <c r="AU810" s="223" t="s">
        <v>83</v>
      </c>
      <c r="AY810" s="17" t="s">
        <v>148</v>
      </c>
      <c r="BE810" s="224">
        <f>IF(N810="základní",J810,0)</f>
        <v>0</v>
      </c>
      <c r="BF810" s="224">
        <f>IF(N810="snížená",J810,0)</f>
        <v>0</v>
      </c>
      <c r="BG810" s="224">
        <f>IF(N810="zákl. přenesená",J810,0)</f>
        <v>0</v>
      </c>
      <c r="BH810" s="224">
        <f>IF(N810="sníž. přenesená",J810,0)</f>
        <v>0</v>
      </c>
      <c r="BI810" s="224">
        <f>IF(N810="nulová",J810,0)</f>
        <v>0</v>
      </c>
      <c r="BJ810" s="17" t="s">
        <v>81</v>
      </c>
      <c r="BK810" s="224">
        <f>ROUND(I810*H810,2)</f>
        <v>0</v>
      </c>
      <c r="BL810" s="17" t="s">
        <v>341</v>
      </c>
      <c r="BM810" s="223" t="s">
        <v>1722</v>
      </c>
    </row>
    <row r="811" s="2" customFormat="1">
      <c r="A811" s="38"/>
      <c r="B811" s="39"/>
      <c r="C811" s="40"/>
      <c r="D811" s="225" t="s">
        <v>158</v>
      </c>
      <c r="E811" s="40"/>
      <c r="F811" s="226" t="s">
        <v>1723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158</v>
      </c>
      <c r="AU811" s="17" t="s">
        <v>83</v>
      </c>
    </row>
    <row r="812" s="2" customFormat="1">
      <c r="A812" s="38"/>
      <c r="B812" s="39"/>
      <c r="C812" s="40"/>
      <c r="D812" s="230" t="s">
        <v>160</v>
      </c>
      <c r="E812" s="40"/>
      <c r="F812" s="231" t="s">
        <v>1724</v>
      </c>
      <c r="G812" s="40"/>
      <c r="H812" s="40"/>
      <c r="I812" s="227"/>
      <c r="J812" s="40"/>
      <c r="K812" s="40"/>
      <c r="L812" s="44"/>
      <c r="M812" s="228"/>
      <c r="N812" s="229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160</v>
      </c>
      <c r="AU812" s="17" t="s">
        <v>83</v>
      </c>
    </row>
    <row r="813" s="2" customFormat="1" ht="16.5" customHeight="1">
      <c r="A813" s="38"/>
      <c r="B813" s="39"/>
      <c r="C813" s="212" t="s">
        <v>1725</v>
      </c>
      <c r="D813" s="212" t="s">
        <v>151</v>
      </c>
      <c r="E813" s="213" t="s">
        <v>1726</v>
      </c>
      <c r="F813" s="214" t="s">
        <v>1727</v>
      </c>
      <c r="G813" s="215" t="s">
        <v>168</v>
      </c>
      <c r="H813" s="216">
        <v>100</v>
      </c>
      <c r="I813" s="217"/>
      <c r="J813" s="218">
        <f>ROUND(I813*H813,2)</f>
        <v>0</v>
      </c>
      <c r="K813" s="214" t="s">
        <v>155</v>
      </c>
      <c r="L813" s="44"/>
      <c r="M813" s="219" t="s">
        <v>19</v>
      </c>
      <c r="N813" s="220" t="s">
        <v>44</v>
      </c>
      <c r="O813" s="84"/>
      <c r="P813" s="221">
        <f>O813*H813</f>
        <v>0</v>
      </c>
      <c r="Q813" s="221">
        <v>0</v>
      </c>
      <c r="R813" s="221">
        <f>Q813*H813</f>
        <v>0</v>
      </c>
      <c r="S813" s="221">
        <v>0</v>
      </c>
      <c r="T813" s="22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3" t="s">
        <v>341</v>
      </c>
      <c r="AT813" s="223" t="s">
        <v>151</v>
      </c>
      <c r="AU813" s="223" t="s">
        <v>83</v>
      </c>
      <c r="AY813" s="17" t="s">
        <v>148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17" t="s">
        <v>81</v>
      </c>
      <c r="BK813" s="224">
        <f>ROUND(I813*H813,2)</f>
        <v>0</v>
      </c>
      <c r="BL813" s="17" t="s">
        <v>341</v>
      </c>
      <c r="BM813" s="223" t="s">
        <v>1728</v>
      </c>
    </row>
    <row r="814" s="2" customFormat="1">
      <c r="A814" s="38"/>
      <c r="B814" s="39"/>
      <c r="C814" s="40"/>
      <c r="D814" s="225" t="s">
        <v>158</v>
      </c>
      <c r="E814" s="40"/>
      <c r="F814" s="226" t="s">
        <v>1729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158</v>
      </c>
      <c r="AU814" s="17" t="s">
        <v>83</v>
      </c>
    </row>
    <row r="815" s="2" customFormat="1">
      <c r="A815" s="38"/>
      <c r="B815" s="39"/>
      <c r="C815" s="40"/>
      <c r="D815" s="230" t="s">
        <v>160</v>
      </c>
      <c r="E815" s="40"/>
      <c r="F815" s="231" t="s">
        <v>1730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160</v>
      </c>
      <c r="AU815" s="17" t="s">
        <v>83</v>
      </c>
    </row>
    <row r="816" s="2" customFormat="1" ht="16.5" customHeight="1">
      <c r="A816" s="38"/>
      <c r="B816" s="39"/>
      <c r="C816" s="212" t="s">
        <v>1731</v>
      </c>
      <c r="D816" s="212" t="s">
        <v>151</v>
      </c>
      <c r="E816" s="213" t="s">
        <v>1732</v>
      </c>
      <c r="F816" s="214" t="s">
        <v>1733</v>
      </c>
      <c r="G816" s="215" t="s">
        <v>178</v>
      </c>
      <c r="H816" s="216">
        <v>128.69999999999999</v>
      </c>
      <c r="I816" s="217"/>
      <c r="J816" s="218">
        <f>ROUND(I816*H816,2)</f>
        <v>0</v>
      </c>
      <c r="K816" s="214" t="s">
        <v>155</v>
      </c>
      <c r="L816" s="44"/>
      <c r="M816" s="219" t="s">
        <v>19</v>
      </c>
      <c r="N816" s="220" t="s">
        <v>44</v>
      </c>
      <c r="O816" s="84"/>
      <c r="P816" s="221">
        <f>O816*H816</f>
        <v>0</v>
      </c>
      <c r="Q816" s="221">
        <v>0.00058</v>
      </c>
      <c r="R816" s="221">
        <f>Q816*H816</f>
        <v>0.07464599999999999</v>
      </c>
      <c r="S816" s="221">
        <v>0</v>
      </c>
      <c r="T816" s="22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3" t="s">
        <v>341</v>
      </c>
      <c r="AT816" s="223" t="s">
        <v>151</v>
      </c>
      <c r="AU816" s="223" t="s">
        <v>83</v>
      </c>
      <c r="AY816" s="17" t="s">
        <v>148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7" t="s">
        <v>81</v>
      </c>
      <c r="BK816" s="224">
        <f>ROUND(I816*H816,2)</f>
        <v>0</v>
      </c>
      <c r="BL816" s="17" t="s">
        <v>341</v>
      </c>
      <c r="BM816" s="223" t="s">
        <v>1734</v>
      </c>
    </row>
    <row r="817" s="2" customFormat="1">
      <c r="A817" s="38"/>
      <c r="B817" s="39"/>
      <c r="C817" s="40"/>
      <c r="D817" s="225" t="s">
        <v>158</v>
      </c>
      <c r="E817" s="40"/>
      <c r="F817" s="226" t="s">
        <v>1735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158</v>
      </c>
      <c r="AU817" s="17" t="s">
        <v>83</v>
      </c>
    </row>
    <row r="818" s="2" customFormat="1">
      <c r="A818" s="38"/>
      <c r="B818" s="39"/>
      <c r="C818" s="40"/>
      <c r="D818" s="230" t="s">
        <v>160</v>
      </c>
      <c r="E818" s="40"/>
      <c r="F818" s="231" t="s">
        <v>1736</v>
      </c>
      <c r="G818" s="40"/>
      <c r="H818" s="40"/>
      <c r="I818" s="227"/>
      <c r="J818" s="40"/>
      <c r="K818" s="40"/>
      <c r="L818" s="44"/>
      <c r="M818" s="228"/>
      <c r="N818" s="229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160</v>
      </c>
      <c r="AU818" s="17" t="s">
        <v>83</v>
      </c>
    </row>
    <row r="819" s="2" customFormat="1">
      <c r="A819" s="38"/>
      <c r="B819" s="39"/>
      <c r="C819" s="40"/>
      <c r="D819" s="225" t="s">
        <v>215</v>
      </c>
      <c r="E819" s="40"/>
      <c r="F819" s="253" t="s">
        <v>1737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215</v>
      </c>
      <c r="AU819" s="17" t="s">
        <v>83</v>
      </c>
    </row>
    <row r="820" s="13" customFormat="1">
      <c r="A820" s="13"/>
      <c r="B820" s="232"/>
      <c r="C820" s="233"/>
      <c r="D820" s="225" t="s">
        <v>173</v>
      </c>
      <c r="E820" s="234" t="s">
        <v>19</v>
      </c>
      <c r="F820" s="235" t="s">
        <v>1738</v>
      </c>
      <c r="G820" s="233"/>
      <c r="H820" s="236">
        <v>128.69999999999999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2" t="s">
        <v>173</v>
      </c>
      <c r="AU820" s="242" t="s">
        <v>83</v>
      </c>
      <c r="AV820" s="13" t="s">
        <v>83</v>
      </c>
      <c r="AW820" s="13" t="s">
        <v>35</v>
      </c>
      <c r="AX820" s="13" t="s">
        <v>81</v>
      </c>
      <c r="AY820" s="242" t="s">
        <v>148</v>
      </c>
    </row>
    <row r="821" s="2" customFormat="1" ht="16.5" customHeight="1">
      <c r="A821" s="38"/>
      <c r="B821" s="39"/>
      <c r="C821" s="243" t="s">
        <v>1739</v>
      </c>
      <c r="D821" s="243" t="s">
        <v>182</v>
      </c>
      <c r="E821" s="244" t="s">
        <v>1740</v>
      </c>
      <c r="F821" s="245" t="s">
        <v>1741</v>
      </c>
      <c r="G821" s="246" t="s">
        <v>230</v>
      </c>
      <c r="H821" s="247">
        <v>32</v>
      </c>
      <c r="I821" s="248"/>
      <c r="J821" s="249">
        <f>ROUND(I821*H821,2)</f>
        <v>0</v>
      </c>
      <c r="K821" s="245" t="s">
        <v>155</v>
      </c>
      <c r="L821" s="250"/>
      <c r="M821" s="251" t="s">
        <v>19</v>
      </c>
      <c r="N821" s="252" t="s">
        <v>44</v>
      </c>
      <c r="O821" s="84"/>
      <c r="P821" s="221">
        <f>O821*H821</f>
        <v>0</v>
      </c>
      <c r="Q821" s="221">
        <v>0.0075300000000000002</v>
      </c>
      <c r="R821" s="221">
        <f>Q821*H821</f>
        <v>0.24096000000000001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348</v>
      </c>
      <c r="AT821" s="223" t="s">
        <v>182</v>
      </c>
      <c r="AU821" s="223" t="s">
        <v>83</v>
      </c>
      <c r="AY821" s="17" t="s">
        <v>148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81</v>
      </c>
      <c r="BK821" s="224">
        <f>ROUND(I821*H821,2)</f>
        <v>0</v>
      </c>
      <c r="BL821" s="17" t="s">
        <v>348</v>
      </c>
      <c r="BM821" s="223" t="s">
        <v>1742</v>
      </c>
    </row>
    <row r="822" s="2" customFormat="1">
      <c r="A822" s="38"/>
      <c r="B822" s="39"/>
      <c r="C822" s="40"/>
      <c r="D822" s="225" t="s">
        <v>158</v>
      </c>
      <c r="E822" s="40"/>
      <c r="F822" s="226" t="s">
        <v>1741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158</v>
      </c>
      <c r="AU822" s="17" t="s">
        <v>83</v>
      </c>
    </row>
    <row r="823" s="2" customFormat="1" ht="16.5" customHeight="1">
      <c r="A823" s="38"/>
      <c r="B823" s="39"/>
      <c r="C823" s="243" t="s">
        <v>1743</v>
      </c>
      <c r="D823" s="243" t="s">
        <v>182</v>
      </c>
      <c r="E823" s="244" t="s">
        <v>1744</v>
      </c>
      <c r="F823" s="245" t="s">
        <v>1745</v>
      </c>
      <c r="G823" s="246" t="s">
        <v>230</v>
      </c>
      <c r="H823" s="247">
        <v>27</v>
      </c>
      <c r="I823" s="248"/>
      <c r="J823" s="249">
        <f>ROUND(I823*H823,2)</f>
        <v>0</v>
      </c>
      <c r="K823" s="245" t="s">
        <v>19</v>
      </c>
      <c r="L823" s="250"/>
      <c r="M823" s="251" t="s">
        <v>19</v>
      </c>
      <c r="N823" s="252" t="s">
        <v>44</v>
      </c>
      <c r="O823" s="84"/>
      <c r="P823" s="221">
        <f>O823*H823</f>
        <v>0</v>
      </c>
      <c r="Q823" s="221">
        <v>0.0082000000000000007</v>
      </c>
      <c r="R823" s="221">
        <f>Q823*H823</f>
        <v>0.22140000000000001</v>
      </c>
      <c r="S823" s="221">
        <v>0</v>
      </c>
      <c r="T823" s="222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3" t="s">
        <v>348</v>
      </c>
      <c r="AT823" s="223" t="s">
        <v>182</v>
      </c>
      <c r="AU823" s="223" t="s">
        <v>83</v>
      </c>
      <c r="AY823" s="17" t="s">
        <v>148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17" t="s">
        <v>81</v>
      </c>
      <c r="BK823" s="224">
        <f>ROUND(I823*H823,2)</f>
        <v>0</v>
      </c>
      <c r="BL823" s="17" t="s">
        <v>348</v>
      </c>
      <c r="BM823" s="223" t="s">
        <v>1746</v>
      </c>
    </row>
    <row r="824" s="2" customFormat="1">
      <c r="A824" s="38"/>
      <c r="B824" s="39"/>
      <c r="C824" s="40"/>
      <c r="D824" s="225" t="s">
        <v>158</v>
      </c>
      <c r="E824" s="40"/>
      <c r="F824" s="226" t="s">
        <v>1745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158</v>
      </c>
      <c r="AU824" s="17" t="s">
        <v>83</v>
      </c>
    </row>
    <row r="825" s="2" customFormat="1" ht="16.5" customHeight="1">
      <c r="A825" s="38"/>
      <c r="B825" s="39"/>
      <c r="C825" s="243" t="s">
        <v>1747</v>
      </c>
      <c r="D825" s="243" t="s">
        <v>182</v>
      </c>
      <c r="E825" s="244" t="s">
        <v>1748</v>
      </c>
      <c r="F825" s="245" t="s">
        <v>1749</v>
      </c>
      <c r="G825" s="246" t="s">
        <v>230</v>
      </c>
      <c r="H825" s="247">
        <v>26</v>
      </c>
      <c r="I825" s="248"/>
      <c r="J825" s="249">
        <f>ROUND(I825*H825,2)</f>
        <v>0</v>
      </c>
      <c r="K825" s="245" t="s">
        <v>155</v>
      </c>
      <c r="L825" s="250"/>
      <c r="M825" s="251" t="s">
        <v>19</v>
      </c>
      <c r="N825" s="252" t="s">
        <v>44</v>
      </c>
      <c r="O825" s="84"/>
      <c r="P825" s="221">
        <f>O825*H825</f>
        <v>0</v>
      </c>
      <c r="Q825" s="221">
        <v>0.0085000000000000006</v>
      </c>
      <c r="R825" s="221">
        <f>Q825*H825</f>
        <v>0.22100000000000003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348</v>
      </c>
      <c r="AT825" s="223" t="s">
        <v>182</v>
      </c>
      <c r="AU825" s="223" t="s">
        <v>83</v>
      </c>
      <c r="AY825" s="17" t="s">
        <v>148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81</v>
      </c>
      <c r="BK825" s="224">
        <f>ROUND(I825*H825,2)</f>
        <v>0</v>
      </c>
      <c r="BL825" s="17" t="s">
        <v>348</v>
      </c>
      <c r="BM825" s="223" t="s">
        <v>1750</v>
      </c>
    </row>
    <row r="826" s="2" customFormat="1">
      <c r="A826" s="38"/>
      <c r="B826" s="39"/>
      <c r="C826" s="40"/>
      <c r="D826" s="225" t="s">
        <v>158</v>
      </c>
      <c r="E826" s="40"/>
      <c r="F826" s="226" t="s">
        <v>1749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158</v>
      </c>
      <c r="AU826" s="17" t="s">
        <v>83</v>
      </c>
    </row>
    <row r="827" s="2" customFormat="1" ht="24.15" customHeight="1">
      <c r="A827" s="38"/>
      <c r="B827" s="39"/>
      <c r="C827" s="243" t="s">
        <v>1751</v>
      </c>
      <c r="D827" s="243" t="s">
        <v>182</v>
      </c>
      <c r="E827" s="244" t="s">
        <v>1752</v>
      </c>
      <c r="F827" s="245" t="s">
        <v>1753</v>
      </c>
      <c r="G827" s="246" t="s">
        <v>230</v>
      </c>
      <c r="H827" s="247">
        <v>2</v>
      </c>
      <c r="I827" s="248"/>
      <c r="J827" s="249">
        <f>ROUND(I827*H827,2)</f>
        <v>0</v>
      </c>
      <c r="K827" s="245" t="s">
        <v>19</v>
      </c>
      <c r="L827" s="250"/>
      <c r="M827" s="251" t="s">
        <v>19</v>
      </c>
      <c r="N827" s="252" t="s">
        <v>44</v>
      </c>
      <c r="O827" s="84"/>
      <c r="P827" s="221">
        <f>O827*H827</f>
        <v>0</v>
      </c>
      <c r="Q827" s="221">
        <v>0.00080000000000000004</v>
      </c>
      <c r="R827" s="221">
        <f>Q827*H827</f>
        <v>0.0016000000000000001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348</v>
      </c>
      <c r="AT827" s="223" t="s">
        <v>182</v>
      </c>
      <c r="AU827" s="223" t="s">
        <v>83</v>
      </c>
      <c r="AY827" s="17" t="s">
        <v>148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81</v>
      </c>
      <c r="BK827" s="224">
        <f>ROUND(I827*H827,2)</f>
        <v>0</v>
      </c>
      <c r="BL827" s="17" t="s">
        <v>348</v>
      </c>
      <c r="BM827" s="223" t="s">
        <v>1754</v>
      </c>
    </row>
    <row r="828" s="2" customFormat="1">
      <c r="A828" s="38"/>
      <c r="B828" s="39"/>
      <c r="C828" s="40"/>
      <c r="D828" s="225" t="s">
        <v>158</v>
      </c>
      <c r="E828" s="40"/>
      <c r="F828" s="226" t="s">
        <v>1753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158</v>
      </c>
      <c r="AU828" s="17" t="s">
        <v>83</v>
      </c>
    </row>
    <row r="829" s="2" customFormat="1" ht="24.15" customHeight="1">
      <c r="A829" s="38"/>
      <c r="B829" s="39"/>
      <c r="C829" s="243" t="s">
        <v>1755</v>
      </c>
      <c r="D829" s="243" t="s">
        <v>182</v>
      </c>
      <c r="E829" s="244" t="s">
        <v>1756</v>
      </c>
      <c r="F829" s="245" t="s">
        <v>1757</v>
      </c>
      <c r="G829" s="246" t="s">
        <v>230</v>
      </c>
      <c r="H829" s="247">
        <v>2</v>
      </c>
      <c r="I829" s="248"/>
      <c r="J829" s="249">
        <f>ROUND(I829*H829,2)</f>
        <v>0</v>
      </c>
      <c r="K829" s="245" t="s">
        <v>19</v>
      </c>
      <c r="L829" s="250"/>
      <c r="M829" s="251" t="s">
        <v>19</v>
      </c>
      <c r="N829" s="252" t="s">
        <v>44</v>
      </c>
      <c r="O829" s="84"/>
      <c r="P829" s="221">
        <f>O829*H829</f>
        <v>0</v>
      </c>
      <c r="Q829" s="221">
        <v>0.001</v>
      </c>
      <c r="R829" s="221">
        <f>Q829*H829</f>
        <v>0.002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348</v>
      </c>
      <c r="AT829" s="223" t="s">
        <v>182</v>
      </c>
      <c r="AU829" s="223" t="s">
        <v>83</v>
      </c>
      <c r="AY829" s="17" t="s">
        <v>148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81</v>
      </c>
      <c r="BK829" s="224">
        <f>ROUND(I829*H829,2)</f>
        <v>0</v>
      </c>
      <c r="BL829" s="17" t="s">
        <v>348</v>
      </c>
      <c r="BM829" s="223" t="s">
        <v>1758</v>
      </c>
    </row>
    <row r="830" s="2" customFormat="1">
      <c r="A830" s="38"/>
      <c r="B830" s="39"/>
      <c r="C830" s="40"/>
      <c r="D830" s="225" t="s">
        <v>158</v>
      </c>
      <c r="E830" s="40"/>
      <c r="F830" s="226" t="s">
        <v>1757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158</v>
      </c>
      <c r="AU830" s="17" t="s">
        <v>83</v>
      </c>
    </row>
    <row r="831" s="2" customFormat="1" ht="16.5" customHeight="1">
      <c r="A831" s="38"/>
      <c r="B831" s="39"/>
      <c r="C831" s="212" t="s">
        <v>1759</v>
      </c>
      <c r="D831" s="212" t="s">
        <v>151</v>
      </c>
      <c r="E831" s="213" t="s">
        <v>1760</v>
      </c>
      <c r="F831" s="214" t="s">
        <v>1761</v>
      </c>
      <c r="G831" s="215" t="s">
        <v>300</v>
      </c>
      <c r="H831" s="216">
        <v>4400</v>
      </c>
      <c r="I831" s="217"/>
      <c r="J831" s="218">
        <f>ROUND(I831*H831,2)</f>
        <v>0</v>
      </c>
      <c r="K831" s="214" t="s">
        <v>155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0</v>
      </c>
      <c r="R831" s="221">
        <f>Q831*H831</f>
        <v>0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341</v>
      </c>
      <c r="AT831" s="223" t="s">
        <v>151</v>
      </c>
      <c r="AU831" s="223" t="s">
        <v>83</v>
      </c>
      <c r="AY831" s="17" t="s">
        <v>148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81</v>
      </c>
      <c r="BK831" s="224">
        <f>ROUND(I831*H831,2)</f>
        <v>0</v>
      </c>
      <c r="BL831" s="17" t="s">
        <v>341</v>
      </c>
      <c r="BM831" s="223" t="s">
        <v>1762</v>
      </c>
    </row>
    <row r="832" s="2" customFormat="1">
      <c r="A832" s="38"/>
      <c r="B832" s="39"/>
      <c r="C832" s="40"/>
      <c r="D832" s="225" t="s">
        <v>158</v>
      </c>
      <c r="E832" s="40"/>
      <c r="F832" s="226" t="s">
        <v>1763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158</v>
      </c>
      <c r="AU832" s="17" t="s">
        <v>83</v>
      </c>
    </row>
    <row r="833" s="2" customFormat="1">
      <c r="A833" s="38"/>
      <c r="B833" s="39"/>
      <c r="C833" s="40"/>
      <c r="D833" s="230" t="s">
        <v>160</v>
      </c>
      <c r="E833" s="40"/>
      <c r="F833" s="231" t="s">
        <v>1764</v>
      </c>
      <c r="G833" s="40"/>
      <c r="H833" s="40"/>
      <c r="I833" s="227"/>
      <c r="J833" s="40"/>
      <c r="K833" s="40"/>
      <c r="L833" s="44"/>
      <c r="M833" s="228"/>
      <c r="N833" s="229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160</v>
      </c>
      <c r="AU833" s="17" t="s">
        <v>83</v>
      </c>
    </row>
    <row r="834" s="2" customFormat="1" ht="16.5" customHeight="1">
      <c r="A834" s="38"/>
      <c r="B834" s="39"/>
      <c r="C834" s="243" t="s">
        <v>1765</v>
      </c>
      <c r="D834" s="243" t="s">
        <v>182</v>
      </c>
      <c r="E834" s="244" t="s">
        <v>422</v>
      </c>
      <c r="F834" s="245" t="s">
        <v>1766</v>
      </c>
      <c r="G834" s="246" t="s">
        <v>19</v>
      </c>
      <c r="H834" s="247">
        <v>4840</v>
      </c>
      <c r="I834" s="248"/>
      <c r="J834" s="249">
        <f>ROUND(I834*H834,2)</f>
        <v>0</v>
      </c>
      <c r="K834" s="245" t="s">
        <v>19</v>
      </c>
      <c r="L834" s="250"/>
      <c r="M834" s="251" t="s">
        <v>19</v>
      </c>
      <c r="N834" s="252" t="s">
        <v>44</v>
      </c>
      <c r="O834" s="84"/>
      <c r="P834" s="221">
        <f>O834*H834</f>
        <v>0</v>
      </c>
      <c r="Q834" s="221">
        <v>0</v>
      </c>
      <c r="R834" s="221">
        <f>Q834*H834</f>
        <v>0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348</v>
      </c>
      <c r="AT834" s="223" t="s">
        <v>182</v>
      </c>
      <c r="AU834" s="223" t="s">
        <v>83</v>
      </c>
      <c r="AY834" s="17" t="s">
        <v>148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81</v>
      </c>
      <c r="BK834" s="224">
        <f>ROUND(I834*H834,2)</f>
        <v>0</v>
      </c>
      <c r="BL834" s="17" t="s">
        <v>348</v>
      </c>
      <c r="BM834" s="223" t="s">
        <v>1767</v>
      </c>
    </row>
    <row r="835" s="2" customFormat="1">
      <c r="A835" s="38"/>
      <c r="B835" s="39"/>
      <c r="C835" s="40"/>
      <c r="D835" s="225" t="s">
        <v>158</v>
      </c>
      <c r="E835" s="40"/>
      <c r="F835" s="226" t="s">
        <v>1766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158</v>
      </c>
      <c r="AU835" s="17" t="s">
        <v>83</v>
      </c>
    </row>
    <row r="836" s="13" customFormat="1">
      <c r="A836" s="13"/>
      <c r="B836" s="232"/>
      <c r="C836" s="233"/>
      <c r="D836" s="225" t="s">
        <v>173</v>
      </c>
      <c r="E836" s="234" t="s">
        <v>19</v>
      </c>
      <c r="F836" s="235" t="s">
        <v>1768</v>
      </c>
      <c r="G836" s="233"/>
      <c r="H836" s="236">
        <v>4400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173</v>
      </c>
      <c r="AU836" s="242" t="s">
        <v>83</v>
      </c>
      <c r="AV836" s="13" t="s">
        <v>83</v>
      </c>
      <c r="AW836" s="13" t="s">
        <v>35</v>
      </c>
      <c r="AX836" s="13" t="s">
        <v>81</v>
      </c>
      <c r="AY836" s="242" t="s">
        <v>148</v>
      </c>
    </row>
    <row r="837" s="13" customFormat="1">
      <c r="A837" s="13"/>
      <c r="B837" s="232"/>
      <c r="C837" s="233"/>
      <c r="D837" s="225" t="s">
        <v>173</v>
      </c>
      <c r="E837" s="233"/>
      <c r="F837" s="235" t="s">
        <v>1769</v>
      </c>
      <c r="G837" s="233"/>
      <c r="H837" s="236">
        <v>4840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2" t="s">
        <v>173</v>
      </c>
      <c r="AU837" s="242" t="s">
        <v>83</v>
      </c>
      <c r="AV837" s="13" t="s">
        <v>83</v>
      </c>
      <c r="AW837" s="13" t="s">
        <v>4</v>
      </c>
      <c r="AX837" s="13" t="s">
        <v>81</v>
      </c>
      <c r="AY837" s="242" t="s">
        <v>148</v>
      </c>
    </row>
    <row r="838" s="2" customFormat="1" ht="16.5" customHeight="1">
      <c r="A838" s="38"/>
      <c r="B838" s="39"/>
      <c r="C838" s="212" t="s">
        <v>1770</v>
      </c>
      <c r="D838" s="212" t="s">
        <v>151</v>
      </c>
      <c r="E838" s="213" t="s">
        <v>1771</v>
      </c>
      <c r="F838" s="214" t="s">
        <v>1772</v>
      </c>
      <c r="G838" s="215" t="s">
        <v>300</v>
      </c>
      <c r="H838" s="216">
        <v>8700</v>
      </c>
      <c r="I838" s="217"/>
      <c r="J838" s="218">
        <f>ROUND(I838*H838,2)</f>
        <v>0</v>
      </c>
      <c r="K838" s="214" t="s">
        <v>155</v>
      </c>
      <c r="L838" s="44"/>
      <c r="M838" s="219" t="s">
        <v>19</v>
      </c>
      <c r="N838" s="220" t="s">
        <v>44</v>
      </c>
      <c r="O838" s="84"/>
      <c r="P838" s="221">
        <f>O838*H838</f>
        <v>0</v>
      </c>
      <c r="Q838" s="221">
        <v>8.0000000000000007E-05</v>
      </c>
      <c r="R838" s="221">
        <f>Q838*H838</f>
        <v>0.69600000000000006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341</v>
      </c>
      <c r="AT838" s="223" t="s">
        <v>151</v>
      </c>
      <c r="AU838" s="223" t="s">
        <v>83</v>
      </c>
      <c r="AY838" s="17" t="s">
        <v>148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81</v>
      </c>
      <c r="BK838" s="224">
        <f>ROUND(I838*H838,2)</f>
        <v>0</v>
      </c>
      <c r="BL838" s="17" t="s">
        <v>341</v>
      </c>
      <c r="BM838" s="223" t="s">
        <v>1773</v>
      </c>
    </row>
    <row r="839" s="2" customFormat="1">
      <c r="A839" s="38"/>
      <c r="B839" s="39"/>
      <c r="C839" s="40"/>
      <c r="D839" s="225" t="s">
        <v>158</v>
      </c>
      <c r="E839" s="40"/>
      <c r="F839" s="226" t="s">
        <v>1774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158</v>
      </c>
      <c r="AU839" s="17" t="s">
        <v>83</v>
      </c>
    </row>
    <row r="840" s="2" customFormat="1">
      <c r="A840" s="38"/>
      <c r="B840" s="39"/>
      <c r="C840" s="40"/>
      <c r="D840" s="230" t="s">
        <v>160</v>
      </c>
      <c r="E840" s="40"/>
      <c r="F840" s="231" t="s">
        <v>1775</v>
      </c>
      <c r="G840" s="40"/>
      <c r="H840" s="40"/>
      <c r="I840" s="227"/>
      <c r="J840" s="40"/>
      <c r="K840" s="40"/>
      <c r="L840" s="44"/>
      <c r="M840" s="228"/>
      <c r="N840" s="229"/>
      <c r="O840" s="84"/>
      <c r="P840" s="84"/>
      <c r="Q840" s="84"/>
      <c r="R840" s="84"/>
      <c r="S840" s="84"/>
      <c r="T840" s="85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160</v>
      </c>
      <c r="AU840" s="17" t="s">
        <v>83</v>
      </c>
    </row>
    <row r="841" s="2" customFormat="1" ht="16.5" customHeight="1">
      <c r="A841" s="38"/>
      <c r="B841" s="39"/>
      <c r="C841" s="243" t="s">
        <v>1776</v>
      </c>
      <c r="D841" s="243" t="s">
        <v>182</v>
      </c>
      <c r="E841" s="244" t="s">
        <v>377</v>
      </c>
      <c r="F841" s="245" t="s">
        <v>1777</v>
      </c>
      <c r="G841" s="246" t="s">
        <v>19</v>
      </c>
      <c r="H841" s="247">
        <v>9570</v>
      </c>
      <c r="I841" s="248"/>
      <c r="J841" s="249">
        <f>ROUND(I841*H841,2)</f>
        <v>0</v>
      </c>
      <c r="K841" s="245" t="s">
        <v>19</v>
      </c>
      <c r="L841" s="250"/>
      <c r="M841" s="251" t="s">
        <v>19</v>
      </c>
      <c r="N841" s="252" t="s">
        <v>44</v>
      </c>
      <c r="O841" s="84"/>
      <c r="P841" s="221">
        <f>O841*H841</f>
        <v>0</v>
      </c>
      <c r="Q841" s="221">
        <v>0</v>
      </c>
      <c r="R841" s="221">
        <f>Q841*H841</f>
        <v>0</v>
      </c>
      <c r="S841" s="221">
        <v>0</v>
      </c>
      <c r="T841" s="22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3" t="s">
        <v>348</v>
      </c>
      <c r="AT841" s="223" t="s">
        <v>182</v>
      </c>
      <c r="AU841" s="223" t="s">
        <v>83</v>
      </c>
      <c r="AY841" s="17" t="s">
        <v>148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348</v>
      </c>
      <c r="BM841" s="223" t="s">
        <v>1778</v>
      </c>
    </row>
    <row r="842" s="2" customFormat="1">
      <c r="A842" s="38"/>
      <c r="B842" s="39"/>
      <c r="C842" s="40"/>
      <c r="D842" s="225" t="s">
        <v>158</v>
      </c>
      <c r="E842" s="40"/>
      <c r="F842" s="226" t="s">
        <v>1777</v>
      </c>
      <c r="G842" s="40"/>
      <c r="H842" s="40"/>
      <c r="I842" s="227"/>
      <c r="J842" s="40"/>
      <c r="K842" s="40"/>
      <c r="L842" s="44"/>
      <c r="M842" s="228"/>
      <c r="N842" s="229"/>
      <c r="O842" s="84"/>
      <c r="P842" s="84"/>
      <c r="Q842" s="84"/>
      <c r="R842" s="84"/>
      <c r="S842" s="84"/>
      <c r="T842" s="85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158</v>
      </c>
      <c r="AU842" s="17" t="s">
        <v>83</v>
      </c>
    </row>
    <row r="843" s="13" customFormat="1">
      <c r="A843" s="13"/>
      <c r="B843" s="232"/>
      <c r="C843" s="233"/>
      <c r="D843" s="225" t="s">
        <v>173</v>
      </c>
      <c r="E843" s="234" t="s">
        <v>19</v>
      </c>
      <c r="F843" s="235" t="s">
        <v>1779</v>
      </c>
      <c r="G843" s="233"/>
      <c r="H843" s="236">
        <v>8700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173</v>
      </c>
      <c r="AU843" s="242" t="s">
        <v>83</v>
      </c>
      <c r="AV843" s="13" t="s">
        <v>83</v>
      </c>
      <c r="AW843" s="13" t="s">
        <v>35</v>
      </c>
      <c r="AX843" s="13" t="s">
        <v>81</v>
      </c>
      <c r="AY843" s="242" t="s">
        <v>148</v>
      </c>
    </row>
    <row r="844" s="13" customFormat="1">
      <c r="A844" s="13"/>
      <c r="B844" s="232"/>
      <c r="C844" s="233"/>
      <c r="D844" s="225" t="s">
        <v>173</v>
      </c>
      <c r="E844" s="233"/>
      <c r="F844" s="235" t="s">
        <v>1780</v>
      </c>
      <c r="G844" s="233"/>
      <c r="H844" s="236">
        <v>9570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2" t="s">
        <v>173</v>
      </c>
      <c r="AU844" s="242" t="s">
        <v>83</v>
      </c>
      <c r="AV844" s="13" t="s">
        <v>83</v>
      </c>
      <c r="AW844" s="13" t="s">
        <v>4</v>
      </c>
      <c r="AX844" s="13" t="s">
        <v>81</v>
      </c>
      <c r="AY844" s="242" t="s">
        <v>148</v>
      </c>
    </row>
    <row r="845" s="12" customFormat="1" ht="22.8" customHeight="1">
      <c r="A845" s="12"/>
      <c r="B845" s="196"/>
      <c r="C845" s="197"/>
      <c r="D845" s="198" t="s">
        <v>72</v>
      </c>
      <c r="E845" s="210" t="s">
        <v>1781</v>
      </c>
      <c r="F845" s="210" t="s">
        <v>1782</v>
      </c>
      <c r="G845" s="197"/>
      <c r="H845" s="197"/>
      <c r="I845" s="200"/>
      <c r="J845" s="211">
        <f>BK845</f>
        <v>0</v>
      </c>
      <c r="K845" s="197"/>
      <c r="L845" s="202"/>
      <c r="M845" s="203"/>
      <c r="N845" s="204"/>
      <c r="O845" s="204"/>
      <c r="P845" s="205">
        <f>SUM(P846:P851)</f>
        <v>0</v>
      </c>
      <c r="Q845" s="204"/>
      <c r="R845" s="205">
        <f>SUM(R846:R851)</f>
        <v>0</v>
      </c>
      <c r="S845" s="204"/>
      <c r="T845" s="206">
        <f>SUM(T846:T851)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07" t="s">
        <v>175</v>
      </c>
      <c r="AT845" s="208" t="s">
        <v>72</v>
      </c>
      <c r="AU845" s="208" t="s">
        <v>81</v>
      </c>
      <c r="AY845" s="207" t="s">
        <v>148</v>
      </c>
      <c r="BK845" s="209">
        <f>SUM(BK846:BK851)</f>
        <v>0</v>
      </c>
    </row>
    <row r="846" s="2" customFormat="1" ht="16.5" customHeight="1">
      <c r="A846" s="38"/>
      <c r="B846" s="39"/>
      <c r="C846" s="212" t="s">
        <v>1783</v>
      </c>
      <c r="D846" s="212" t="s">
        <v>151</v>
      </c>
      <c r="E846" s="213" t="s">
        <v>1784</v>
      </c>
      <c r="F846" s="214" t="s">
        <v>1785</v>
      </c>
      <c r="G846" s="215" t="s">
        <v>230</v>
      </c>
      <c r="H846" s="216">
        <v>7</v>
      </c>
      <c r="I846" s="217"/>
      <c r="J846" s="218">
        <f>ROUND(I846*H846,2)</f>
        <v>0</v>
      </c>
      <c r="K846" s="214" t="s">
        <v>155</v>
      </c>
      <c r="L846" s="44"/>
      <c r="M846" s="219" t="s">
        <v>19</v>
      </c>
      <c r="N846" s="220" t="s">
        <v>44</v>
      </c>
      <c r="O846" s="84"/>
      <c r="P846" s="221">
        <f>O846*H846</f>
        <v>0</v>
      </c>
      <c r="Q846" s="221">
        <v>0</v>
      </c>
      <c r="R846" s="221">
        <f>Q846*H846</f>
        <v>0</v>
      </c>
      <c r="S846" s="221">
        <v>0</v>
      </c>
      <c r="T846" s="222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23" t="s">
        <v>341</v>
      </c>
      <c r="AT846" s="223" t="s">
        <v>151</v>
      </c>
      <c r="AU846" s="223" t="s">
        <v>83</v>
      </c>
      <c r="AY846" s="17" t="s">
        <v>148</v>
      </c>
      <c r="BE846" s="224">
        <f>IF(N846="základní",J846,0)</f>
        <v>0</v>
      </c>
      <c r="BF846" s="224">
        <f>IF(N846="snížená",J846,0)</f>
        <v>0</v>
      </c>
      <c r="BG846" s="224">
        <f>IF(N846="zákl. přenesená",J846,0)</f>
        <v>0</v>
      </c>
      <c r="BH846" s="224">
        <f>IF(N846="sníž. přenesená",J846,0)</f>
        <v>0</v>
      </c>
      <c r="BI846" s="224">
        <f>IF(N846="nulová",J846,0)</f>
        <v>0</v>
      </c>
      <c r="BJ846" s="17" t="s">
        <v>81</v>
      </c>
      <c r="BK846" s="224">
        <f>ROUND(I846*H846,2)</f>
        <v>0</v>
      </c>
      <c r="BL846" s="17" t="s">
        <v>341</v>
      </c>
      <c r="BM846" s="223" t="s">
        <v>1786</v>
      </c>
    </row>
    <row r="847" s="2" customFormat="1">
      <c r="A847" s="38"/>
      <c r="B847" s="39"/>
      <c r="C847" s="40"/>
      <c r="D847" s="225" t="s">
        <v>158</v>
      </c>
      <c r="E847" s="40"/>
      <c r="F847" s="226" t="s">
        <v>1787</v>
      </c>
      <c r="G847" s="40"/>
      <c r="H847" s="40"/>
      <c r="I847" s="227"/>
      <c r="J847" s="40"/>
      <c r="K847" s="40"/>
      <c r="L847" s="44"/>
      <c r="M847" s="228"/>
      <c r="N847" s="229"/>
      <c r="O847" s="84"/>
      <c r="P847" s="84"/>
      <c r="Q847" s="84"/>
      <c r="R847" s="84"/>
      <c r="S847" s="84"/>
      <c r="T847" s="85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158</v>
      </c>
      <c r="AU847" s="17" t="s">
        <v>83</v>
      </c>
    </row>
    <row r="848" s="2" customFormat="1">
      <c r="A848" s="38"/>
      <c r="B848" s="39"/>
      <c r="C848" s="40"/>
      <c r="D848" s="230" t="s">
        <v>160</v>
      </c>
      <c r="E848" s="40"/>
      <c r="F848" s="231" t="s">
        <v>1788</v>
      </c>
      <c r="G848" s="40"/>
      <c r="H848" s="40"/>
      <c r="I848" s="227"/>
      <c r="J848" s="40"/>
      <c r="K848" s="40"/>
      <c r="L848" s="44"/>
      <c r="M848" s="228"/>
      <c r="N848" s="229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160</v>
      </c>
      <c r="AU848" s="17" t="s">
        <v>83</v>
      </c>
    </row>
    <row r="849" s="2" customFormat="1" ht="16.5" customHeight="1">
      <c r="A849" s="38"/>
      <c r="B849" s="39"/>
      <c r="C849" s="212" t="s">
        <v>1789</v>
      </c>
      <c r="D849" s="212" t="s">
        <v>151</v>
      </c>
      <c r="E849" s="213" t="s">
        <v>1790</v>
      </c>
      <c r="F849" s="214" t="s">
        <v>1791</v>
      </c>
      <c r="G849" s="215" t="s">
        <v>230</v>
      </c>
      <c r="H849" s="216">
        <v>7</v>
      </c>
      <c r="I849" s="217"/>
      <c r="J849" s="218">
        <f>ROUND(I849*H849,2)</f>
        <v>0</v>
      </c>
      <c r="K849" s="214" t="s">
        <v>155</v>
      </c>
      <c r="L849" s="44"/>
      <c r="M849" s="219" t="s">
        <v>19</v>
      </c>
      <c r="N849" s="220" t="s">
        <v>44</v>
      </c>
      <c r="O849" s="84"/>
      <c r="P849" s="221">
        <f>O849*H849</f>
        <v>0</v>
      </c>
      <c r="Q849" s="221">
        <v>0</v>
      </c>
      <c r="R849" s="221">
        <f>Q849*H849</f>
        <v>0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341</v>
      </c>
      <c r="AT849" s="223" t="s">
        <v>151</v>
      </c>
      <c r="AU849" s="223" t="s">
        <v>83</v>
      </c>
      <c r="AY849" s="17" t="s">
        <v>148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81</v>
      </c>
      <c r="BK849" s="224">
        <f>ROUND(I849*H849,2)</f>
        <v>0</v>
      </c>
      <c r="BL849" s="17" t="s">
        <v>341</v>
      </c>
      <c r="BM849" s="223" t="s">
        <v>1792</v>
      </c>
    </row>
    <row r="850" s="2" customFormat="1">
      <c r="A850" s="38"/>
      <c r="B850" s="39"/>
      <c r="C850" s="40"/>
      <c r="D850" s="225" t="s">
        <v>158</v>
      </c>
      <c r="E850" s="40"/>
      <c r="F850" s="226" t="s">
        <v>1793</v>
      </c>
      <c r="G850" s="40"/>
      <c r="H850" s="40"/>
      <c r="I850" s="227"/>
      <c r="J850" s="40"/>
      <c r="K850" s="40"/>
      <c r="L850" s="44"/>
      <c r="M850" s="228"/>
      <c r="N850" s="229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158</v>
      </c>
      <c r="AU850" s="17" t="s">
        <v>83</v>
      </c>
    </row>
    <row r="851" s="2" customFormat="1">
      <c r="A851" s="38"/>
      <c r="B851" s="39"/>
      <c r="C851" s="40"/>
      <c r="D851" s="230" t="s">
        <v>160</v>
      </c>
      <c r="E851" s="40"/>
      <c r="F851" s="231" t="s">
        <v>1794</v>
      </c>
      <c r="G851" s="40"/>
      <c r="H851" s="40"/>
      <c r="I851" s="227"/>
      <c r="J851" s="40"/>
      <c r="K851" s="40"/>
      <c r="L851" s="44"/>
      <c r="M851" s="228"/>
      <c r="N851" s="229"/>
      <c r="O851" s="84"/>
      <c r="P851" s="84"/>
      <c r="Q851" s="84"/>
      <c r="R851" s="84"/>
      <c r="S851" s="84"/>
      <c r="T851" s="85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160</v>
      </c>
      <c r="AU851" s="17" t="s">
        <v>83</v>
      </c>
    </row>
    <row r="852" s="12" customFormat="1" ht="25.92" customHeight="1">
      <c r="A852" s="12"/>
      <c r="B852" s="196"/>
      <c r="C852" s="197"/>
      <c r="D852" s="198" t="s">
        <v>72</v>
      </c>
      <c r="E852" s="199" t="s">
        <v>1795</v>
      </c>
      <c r="F852" s="199" t="s">
        <v>1796</v>
      </c>
      <c r="G852" s="197"/>
      <c r="H852" s="197"/>
      <c r="I852" s="200"/>
      <c r="J852" s="201">
        <f>BK852</f>
        <v>0</v>
      </c>
      <c r="K852" s="197"/>
      <c r="L852" s="202"/>
      <c r="M852" s="203"/>
      <c r="N852" s="204"/>
      <c r="O852" s="204"/>
      <c r="P852" s="205">
        <f>SUM(P853:P861)</f>
        <v>0</v>
      </c>
      <c r="Q852" s="204"/>
      <c r="R852" s="205">
        <f>SUM(R853:R861)</f>
        <v>0</v>
      </c>
      <c r="S852" s="204"/>
      <c r="T852" s="206">
        <f>SUM(T853:T861)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7" t="s">
        <v>156</v>
      </c>
      <c r="AT852" s="208" t="s">
        <v>72</v>
      </c>
      <c r="AU852" s="208" t="s">
        <v>73</v>
      </c>
      <c r="AY852" s="207" t="s">
        <v>148</v>
      </c>
      <c r="BK852" s="209">
        <f>SUM(BK853:BK861)</f>
        <v>0</v>
      </c>
    </row>
    <row r="853" s="2" customFormat="1" ht="16.5" customHeight="1">
      <c r="A853" s="38"/>
      <c r="B853" s="39"/>
      <c r="C853" s="212" t="s">
        <v>1797</v>
      </c>
      <c r="D853" s="212" t="s">
        <v>151</v>
      </c>
      <c r="E853" s="213" t="s">
        <v>1798</v>
      </c>
      <c r="F853" s="214" t="s">
        <v>1799</v>
      </c>
      <c r="G853" s="215" t="s">
        <v>1800</v>
      </c>
      <c r="H853" s="216">
        <v>60</v>
      </c>
      <c r="I853" s="217"/>
      <c r="J853" s="218">
        <f>ROUND(I853*H853,2)</f>
        <v>0</v>
      </c>
      <c r="K853" s="214" t="s">
        <v>155</v>
      </c>
      <c r="L853" s="44"/>
      <c r="M853" s="219" t="s">
        <v>19</v>
      </c>
      <c r="N853" s="220" t="s">
        <v>44</v>
      </c>
      <c r="O853" s="84"/>
      <c r="P853" s="221">
        <f>O853*H853</f>
        <v>0</v>
      </c>
      <c r="Q853" s="221">
        <v>0</v>
      </c>
      <c r="R853" s="221">
        <f>Q853*H853</f>
        <v>0</v>
      </c>
      <c r="S853" s="221">
        <v>0</v>
      </c>
      <c r="T853" s="222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23" t="s">
        <v>156</v>
      </c>
      <c r="AT853" s="223" t="s">
        <v>151</v>
      </c>
      <c r="AU853" s="223" t="s">
        <v>81</v>
      </c>
      <c r="AY853" s="17" t="s">
        <v>148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156</v>
      </c>
      <c r="BM853" s="223" t="s">
        <v>1801</v>
      </c>
    </row>
    <row r="854" s="2" customFormat="1">
      <c r="A854" s="38"/>
      <c r="B854" s="39"/>
      <c r="C854" s="40"/>
      <c r="D854" s="225" t="s">
        <v>158</v>
      </c>
      <c r="E854" s="40"/>
      <c r="F854" s="226" t="s">
        <v>1802</v>
      </c>
      <c r="G854" s="40"/>
      <c r="H854" s="40"/>
      <c r="I854" s="227"/>
      <c r="J854" s="40"/>
      <c r="K854" s="40"/>
      <c r="L854" s="44"/>
      <c r="M854" s="228"/>
      <c r="N854" s="229"/>
      <c r="O854" s="84"/>
      <c r="P854" s="84"/>
      <c r="Q854" s="84"/>
      <c r="R854" s="84"/>
      <c r="S854" s="84"/>
      <c r="T854" s="85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158</v>
      </c>
      <c r="AU854" s="17" t="s">
        <v>81</v>
      </c>
    </row>
    <row r="855" s="2" customFormat="1">
      <c r="A855" s="38"/>
      <c r="B855" s="39"/>
      <c r="C855" s="40"/>
      <c r="D855" s="230" t="s">
        <v>160</v>
      </c>
      <c r="E855" s="40"/>
      <c r="F855" s="231" t="s">
        <v>1803</v>
      </c>
      <c r="G855" s="40"/>
      <c r="H855" s="40"/>
      <c r="I855" s="227"/>
      <c r="J855" s="40"/>
      <c r="K855" s="40"/>
      <c r="L855" s="44"/>
      <c r="M855" s="228"/>
      <c r="N855" s="229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160</v>
      </c>
      <c r="AU855" s="17" t="s">
        <v>81</v>
      </c>
    </row>
    <row r="856" s="2" customFormat="1" ht="16.5" customHeight="1">
      <c r="A856" s="38"/>
      <c r="B856" s="39"/>
      <c r="C856" s="212" t="s">
        <v>1804</v>
      </c>
      <c r="D856" s="212" t="s">
        <v>151</v>
      </c>
      <c r="E856" s="213" t="s">
        <v>1805</v>
      </c>
      <c r="F856" s="214" t="s">
        <v>1806</v>
      </c>
      <c r="G856" s="215" t="s">
        <v>1800</v>
      </c>
      <c r="H856" s="216">
        <v>60</v>
      </c>
      <c r="I856" s="217"/>
      <c r="J856" s="218">
        <f>ROUND(I856*H856,2)</f>
        <v>0</v>
      </c>
      <c r="K856" s="214" t="s">
        <v>19</v>
      </c>
      <c r="L856" s="44"/>
      <c r="M856" s="219" t="s">
        <v>19</v>
      </c>
      <c r="N856" s="220" t="s">
        <v>44</v>
      </c>
      <c r="O856" s="84"/>
      <c r="P856" s="221">
        <f>O856*H856</f>
        <v>0</v>
      </c>
      <c r="Q856" s="221">
        <v>0</v>
      </c>
      <c r="R856" s="221">
        <f>Q856*H856</f>
        <v>0</v>
      </c>
      <c r="S856" s="221">
        <v>0</v>
      </c>
      <c r="T856" s="222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23" t="s">
        <v>156</v>
      </c>
      <c r="AT856" s="223" t="s">
        <v>151</v>
      </c>
      <c r="AU856" s="223" t="s">
        <v>81</v>
      </c>
      <c r="AY856" s="17" t="s">
        <v>148</v>
      </c>
      <c r="BE856" s="224">
        <f>IF(N856="základní",J856,0)</f>
        <v>0</v>
      </c>
      <c r="BF856" s="224">
        <f>IF(N856="snížená",J856,0)</f>
        <v>0</v>
      </c>
      <c r="BG856" s="224">
        <f>IF(N856="zákl. přenesená",J856,0)</f>
        <v>0</v>
      </c>
      <c r="BH856" s="224">
        <f>IF(N856="sníž. přenesená",J856,0)</f>
        <v>0</v>
      </c>
      <c r="BI856" s="224">
        <f>IF(N856="nulová",J856,0)</f>
        <v>0</v>
      </c>
      <c r="BJ856" s="17" t="s">
        <v>81</v>
      </c>
      <c r="BK856" s="224">
        <f>ROUND(I856*H856,2)</f>
        <v>0</v>
      </c>
      <c r="BL856" s="17" t="s">
        <v>156</v>
      </c>
      <c r="BM856" s="223" t="s">
        <v>1807</v>
      </c>
    </row>
    <row r="857" s="2" customFormat="1">
      <c r="A857" s="38"/>
      <c r="B857" s="39"/>
      <c r="C857" s="40"/>
      <c r="D857" s="225" t="s">
        <v>158</v>
      </c>
      <c r="E857" s="40"/>
      <c r="F857" s="226" t="s">
        <v>1802</v>
      </c>
      <c r="G857" s="40"/>
      <c r="H857" s="40"/>
      <c r="I857" s="227"/>
      <c r="J857" s="40"/>
      <c r="K857" s="40"/>
      <c r="L857" s="44"/>
      <c r="M857" s="228"/>
      <c r="N857" s="229"/>
      <c r="O857" s="84"/>
      <c r="P857" s="84"/>
      <c r="Q857" s="84"/>
      <c r="R857" s="84"/>
      <c r="S857" s="84"/>
      <c r="T857" s="85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T857" s="17" t="s">
        <v>158</v>
      </c>
      <c r="AU857" s="17" t="s">
        <v>81</v>
      </c>
    </row>
    <row r="858" s="2" customFormat="1" ht="16.5" customHeight="1">
      <c r="A858" s="38"/>
      <c r="B858" s="39"/>
      <c r="C858" s="212" t="s">
        <v>1808</v>
      </c>
      <c r="D858" s="212" t="s">
        <v>151</v>
      </c>
      <c r="E858" s="213" t="s">
        <v>1809</v>
      </c>
      <c r="F858" s="214" t="s">
        <v>1810</v>
      </c>
      <c r="G858" s="215" t="s">
        <v>1800</v>
      </c>
      <c r="H858" s="216">
        <v>350</v>
      </c>
      <c r="I858" s="217"/>
      <c r="J858" s="218">
        <f>ROUND(I858*H858,2)</f>
        <v>0</v>
      </c>
      <c r="K858" s="214" t="s">
        <v>155</v>
      </c>
      <c r="L858" s="44"/>
      <c r="M858" s="219" t="s">
        <v>19</v>
      </c>
      <c r="N858" s="220" t="s">
        <v>44</v>
      </c>
      <c r="O858" s="84"/>
      <c r="P858" s="221">
        <f>O858*H858</f>
        <v>0</v>
      </c>
      <c r="Q858" s="221">
        <v>0</v>
      </c>
      <c r="R858" s="221">
        <f>Q858*H858</f>
        <v>0</v>
      </c>
      <c r="S858" s="221">
        <v>0</v>
      </c>
      <c r="T858" s="22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3" t="s">
        <v>1811</v>
      </c>
      <c r="AT858" s="223" t="s">
        <v>151</v>
      </c>
      <c r="AU858" s="223" t="s">
        <v>81</v>
      </c>
      <c r="AY858" s="17" t="s">
        <v>148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7" t="s">
        <v>81</v>
      </c>
      <c r="BK858" s="224">
        <f>ROUND(I858*H858,2)</f>
        <v>0</v>
      </c>
      <c r="BL858" s="17" t="s">
        <v>1811</v>
      </c>
      <c r="BM858" s="223" t="s">
        <v>1812</v>
      </c>
    </row>
    <row r="859" s="2" customFormat="1">
      <c r="A859" s="38"/>
      <c r="B859" s="39"/>
      <c r="C859" s="40"/>
      <c r="D859" s="225" t="s">
        <v>158</v>
      </c>
      <c r="E859" s="40"/>
      <c r="F859" s="226" t="s">
        <v>1813</v>
      </c>
      <c r="G859" s="40"/>
      <c r="H859" s="40"/>
      <c r="I859" s="227"/>
      <c r="J859" s="40"/>
      <c r="K859" s="40"/>
      <c r="L859" s="44"/>
      <c r="M859" s="228"/>
      <c r="N859" s="229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158</v>
      </c>
      <c r="AU859" s="17" t="s">
        <v>81</v>
      </c>
    </row>
    <row r="860" s="2" customFormat="1">
      <c r="A860" s="38"/>
      <c r="B860" s="39"/>
      <c r="C860" s="40"/>
      <c r="D860" s="230" t="s">
        <v>160</v>
      </c>
      <c r="E860" s="40"/>
      <c r="F860" s="231" t="s">
        <v>1814</v>
      </c>
      <c r="G860" s="40"/>
      <c r="H860" s="40"/>
      <c r="I860" s="227"/>
      <c r="J860" s="40"/>
      <c r="K860" s="40"/>
      <c r="L860" s="44"/>
      <c r="M860" s="228"/>
      <c r="N860" s="229"/>
      <c r="O860" s="84"/>
      <c r="P860" s="84"/>
      <c r="Q860" s="84"/>
      <c r="R860" s="84"/>
      <c r="S860" s="84"/>
      <c r="T860" s="85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160</v>
      </c>
      <c r="AU860" s="17" t="s">
        <v>81</v>
      </c>
    </row>
    <row r="861" s="2" customFormat="1">
      <c r="A861" s="38"/>
      <c r="B861" s="39"/>
      <c r="C861" s="40"/>
      <c r="D861" s="225" t="s">
        <v>215</v>
      </c>
      <c r="E861" s="40"/>
      <c r="F861" s="253" t="s">
        <v>1815</v>
      </c>
      <c r="G861" s="40"/>
      <c r="H861" s="40"/>
      <c r="I861" s="227"/>
      <c r="J861" s="40"/>
      <c r="K861" s="40"/>
      <c r="L861" s="44"/>
      <c r="M861" s="228"/>
      <c r="N861" s="229"/>
      <c r="O861" s="84"/>
      <c r="P861" s="84"/>
      <c r="Q861" s="84"/>
      <c r="R861" s="84"/>
      <c r="S861" s="84"/>
      <c r="T861" s="85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T861" s="17" t="s">
        <v>215</v>
      </c>
      <c r="AU861" s="17" t="s">
        <v>81</v>
      </c>
    </row>
    <row r="862" s="12" customFormat="1" ht="25.92" customHeight="1">
      <c r="A862" s="12"/>
      <c r="B862" s="196"/>
      <c r="C862" s="197"/>
      <c r="D862" s="198" t="s">
        <v>72</v>
      </c>
      <c r="E862" s="199" t="s">
        <v>113</v>
      </c>
      <c r="F862" s="199" t="s">
        <v>114</v>
      </c>
      <c r="G862" s="197"/>
      <c r="H862" s="197"/>
      <c r="I862" s="200"/>
      <c r="J862" s="201">
        <f>BK862</f>
        <v>0</v>
      </c>
      <c r="K862" s="197"/>
      <c r="L862" s="202"/>
      <c r="M862" s="203"/>
      <c r="N862" s="204"/>
      <c r="O862" s="204"/>
      <c r="P862" s="205">
        <f>P863</f>
        <v>0</v>
      </c>
      <c r="Q862" s="204"/>
      <c r="R862" s="205">
        <f>R863</f>
        <v>0</v>
      </c>
      <c r="S862" s="204"/>
      <c r="T862" s="206">
        <f>T863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07" t="s">
        <v>188</v>
      </c>
      <c r="AT862" s="208" t="s">
        <v>72</v>
      </c>
      <c r="AU862" s="208" t="s">
        <v>73</v>
      </c>
      <c r="AY862" s="207" t="s">
        <v>148</v>
      </c>
      <c r="BK862" s="209">
        <f>BK863</f>
        <v>0</v>
      </c>
    </row>
    <row r="863" s="12" customFormat="1" ht="22.8" customHeight="1">
      <c r="A863" s="12"/>
      <c r="B863" s="196"/>
      <c r="C863" s="197"/>
      <c r="D863" s="198" t="s">
        <v>72</v>
      </c>
      <c r="E863" s="210" t="s">
        <v>1816</v>
      </c>
      <c r="F863" s="210" t="s">
        <v>1817</v>
      </c>
      <c r="G863" s="197"/>
      <c r="H863" s="197"/>
      <c r="I863" s="200"/>
      <c r="J863" s="211">
        <f>BK863</f>
        <v>0</v>
      </c>
      <c r="K863" s="197"/>
      <c r="L863" s="202"/>
      <c r="M863" s="203"/>
      <c r="N863" s="204"/>
      <c r="O863" s="204"/>
      <c r="P863" s="205">
        <f>SUM(P864:P870)</f>
        <v>0</v>
      </c>
      <c r="Q863" s="204"/>
      <c r="R863" s="205">
        <f>SUM(R864:R870)</f>
        <v>0</v>
      </c>
      <c r="S863" s="204"/>
      <c r="T863" s="206">
        <f>SUM(T864:T870)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07" t="s">
        <v>188</v>
      </c>
      <c r="AT863" s="208" t="s">
        <v>72</v>
      </c>
      <c r="AU863" s="208" t="s">
        <v>81</v>
      </c>
      <c r="AY863" s="207" t="s">
        <v>148</v>
      </c>
      <c r="BK863" s="209">
        <f>SUM(BK864:BK870)</f>
        <v>0</v>
      </c>
    </row>
    <row r="864" s="2" customFormat="1" ht="16.5" customHeight="1">
      <c r="A864" s="38"/>
      <c r="B864" s="39"/>
      <c r="C864" s="212" t="s">
        <v>1818</v>
      </c>
      <c r="D864" s="212" t="s">
        <v>151</v>
      </c>
      <c r="E864" s="213" t="s">
        <v>1819</v>
      </c>
      <c r="F864" s="214" t="s">
        <v>1820</v>
      </c>
      <c r="G864" s="215" t="s">
        <v>1821</v>
      </c>
      <c r="H864" s="216">
        <v>150</v>
      </c>
      <c r="I864" s="217"/>
      <c r="J864" s="218">
        <f>ROUND(I864*H864,2)</f>
        <v>0</v>
      </c>
      <c r="K864" s="214" t="s">
        <v>155</v>
      </c>
      <c r="L864" s="44"/>
      <c r="M864" s="219" t="s">
        <v>19</v>
      </c>
      <c r="N864" s="220" t="s">
        <v>44</v>
      </c>
      <c r="O864" s="84"/>
      <c r="P864" s="221">
        <f>O864*H864</f>
        <v>0</v>
      </c>
      <c r="Q864" s="221">
        <v>0</v>
      </c>
      <c r="R864" s="221">
        <f>Q864*H864</f>
        <v>0</v>
      </c>
      <c r="S864" s="221">
        <v>0</v>
      </c>
      <c r="T864" s="22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3" t="s">
        <v>1822</v>
      </c>
      <c r="AT864" s="223" t="s">
        <v>151</v>
      </c>
      <c r="AU864" s="223" t="s">
        <v>83</v>
      </c>
      <c r="AY864" s="17" t="s">
        <v>148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7" t="s">
        <v>81</v>
      </c>
      <c r="BK864" s="224">
        <f>ROUND(I864*H864,2)</f>
        <v>0</v>
      </c>
      <c r="BL864" s="17" t="s">
        <v>1822</v>
      </c>
      <c r="BM864" s="223" t="s">
        <v>1823</v>
      </c>
    </row>
    <row r="865" s="2" customFormat="1">
      <c r="A865" s="38"/>
      <c r="B865" s="39"/>
      <c r="C865" s="40"/>
      <c r="D865" s="225" t="s">
        <v>158</v>
      </c>
      <c r="E865" s="40"/>
      <c r="F865" s="226" t="s">
        <v>1820</v>
      </c>
      <c r="G865" s="40"/>
      <c r="H865" s="40"/>
      <c r="I865" s="227"/>
      <c r="J865" s="40"/>
      <c r="K865" s="40"/>
      <c r="L865" s="44"/>
      <c r="M865" s="228"/>
      <c r="N865" s="229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158</v>
      </c>
      <c r="AU865" s="17" t="s">
        <v>83</v>
      </c>
    </row>
    <row r="866" s="2" customFormat="1">
      <c r="A866" s="38"/>
      <c r="B866" s="39"/>
      <c r="C866" s="40"/>
      <c r="D866" s="230" t="s">
        <v>160</v>
      </c>
      <c r="E866" s="40"/>
      <c r="F866" s="231" t="s">
        <v>1824</v>
      </c>
      <c r="G866" s="40"/>
      <c r="H866" s="40"/>
      <c r="I866" s="227"/>
      <c r="J866" s="40"/>
      <c r="K866" s="40"/>
      <c r="L866" s="44"/>
      <c r="M866" s="228"/>
      <c r="N866" s="229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160</v>
      </c>
      <c r="AU866" s="17" t="s">
        <v>83</v>
      </c>
    </row>
    <row r="867" s="2" customFormat="1" ht="16.5" customHeight="1">
      <c r="A867" s="38"/>
      <c r="B867" s="39"/>
      <c r="C867" s="212" t="s">
        <v>1825</v>
      </c>
      <c r="D867" s="212" t="s">
        <v>151</v>
      </c>
      <c r="E867" s="213" t="s">
        <v>1826</v>
      </c>
      <c r="F867" s="214" t="s">
        <v>1827</v>
      </c>
      <c r="G867" s="215" t="s">
        <v>1800</v>
      </c>
      <c r="H867" s="216">
        <v>32</v>
      </c>
      <c r="I867" s="217"/>
      <c r="J867" s="218">
        <f>ROUND(I867*H867,2)</f>
        <v>0</v>
      </c>
      <c r="K867" s="214" t="s">
        <v>19</v>
      </c>
      <c r="L867" s="44"/>
      <c r="M867" s="219" t="s">
        <v>19</v>
      </c>
      <c r="N867" s="220" t="s">
        <v>44</v>
      </c>
      <c r="O867" s="84"/>
      <c r="P867" s="221">
        <f>O867*H867</f>
        <v>0</v>
      </c>
      <c r="Q867" s="221">
        <v>0</v>
      </c>
      <c r="R867" s="221">
        <f>Q867*H867</f>
        <v>0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1822</v>
      </c>
      <c r="AT867" s="223" t="s">
        <v>151</v>
      </c>
      <c r="AU867" s="223" t="s">
        <v>83</v>
      </c>
      <c r="AY867" s="17" t="s">
        <v>148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81</v>
      </c>
      <c r="BK867" s="224">
        <f>ROUND(I867*H867,2)</f>
        <v>0</v>
      </c>
      <c r="BL867" s="17" t="s">
        <v>1822</v>
      </c>
      <c r="BM867" s="223" t="s">
        <v>1828</v>
      </c>
    </row>
    <row r="868" s="2" customFormat="1">
      <c r="A868" s="38"/>
      <c r="B868" s="39"/>
      <c r="C868" s="40"/>
      <c r="D868" s="225" t="s">
        <v>158</v>
      </c>
      <c r="E868" s="40"/>
      <c r="F868" s="226" t="s">
        <v>1827</v>
      </c>
      <c r="G868" s="40"/>
      <c r="H868" s="40"/>
      <c r="I868" s="227"/>
      <c r="J868" s="40"/>
      <c r="K868" s="40"/>
      <c r="L868" s="44"/>
      <c r="M868" s="228"/>
      <c r="N868" s="229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158</v>
      </c>
      <c r="AU868" s="17" t="s">
        <v>83</v>
      </c>
    </row>
    <row r="869" s="2" customFormat="1">
      <c r="A869" s="38"/>
      <c r="B869" s="39"/>
      <c r="C869" s="40"/>
      <c r="D869" s="225" t="s">
        <v>215</v>
      </c>
      <c r="E869" s="40"/>
      <c r="F869" s="253" t="s">
        <v>1829</v>
      </c>
      <c r="G869" s="40"/>
      <c r="H869" s="40"/>
      <c r="I869" s="227"/>
      <c r="J869" s="40"/>
      <c r="K869" s="40"/>
      <c r="L869" s="44"/>
      <c r="M869" s="228"/>
      <c r="N869" s="229"/>
      <c r="O869" s="84"/>
      <c r="P869" s="84"/>
      <c r="Q869" s="84"/>
      <c r="R869" s="84"/>
      <c r="S869" s="84"/>
      <c r="T869" s="85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215</v>
      </c>
      <c r="AU869" s="17" t="s">
        <v>83</v>
      </c>
    </row>
    <row r="870" s="13" customFormat="1">
      <c r="A870" s="13"/>
      <c r="B870" s="232"/>
      <c r="C870" s="233"/>
      <c r="D870" s="225" t="s">
        <v>173</v>
      </c>
      <c r="E870" s="234" t="s">
        <v>19</v>
      </c>
      <c r="F870" s="235" t="s">
        <v>1830</v>
      </c>
      <c r="G870" s="233"/>
      <c r="H870" s="236">
        <v>32</v>
      </c>
      <c r="I870" s="237"/>
      <c r="J870" s="233"/>
      <c r="K870" s="233"/>
      <c r="L870" s="238"/>
      <c r="M870" s="258"/>
      <c r="N870" s="259"/>
      <c r="O870" s="259"/>
      <c r="P870" s="259"/>
      <c r="Q870" s="259"/>
      <c r="R870" s="259"/>
      <c r="S870" s="259"/>
      <c r="T870" s="26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173</v>
      </c>
      <c r="AU870" s="242" t="s">
        <v>83</v>
      </c>
      <c r="AV870" s="13" t="s">
        <v>83</v>
      </c>
      <c r="AW870" s="13" t="s">
        <v>35</v>
      </c>
      <c r="AX870" s="13" t="s">
        <v>81</v>
      </c>
      <c r="AY870" s="242" t="s">
        <v>148</v>
      </c>
    </row>
    <row r="871" s="2" customFormat="1" ht="6.96" customHeight="1">
      <c r="A871" s="38"/>
      <c r="B871" s="59"/>
      <c r="C871" s="60"/>
      <c r="D871" s="60"/>
      <c r="E871" s="60"/>
      <c r="F871" s="60"/>
      <c r="G871" s="60"/>
      <c r="H871" s="60"/>
      <c r="I871" s="60"/>
      <c r="J871" s="60"/>
      <c r="K871" s="60"/>
      <c r="L871" s="44"/>
      <c r="M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</sheetData>
  <sheetProtection sheet="1" autoFilter="0" formatColumns="0" formatRows="0" objects="1" scenarios="1" spinCount="100000" saltValue="Adj3ZHpimHslUtXaAc3oBeHbRNEskXr3nYaOg9u9ovcDSFyy6fGWt7ASZZoOsuHpiwwh/TUuRsEpzpoSoFtsgg==" hashValue="OUn1I4LA4zY7P5/FLvTvqOOS28slOjaeU596i9O+I//dJYacsTmgCNhHWsXP6uYr8guWYsl07NbL3Hd9O9jZjQ==" algorithmName="SHA-512" password="CC35"/>
  <autoFilter ref="C100:K8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4_01/945412112"/>
    <hyperlink ref="F110" r:id="rId2" display="https://podminky.urs.cz/item/CS_URS_2024_01/997013814"/>
    <hyperlink ref="F115" r:id="rId3" display="https://podminky.urs.cz/item/CS_URS_2024_01/713351312"/>
    <hyperlink ref="F122" r:id="rId4" display="https://podminky.urs.cz/item/CS_URS_2024_01/713391112"/>
    <hyperlink ref="F128" r:id="rId5" display="https://podminky.urs.cz/item/CS_URS_2024_01/713491111"/>
    <hyperlink ref="F134" r:id="rId6" display="https://podminky.urs.cz/item/CS_URS_2024_01/713411112"/>
    <hyperlink ref="F162" r:id="rId7" display="https://podminky.urs.cz/item/CS_URS_2024_01/713420813"/>
    <hyperlink ref="F165" r:id="rId8" display="https://podminky.urs.cz/item/CS_URS_2024_01/713460813"/>
    <hyperlink ref="F168" r:id="rId9" display="https://podminky.urs.cz/item/CS_URS_2024_01/713463111"/>
    <hyperlink ref="F177" r:id="rId10" display="https://podminky.urs.cz/item/CS_URS_2024_01/713490811"/>
    <hyperlink ref="F180" r:id="rId11" display="https://podminky.urs.cz/item/CS_URS_2024_01/713471212"/>
    <hyperlink ref="F197" r:id="rId12" display="https://podminky.urs.cz/item/CS_URS_2024_01/998713123"/>
    <hyperlink ref="F203" r:id="rId13" display="https://podminky.urs.cz/item/CS_URS_2024_01/732420816"/>
    <hyperlink ref="F219" r:id="rId14" display="https://podminky.urs.cz/item/CS_URS_2024_01/732429229"/>
    <hyperlink ref="F241" r:id="rId15" display="https://podminky.urs.cz/item/CS_URS_2024_01/998732101"/>
    <hyperlink ref="F245" r:id="rId16" display="https://podminky.urs.cz/item/CS_URS_2024_01/733120832"/>
    <hyperlink ref="F249" r:id="rId17" display="https://podminky.urs.cz/item/CS_URS_2024_01/733120839"/>
    <hyperlink ref="F252" r:id="rId18" display="https://podminky.urs.cz/item/CS_URS_2024_01/733120842"/>
    <hyperlink ref="F255" r:id="rId19" display="https://podminky.urs.cz/item/CS_URS_2024_01/733120843"/>
    <hyperlink ref="F281" r:id="rId20" display="https://podminky.urs.cz/item/CS_URS_2024_01/733121244"/>
    <hyperlink ref="F313" r:id="rId21" display="https://podminky.urs.cz/item/CS_URS_2024_01/998733102"/>
    <hyperlink ref="F317" r:id="rId22" display="https://podminky.urs.cz/item/CS_URS_2024_01/734109213"/>
    <hyperlink ref="F322" r:id="rId23" display="https://podminky.urs.cz/item/CS_URS_2024_01/734109311"/>
    <hyperlink ref="F327" r:id="rId24" display="https://podminky.urs.cz/item/CS_URS_2024_01/734109316"/>
    <hyperlink ref="F334" r:id="rId25" display="https://podminky.urs.cz/item/CS_URS_2024_01/734109217"/>
    <hyperlink ref="F339" r:id="rId26" display="https://podminky.urs.cz/item/CS_URS_2024_01/734109219"/>
    <hyperlink ref="F344" r:id="rId27" display="https://podminky.urs.cz/item/CS_URS_2024_01/734109220"/>
    <hyperlink ref="F353" r:id="rId28" display="https://podminky.urs.cz/item/CS_URS_2024_01/734109222"/>
    <hyperlink ref="F362" r:id="rId29" display="https://podminky.urs.cz/item/CS_URS_2024_01/734109317"/>
    <hyperlink ref="F369" r:id="rId30" display="https://podminky.urs.cz/item/CS_URS_2024_01/734109319"/>
    <hyperlink ref="F376" r:id="rId31" display="https://podminky.urs.cz/item/CS_URS_2024_01/734109320"/>
    <hyperlink ref="F381" r:id="rId32" display="https://podminky.urs.cz/item/CS_URS_2024_01/734109221"/>
    <hyperlink ref="F396" r:id="rId33" display="https://podminky.urs.cz/item/CS_URS_2024_01/734190909"/>
    <hyperlink ref="F399" r:id="rId34" display="https://podminky.urs.cz/item/CS_URS_2024_01/734190914"/>
    <hyperlink ref="F402" r:id="rId35" display="https://podminky.urs.cz/item/CS_URS_2024_01/734190934"/>
    <hyperlink ref="F407" r:id="rId36" display="https://podminky.urs.cz/item/CS_URS_2024_01/734209111"/>
    <hyperlink ref="F412" r:id="rId37" display="https://podminky.urs.cz/item/CS_URS_2024_01/734292718"/>
    <hyperlink ref="F415" r:id="rId38" display="https://podminky.urs.cz/item/CS_URS_2024_01/734411127"/>
    <hyperlink ref="F418" r:id="rId39" display="https://podminky.urs.cz/item/CS_URS_2024_01/734411601"/>
    <hyperlink ref="F421" r:id="rId40" display="https://podminky.urs.cz/item/CS_URS_2024_01/734419111"/>
    <hyperlink ref="F424" r:id="rId41" display="https://podminky.urs.cz/item/CS_URS_2024_01/734494213"/>
    <hyperlink ref="F428" r:id="rId42" display="https://podminky.urs.cz/item/CS_URS_2024_01/734499211"/>
    <hyperlink ref="F431" r:id="rId43" display="https://podminky.urs.cz/item/CS_URS_2024_01/751614110"/>
    <hyperlink ref="F437" r:id="rId44" display="https://podminky.urs.cz/item/CS_URS_2024_01/998734102"/>
    <hyperlink ref="F441" r:id="rId45" display="https://podminky.urs.cz/item/CS_URS_2024_01/767996701"/>
    <hyperlink ref="F444" r:id="rId46" display="https://podminky.urs.cz/item/CS_URS_2024_01/998767101"/>
    <hyperlink ref="F448" r:id="rId47" display="https://podminky.urs.cz/item/CS_URS_2024_01/783314101"/>
    <hyperlink ref="F452" r:id="rId48" display="https://podminky.urs.cz/item/CS_URS_2024_01/783317101"/>
    <hyperlink ref="F456" r:id="rId49" display="https://podminky.urs.cz/item/CS_URS_2024_01/783647691"/>
    <hyperlink ref="F463" r:id="rId50" display="https://podminky.urs.cz/item/CS_URS_2024_01/230011121"/>
    <hyperlink ref="F475" r:id="rId51" display="https://podminky.urs.cz/item/CS_URS_2024_01/230020627"/>
    <hyperlink ref="F478" r:id="rId52" display="https://podminky.urs.cz/item/CS_URS_2024_01/230020639"/>
    <hyperlink ref="F481" r:id="rId53" display="https://podminky.urs.cz/item/CS_URS_2024_01/230020649"/>
    <hyperlink ref="F484" r:id="rId54" display="https://podminky.urs.cz/item/CS_URS_2024_01/230020664"/>
    <hyperlink ref="F487" r:id="rId55" display="https://podminky.urs.cz/item/CS_URS_2024_01/230020674"/>
    <hyperlink ref="F490" r:id="rId56" display="https://podminky.urs.cz/item/CS_URS_2024_01/230020684"/>
    <hyperlink ref="F493" r:id="rId57" display="https://podminky.urs.cz/item/CS_URS_2024_01/230020718"/>
    <hyperlink ref="F496" r:id="rId58" display="https://podminky.urs.cz/item/CS_URS_2024_01/230020728"/>
    <hyperlink ref="F499" r:id="rId59" display="https://podminky.urs.cz/item/CS_URS_2024_01/230020738"/>
    <hyperlink ref="F502" r:id="rId60" display="https://podminky.urs.cz/item/CS_URS_2024_01/230020757"/>
    <hyperlink ref="F505" r:id="rId61" display="https://podminky.urs.cz/item/CS_URS_2024_01/230020765"/>
    <hyperlink ref="F508" r:id="rId62" display="https://podminky.urs.cz/item/CS_URS_2024_01/230021008"/>
    <hyperlink ref="F517" r:id="rId63" display="https://podminky.urs.cz/item/CS_URS_2024_01/230021048"/>
    <hyperlink ref="F524" r:id="rId64" display="https://podminky.urs.cz/item/CS_URS_2024_01/230022088"/>
    <hyperlink ref="F529" r:id="rId65" display="https://podminky.urs.cz/item/CS_URS_2024_01/230022031"/>
    <hyperlink ref="F538" r:id="rId66" display="https://podminky.urs.cz/item/CS_URS_2024_01/230022067"/>
    <hyperlink ref="F543" r:id="rId67" display="https://podminky.urs.cz/item/CS_URS_2024_01/230023008"/>
    <hyperlink ref="F552" r:id="rId68" display="https://podminky.urs.cz/item/CS_URS_2024_01/230023021"/>
    <hyperlink ref="F558" r:id="rId69" display="https://podminky.urs.cz/item/CS_URS_2024_01/230023037"/>
    <hyperlink ref="F563" r:id="rId70" display="https://podminky.urs.cz/item/CS_URS_2024_01/230023048"/>
    <hyperlink ref="F572" r:id="rId71" display="https://podminky.urs.cz/item/CS_URS_2024_01/230023057"/>
    <hyperlink ref="F585" r:id="rId72" display="https://podminky.urs.cz/item/CS_URS_2024_01/230023077"/>
    <hyperlink ref="F590" r:id="rId73" display="https://podminky.urs.cz/item/CS_URS_2024_01/230023101"/>
    <hyperlink ref="F597" r:id="rId74" display="https://podminky.urs.cz/item/CS_URS_2024_01/230024058"/>
    <hyperlink ref="F602" r:id="rId75" display="https://podminky.urs.cz/item/CS_URS_2024_01/230023067"/>
    <hyperlink ref="F613" r:id="rId76" display="https://podminky.urs.cz/item/CS_URS_2024_01/230024088"/>
    <hyperlink ref="F624" r:id="rId77" display="https://podminky.urs.cz/item/CS_URS_2024_01/230024101"/>
    <hyperlink ref="F637" r:id="rId78" display="https://podminky.urs.cz/item/CS_URS_2024_01/230023058"/>
    <hyperlink ref="F642" r:id="rId79" display="https://podminky.urs.cz/item/CS_URS_2024_01/230023113"/>
    <hyperlink ref="F651" r:id="rId80" display="https://podminky.urs.cz/item/CS_URS_2024_01/230024113"/>
    <hyperlink ref="F664" r:id="rId81" display="https://podminky.urs.cz/item/CS_URS_2024_01/230025113"/>
    <hyperlink ref="F673" r:id="rId82" display="https://podminky.urs.cz/item/CS_URS_2024_01/230025121"/>
    <hyperlink ref="F690" r:id="rId83" display="https://podminky.urs.cz/item/CS_URS_2024_01/230024123"/>
    <hyperlink ref="F697" r:id="rId84" display="https://podminky.urs.cz/item/CS_URS_2024_01/230024144"/>
    <hyperlink ref="F706" r:id="rId85" display="https://podminky.urs.cz/item/CS_URS_2024_01/230023122"/>
    <hyperlink ref="F713" r:id="rId86" display="https://podminky.urs.cz/item/CS_URS_2024_01/230024142"/>
    <hyperlink ref="F718" r:id="rId87" display="https://podminky.urs.cz/item/CS_URS_2024_01/230024165"/>
    <hyperlink ref="F725" r:id="rId88" display="https://podminky.urs.cz/item/CS_URS_2024_01/230024175"/>
    <hyperlink ref="F730" r:id="rId89" display="https://podminky.urs.cz/item/CS_URS_2024_01/230025144"/>
    <hyperlink ref="F737" r:id="rId90" display="https://podminky.urs.cz/item/CS_URS_2024_01/230026167"/>
    <hyperlink ref="F742" r:id="rId91" display="https://podminky.urs.cz/item/CS_URS_2024_01/230031028"/>
    <hyperlink ref="F745" r:id="rId92" display="https://podminky.urs.cz/item/CS_URS_2024_01/230031029"/>
    <hyperlink ref="F748" r:id="rId93" display="https://podminky.urs.cz/item/CS_URS_2024_01/230032026"/>
    <hyperlink ref="F751" r:id="rId94" display="https://podminky.urs.cz/item/CS_URS_2024_01/230032028"/>
    <hyperlink ref="F754" r:id="rId95" display="https://podminky.urs.cz/item/CS_URS_2024_01/230032029"/>
    <hyperlink ref="F757" r:id="rId96" display="https://podminky.urs.cz/item/CS_URS_2024_01/230032030"/>
    <hyperlink ref="F760" r:id="rId97" display="https://podminky.urs.cz/item/CS_URS_2024_01/230032031"/>
    <hyperlink ref="F763" r:id="rId98" display="https://podminky.urs.cz/item/CS_URS_2024_01/230032032"/>
    <hyperlink ref="F766" r:id="rId99" display="https://podminky.urs.cz/item/CS_URS_2024_01/230032033"/>
    <hyperlink ref="F769" r:id="rId100" display="https://podminky.urs.cz/item/CS_URS_2024_01/230032034"/>
    <hyperlink ref="F772" r:id="rId101" display="https://podminky.urs.cz/item/CS_URS_2024_01/230032035"/>
    <hyperlink ref="F775" r:id="rId102" display="https://podminky.urs.cz/item/CS_URS_2024_01/230032037"/>
    <hyperlink ref="F778" r:id="rId103" display="https://podminky.urs.cz/item/CS_URS_2024_01/230033022"/>
    <hyperlink ref="F781" r:id="rId104" display="https://podminky.urs.cz/item/CS_URS_2024_01/230033026"/>
    <hyperlink ref="F784" r:id="rId105" display="https://podminky.urs.cz/item/CS_URS_2024_01/230033029"/>
    <hyperlink ref="F787" r:id="rId106" display="https://podminky.urs.cz/item/CS_URS_2024_01/230033030"/>
    <hyperlink ref="F790" r:id="rId107" display="https://podminky.urs.cz/item/CS_URS_2024_01/230033032"/>
    <hyperlink ref="F793" r:id="rId108" display="https://podminky.urs.cz/item/CS_URS_2024_01/230033033"/>
    <hyperlink ref="F797" r:id="rId109" display="https://podminky.urs.cz/item/CS_URS_2024_01/230033034"/>
    <hyperlink ref="F800" r:id="rId110" display="https://podminky.urs.cz/item/CS_URS_2024_01/230170006"/>
    <hyperlink ref="F803" r:id="rId111" display="https://podminky.urs.cz/item/CS_URS_2024_01/230170012"/>
    <hyperlink ref="F806" r:id="rId112" display="https://podminky.urs.cz/item/CS_URS_2024_01/230170013"/>
    <hyperlink ref="F809" r:id="rId113" display="https://podminky.urs.cz/item/CS_URS_2024_01/230170014"/>
    <hyperlink ref="F812" r:id="rId114" display="https://podminky.urs.cz/item/CS_URS_2024_01/230170015"/>
    <hyperlink ref="F815" r:id="rId115" display="https://podminky.urs.cz/item/CS_URS_2024_01/230170016"/>
    <hyperlink ref="F818" r:id="rId116" display="https://podminky.urs.cz/item/CS_URS_2024_01/230210011"/>
    <hyperlink ref="F833" r:id="rId117" display="https://podminky.urs.cz/item/CS_URS_2024_01/230050004"/>
    <hyperlink ref="F840" r:id="rId118" display="https://podminky.urs.cz/item/CS_URS_2024_01/230050031"/>
    <hyperlink ref="F848" r:id="rId119" display="https://podminky.urs.cz/item/CS_URS_2024_01/580203005"/>
    <hyperlink ref="F851" r:id="rId120" display="https://podminky.urs.cz/item/CS_URS_2024_01/580204005"/>
    <hyperlink ref="F855" r:id="rId121" display="https://podminky.urs.cz/item/CS_URS_2024_01/HZS4132"/>
    <hyperlink ref="F860" r:id="rId122" display="https://podminky.urs.cz/item/CS_URS_2024_01/HZS4212"/>
    <hyperlink ref="F866" r:id="rId123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441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1831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1832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1833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1832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1833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ROUND((SUM(BE96:BE621)),  2)</f>
        <v>0</v>
      </c>
      <c r="G35" s="38"/>
      <c r="H35" s="38"/>
      <c r="I35" s="157">
        <v>0.20999999999999999</v>
      </c>
      <c r="J35" s="156">
        <f>ROUND(((SUM(BE96:BE621))*I35),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ROUND((SUM(BF96:BF621)),  2)</f>
        <v>0</v>
      </c>
      <c r="G36" s="38"/>
      <c r="H36" s="38"/>
      <c r="I36" s="157">
        <v>0.12</v>
      </c>
      <c r="J36" s="156">
        <f>ROUND(((SUM(BF96:BF621))*I36),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ROUND((SUM(BG96:BG621)),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ROUND((SUM(BH96:BH621)),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ROUND((SUM(BI96:BI621)),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441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PVS v OKP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126</v>
      </c>
      <c r="E64" s="177"/>
      <c r="F64" s="177"/>
      <c r="G64" s="177"/>
      <c r="H64" s="177"/>
      <c r="I64" s="177"/>
      <c r="J64" s="178">
        <f>J97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127</v>
      </c>
      <c r="E65" s="182"/>
      <c r="F65" s="182"/>
      <c r="G65" s="182"/>
      <c r="H65" s="182"/>
      <c r="I65" s="182"/>
      <c r="J65" s="183">
        <f>J98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444</v>
      </c>
      <c r="E66" s="182"/>
      <c r="F66" s="182"/>
      <c r="G66" s="182"/>
      <c r="H66" s="182"/>
      <c r="I66" s="182"/>
      <c r="J66" s="183">
        <f>J176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445</v>
      </c>
      <c r="E67" s="182"/>
      <c r="F67" s="182"/>
      <c r="G67" s="182"/>
      <c r="H67" s="182"/>
      <c r="I67" s="182"/>
      <c r="J67" s="183">
        <f>J192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128</v>
      </c>
      <c r="E68" s="182"/>
      <c r="F68" s="182"/>
      <c r="G68" s="182"/>
      <c r="H68" s="182"/>
      <c r="I68" s="182"/>
      <c r="J68" s="183">
        <f>J240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1834</v>
      </c>
      <c r="E69" s="182"/>
      <c r="F69" s="182"/>
      <c r="G69" s="182"/>
      <c r="H69" s="182"/>
      <c r="I69" s="182"/>
      <c r="J69" s="183">
        <f>J495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130</v>
      </c>
      <c r="E70" s="182"/>
      <c r="F70" s="182"/>
      <c r="G70" s="182"/>
      <c r="H70" s="182"/>
      <c r="I70" s="182"/>
      <c r="J70" s="183">
        <f>J504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131</v>
      </c>
      <c r="E71" s="177"/>
      <c r="F71" s="177"/>
      <c r="G71" s="177"/>
      <c r="H71" s="177"/>
      <c r="I71" s="177"/>
      <c r="J71" s="178">
        <f>J517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132</v>
      </c>
      <c r="E72" s="182"/>
      <c r="F72" s="182"/>
      <c r="G72" s="182"/>
      <c r="H72" s="182"/>
      <c r="I72" s="182"/>
      <c r="J72" s="183">
        <f>J518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450</v>
      </c>
      <c r="E73" s="177"/>
      <c r="F73" s="177"/>
      <c r="G73" s="177"/>
      <c r="H73" s="177"/>
      <c r="I73" s="177"/>
      <c r="J73" s="178">
        <f>J614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451</v>
      </c>
      <c r="E74" s="182"/>
      <c r="F74" s="182"/>
      <c r="G74" s="182"/>
      <c r="H74" s="182"/>
      <c r="I74" s="182"/>
      <c r="J74" s="183">
        <f>J615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133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9" t="str">
        <f>E7</f>
        <v>Revitalizace CZT Liberec - GreenNet III- D10 Úprava zdroje</v>
      </c>
      <c r="F84" s="32"/>
      <c r="G84" s="32"/>
      <c r="H84" s="32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118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69" t="s">
        <v>440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441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E11</f>
        <v>D10.2.1 - PS371 - PVS v OKP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F14</f>
        <v>Liberec</v>
      </c>
      <c r="G90" s="40"/>
      <c r="H90" s="40"/>
      <c r="I90" s="32" t="s">
        <v>23</v>
      </c>
      <c r="J90" s="72" t="str">
        <f>IF(J14="","",J14)</f>
        <v>21. 6. 2024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E17</f>
        <v>Teplárna Liberec, a.s.</v>
      </c>
      <c r="G92" s="40"/>
      <c r="H92" s="40"/>
      <c r="I92" s="32" t="s">
        <v>32</v>
      </c>
      <c r="J92" s="36" t="str">
        <f>E23</f>
        <v xml:space="preserve">Process Automation Solutions s.r.o.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30</v>
      </c>
      <c r="D93" s="40"/>
      <c r="E93" s="40"/>
      <c r="F93" s="27" t="str">
        <f>IF(E20="","",E20)</f>
        <v>Vyplň údaj</v>
      </c>
      <c r="G93" s="40"/>
      <c r="H93" s="40"/>
      <c r="I93" s="32" t="s">
        <v>36</v>
      </c>
      <c r="J93" s="36" t="str">
        <f>E26</f>
        <v xml:space="preserve">Process Automation Solutions s.r.o. 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5"/>
      <c r="B95" s="186"/>
      <c r="C95" s="187" t="s">
        <v>134</v>
      </c>
      <c r="D95" s="188" t="s">
        <v>58</v>
      </c>
      <c r="E95" s="188" t="s">
        <v>54</v>
      </c>
      <c r="F95" s="188" t="s">
        <v>55</v>
      </c>
      <c r="G95" s="188" t="s">
        <v>135</v>
      </c>
      <c r="H95" s="188" t="s">
        <v>136</v>
      </c>
      <c r="I95" s="188" t="s">
        <v>137</v>
      </c>
      <c r="J95" s="188" t="s">
        <v>122</v>
      </c>
      <c r="K95" s="189" t="s">
        <v>138</v>
      </c>
      <c r="L95" s="190"/>
      <c r="M95" s="92" t="s">
        <v>19</v>
      </c>
      <c r="N95" s="93" t="s">
        <v>43</v>
      </c>
      <c r="O95" s="93" t="s">
        <v>139</v>
      </c>
      <c r="P95" s="93" t="s">
        <v>140</v>
      </c>
      <c r="Q95" s="93" t="s">
        <v>141</v>
      </c>
      <c r="R95" s="93" t="s">
        <v>142</v>
      </c>
      <c r="S95" s="93" t="s">
        <v>143</v>
      </c>
      <c r="T95" s="94" t="s">
        <v>144</v>
      </c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</row>
    <row r="96" s="2" customFormat="1" ht="22.8" customHeight="1">
      <c r="A96" s="38"/>
      <c r="B96" s="39"/>
      <c r="C96" s="99" t="s">
        <v>145</v>
      </c>
      <c r="D96" s="40"/>
      <c r="E96" s="40"/>
      <c r="F96" s="40"/>
      <c r="G96" s="40"/>
      <c r="H96" s="40"/>
      <c r="I96" s="40"/>
      <c r="J96" s="191">
        <f>BK96</f>
        <v>0</v>
      </c>
      <c r="K96" s="40"/>
      <c r="L96" s="44"/>
      <c r="M96" s="95"/>
      <c r="N96" s="192"/>
      <c r="O96" s="96"/>
      <c r="P96" s="193">
        <f>P97+P517+P614</f>
        <v>0</v>
      </c>
      <c r="Q96" s="96"/>
      <c r="R96" s="193">
        <f>R97+R517+R614</f>
        <v>5.9067869999999996</v>
      </c>
      <c r="S96" s="96"/>
      <c r="T96" s="194">
        <f>T97+T517+T614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72</v>
      </c>
      <c r="AU96" s="17" t="s">
        <v>123</v>
      </c>
      <c r="BK96" s="195">
        <f>BK97+BK517+BK614</f>
        <v>0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162</v>
      </c>
      <c r="F97" s="199" t="s">
        <v>163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P98+P176+P192+P240+P495+P504</f>
        <v>0</v>
      </c>
      <c r="Q97" s="204"/>
      <c r="R97" s="205">
        <f>R98+R176+R192+R240+R495+R504</f>
        <v>5.5894169999999992</v>
      </c>
      <c r="S97" s="204"/>
      <c r="T97" s="206">
        <f>T98+T176+T192+T240+T495+T504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83</v>
      </c>
      <c r="AT97" s="208" t="s">
        <v>72</v>
      </c>
      <c r="AU97" s="208" t="s">
        <v>73</v>
      </c>
      <c r="AY97" s="207" t="s">
        <v>148</v>
      </c>
      <c r="BK97" s="209">
        <f>BK98+BK176+BK192+BK240+BK495+BK504</f>
        <v>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164</v>
      </c>
      <c r="F98" s="210" t="s">
        <v>165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SUM(P99:P175)</f>
        <v>0</v>
      </c>
      <c r="Q98" s="204"/>
      <c r="R98" s="205">
        <f>SUM(R99:R175)</f>
        <v>0.26866300000000004</v>
      </c>
      <c r="S98" s="204"/>
      <c r="T98" s="206">
        <f>SUM(T99:T175)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81</v>
      </c>
      <c r="AY98" s="207" t="s">
        <v>148</v>
      </c>
      <c r="BK98" s="209">
        <f>SUM(BK99:BK175)</f>
        <v>0</v>
      </c>
    </row>
    <row r="99" s="2" customFormat="1" ht="16.5" customHeight="1">
      <c r="A99" s="38"/>
      <c r="B99" s="39"/>
      <c r="C99" s="212" t="s">
        <v>285</v>
      </c>
      <c r="D99" s="212" t="s">
        <v>151</v>
      </c>
      <c r="E99" s="213" t="s">
        <v>1835</v>
      </c>
      <c r="F99" s="214" t="s">
        <v>1836</v>
      </c>
      <c r="G99" s="215" t="s">
        <v>178</v>
      </c>
      <c r="H99" s="216">
        <v>9</v>
      </c>
      <c r="I99" s="217"/>
      <c r="J99" s="218">
        <f>ROUND(I99*H99,2)</f>
        <v>0</v>
      </c>
      <c r="K99" s="214" t="s">
        <v>155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0.0021099999999999999</v>
      </c>
      <c r="R99" s="221">
        <f>Q99*H99</f>
        <v>0.01899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169</v>
      </c>
      <c r="AT99" s="223" t="s">
        <v>151</v>
      </c>
      <c r="AU99" s="223" t="s">
        <v>83</v>
      </c>
      <c r="AY99" s="17" t="s">
        <v>148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169</v>
      </c>
      <c r="BM99" s="223" t="s">
        <v>1837</v>
      </c>
    </row>
    <row r="100" s="2" customFormat="1">
      <c r="A100" s="38"/>
      <c r="B100" s="39"/>
      <c r="C100" s="40"/>
      <c r="D100" s="225" t="s">
        <v>158</v>
      </c>
      <c r="E100" s="40"/>
      <c r="F100" s="226" t="s">
        <v>1838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158</v>
      </c>
      <c r="AU100" s="17" t="s">
        <v>83</v>
      </c>
    </row>
    <row r="101" s="2" customFormat="1">
      <c r="A101" s="38"/>
      <c r="B101" s="39"/>
      <c r="C101" s="40"/>
      <c r="D101" s="230" t="s">
        <v>160</v>
      </c>
      <c r="E101" s="40"/>
      <c r="F101" s="231" t="s">
        <v>1839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160</v>
      </c>
      <c r="AU101" s="17" t="s">
        <v>83</v>
      </c>
    </row>
    <row r="102" s="2" customFormat="1" ht="16.5" customHeight="1">
      <c r="A102" s="38"/>
      <c r="B102" s="39"/>
      <c r="C102" s="212" t="s">
        <v>289</v>
      </c>
      <c r="D102" s="212" t="s">
        <v>151</v>
      </c>
      <c r="E102" s="213" t="s">
        <v>1840</v>
      </c>
      <c r="F102" s="214" t="s">
        <v>1841</v>
      </c>
      <c r="G102" s="215" t="s">
        <v>178</v>
      </c>
      <c r="H102" s="216">
        <v>9.4499999999999993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0.0050000000000000001</v>
      </c>
      <c r="R102" s="221">
        <f>Q102*H102</f>
        <v>0.04725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341</v>
      </c>
      <c r="AT102" s="223" t="s">
        <v>151</v>
      </c>
      <c r="AU102" s="223" t="s">
        <v>83</v>
      </c>
      <c r="AY102" s="17" t="s">
        <v>148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341</v>
      </c>
      <c r="BM102" s="223" t="s">
        <v>1842</v>
      </c>
    </row>
    <row r="103" s="2" customFormat="1">
      <c r="A103" s="38"/>
      <c r="B103" s="39"/>
      <c r="C103" s="40"/>
      <c r="D103" s="225" t="s">
        <v>158</v>
      </c>
      <c r="E103" s="40"/>
      <c r="F103" s="226" t="s">
        <v>1841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83</v>
      </c>
    </row>
    <row r="104" s="13" customFormat="1">
      <c r="A104" s="13"/>
      <c r="B104" s="232"/>
      <c r="C104" s="233"/>
      <c r="D104" s="225" t="s">
        <v>173</v>
      </c>
      <c r="E104" s="233"/>
      <c r="F104" s="235" t="s">
        <v>1843</v>
      </c>
      <c r="G104" s="233"/>
      <c r="H104" s="236">
        <v>9.4499999999999993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173</v>
      </c>
      <c r="AU104" s="242" t="s">
        <v>83</v>
      </c>
      <c r="AV104" s="13" t="s">
        <v>83</v>
      </c>
      <c r="AW104" s="13" t="s">
        <v>4</v>
      </c>
      <c r="AX104" s="13" t="s">
        <v>81</v>
      </c>
      <c r="AY104" s="242" t="s">
        <v>148</v>
      </c>
    </row>
    <row r="105" s="2" customFormat="1" ht="16.5" customHeight="1">
      <c r="A105" s="38"/>
      <c r="B105" s="39"/>
      <c r="C105" s="212" t="s">
        <v>198</v>
      </c>
      <c r="D105" s="212" t="s">
        <v>151</v>
      </c>
      <c r="E105" s="213" t="s">
        <v>1844</v>
      </c>
      <c r="F105" s="214" t="s">
        <v>1845</v>
      </c>
      <c r="G105" s="215" t="s">
        <v>178</v>
      </c>
      <c r="H105" s="216">
        <v>9.5</v>
      </c>
      <c r="I105" s="217"/>
      <c r="J105" s="218">
        <f>ROUND(I105*H105,2)</f>
        <v>0</v>
      </c>
      <c r="K105" s="214" t="s">
        <v>155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0.0015900000000000001</v>
      </c>
      <c r="R105" s="221">
        <f>Q105*H105</f>
        <v>0.015105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169</v>
      </c>
      <c r="AT105" s="223" t="s">
        <v>151</v>
      </c>
      <c r="AU105" s="223" t="s">
        <v>83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169</v>
      </c>
      <c r="BM105" s="223" t="s">
        <v>1846</v>
      </c>
    </row>
    <row r="106" s="2" customFormat="1">
      <c r="A106" s="38"/>
      <c r="B106" s="39"/>
      <c r="C106" s="40"/>
      <c r="D106" s="225" t="s">
        <v>158</v>
      </c>
      <c r="E106" s="40"/>
      <c r="F106" s="226" t="s">
        <v>1847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83</v>
      </c>
    </row>
    <row r="107" s="2" customFormat="1">
      <c r="A107" s="38"/>
      <c r="B107" s="39"/>
      <c r="C107" s="40"/>
      <c r="D107" s="230" t="s">
        <v>160</v>
      </c>
      <c r="E107" s="40"/>
      <c r="F107" s="231" t="s">
        <v>1848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160</v>
      </c>
      <c r="AU107" s="17" t="s">
        <v>83</v>
      </c>
    </row>
    <row r="108" s="13" customFormat="1">
      <c r="A108" s="13"/>
      <c r="B108" s="232"/>
      <c r="C108" s="233"/>
      <c r="D108" s="225" t="s">
        <v>173</v>
      </c>
      <c r="E108" s="233"/>
      <c r="F108" s="235" t="s">
        <v>1849</v>
      </c>
      <c r="G108" s="233"/>
      <c r="H108" s="236">
        <v>9.5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173</v>
      </c>
      <c r="AU108" s="242" t="s">
        <v>83</v>
      </c>
      <c r="AV108" s="13" t="s">
        <v>83</v>
      </c>
      <c r="AW108" s="13" t="s">
        <v>4</v>
      </c>
      <c r="AX108" s="13" t="s">
        <v>81</v>
      </c>
      <c r="AY108" s="242" t="s">
        <v>148</v>
      </c>
    </row>
    <row r="109" s="2" customFormat="1" ht="16.5" customHeight="1">
      <c r="A109" s="38"/>
      <c r="B109" s="39"/>
      <c r="C109" s="212" t="s">
        <v>205</v>
      </c>
      <c r="D109" s="212" t="s">
        <v>151</v>
      </c>
      <c r="E109" s="213" t="s">
        <v>1850</v>
      </c>
      <c r="F109" s="214" t="s">
        <v>1851</v>
      </c>
      <c r="G109" s="215" t="s">
        <v>178</v>
      </c>
      <c r="H109" s="216">
        <v>15.960000000000001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0.0040000000000000001</v>
      </c>
      <c r="R109" s="221">
        <f>Q109*H109</f>
        <v>0.063840000000000008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341</v>
      </c>
      <c r="AT109" s="223" t="s">
        <v>151</v>
      </c>
      <c r="AU109" s="223" t="s">
        <v>83</v>
      </c>
      <c r="AY109" s="17" t="s">
        <v>148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341</v>
      </c>
      <c r="BM109" s="223" t="s">
        <v>1852</v>
      </c>
    </row>
    <row r="110" s="2" customFormat="1">
      <c r="A110" s="38"/>
      <c r="B110" s="39"/>
      <c r="C110" s="40"/>
      <c r="D110" s="225" t="s">
        <v>158</v>
      </c>
      <c r="E110" s="40"/>
      <c r="F110" s="226" t="s">
        <v>1851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158</v>
      </c>
      <c r="AU110" s="17" t="s">
        <v>83</v>
      </c>
    </row>
    <row r="111" s="13" customFormat="1">
      <c r="A111" s="13"/>
      <c r="B111" s="232"/>
      <c r="C111" s="233"/>
      <c r="D111" s="225" t="s">
        <v>173</v>
      </c>
      <c r="E111" s="233"/>
      <c r="F111" s="235" t="s">
        <v>1853</v>
      </c>
      <c r="G111" s="233"/>
      <c r="H111" s="236">
        <v>15.960000000000001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173</v>
      </c>
      <c r="AU111" s="242" t="s">
        <v>83</v>
      </c>
      <c r="AV111" s="13" t="s">
        <v>83</v>
      </c>
      <c r="AW111" s="13" t="s">
        <v>4</v>
      </c>
      <c r="AX111" s="13" t="s">
        <v>81</v>
      </c>
      <c r="AY111" s="242" t="s">
        <v>148</v>
      </c>
    </row>
    <row r="112" s="2" customFormat="1" ht="21.75" customHeight="1">
      <c r="A112" s="38"/>
      <c r="B112" s="39"/>
      <c r="C112" s="212" t="s">
        <v>238</v>
      </c>
      <c r="D112" s="212" t="s">
        <v>151</v>
      </c>
      <c r="E112" s="213" t="s">
        <v>1854</v>
      </c>
      <c r="F112" s="214" t="s">
        <v>1855</v>
      </c>
      <c r="G112" s="215" t="s">
        <v>168</v>
      </c>
      <c r="H112" s="216">
        <v>25</v>
      </c>
      <c r="I112" s="217"/>
      <c r="J112" s="218">
        <f>ROUND(I112*H112,2)</f>
        <v>0</v>
      </c>
      <c r="K112" s="214" t="s">
        <v>155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0.00027</v>
      </c>
      <c r="R112" s="221">
        <f>Q112*H112</f>
        <v>0.0067499999999999999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169</v>
      </c>
      <c r="AT112" s="223" t="s">
        <v>151</v>
      </c>
      <c r="AU112" s="223" t="s">
        <v>83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169</v>
      </c>
      <c r="BM112" s="223" t="s">
        <v>1856</v>
      </c>
    </row>
    <row r="113" s="2" customFormat="1">
      <c r="A113" s="38"/>
      <c r="B113" s="39"/>
      <c r="C113" s="40"/>
      <c r="D113" s="225" t="s">
        <v>158</v>
      </c>
      <c r="E113" s="40"/>
      <c r="F113" s="226" t="s">
        <v>1857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83</v>
      </c>
    </row>
    <row r="114" s="2" customFormat="1">
      <c r="A114" s="38"/>
      <c r="B114" s="39"/>
      <c r="C114" s="40"/>
      <c r="D114" s="230" t="s">
        <v>160</v>
      </c>
      <c r="E114" s="40"/>
      <c r="F114" s="231" t="s">
        <v>1858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160</v>
      </c>
      <c r="AU114" s="17" t="s">
        <v>83</v>
      </c>
    </row>
    <row r="115" s="2" customFormat="1" ht="16.5" customHeight="1">
      <c r="A115" s="38"/>
      <c r="B115" s="39"/>
      <c r="C115" s="212" t="s">
        <v>246</v>
      </c>
      <c r="D115" s="212" t="s">
        <v>151</v>
      </c>
      <c r="E115" s="213" t="s">
        <v>1859</v>
      </c>
      <c r="F115" s="214" t="s">
        <v>1860</v>
      </c>
      <c r="G115" s="215" t="s">
        <v>168</v>
      </c>
      <c r="H115" s="216">
        <v>4.2000000000000002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0.0010100000000000001</v>
      </c>
      <c r="R115" s="221">
        <f>Q115*H115</f>
        <v>0.0042420000000000001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341</v>
      </c>
      <c r="AT115" s="223" t="s">
        <v>151</v>
      </c>
      <c r="AU115" s="223" t="s">
        <v>83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341</v>
      </c>
      <c r="BM115" s="223" t="s">
        <v>1861</v>
      </c>
    </row>
    <row r="116" s="2" customFormat="1">
      <c r="A116" s="38"/>
      <c r="B116" s="39"/>
      <c r="C116" s="40"/>
      <c r="D116" s="225" t="s">
        <v>158</v>
      </c>
      <c r="E116" s="40"/>
      <c r="F116" s="226" t="s">
        <v>1860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158</v>
      </c>
      <c r="AU116" s="17" t="s">
        <v>83</v>
      </c>
    </row>
    <row r="117" s="13" customFormat="1">
      <c r="A117" s="13"/>
      <c r="B117" s="232"/>
      <c r="C117" s="233"/>
      <c r="D117" s="225" t="s">
        <v>173</v>
      </c>
      <c r="E117" s="233"/>
      <c r="F117" s="235" t="s">
        <v>1862</v>
      </c>
      <c r="G117" s="233"/>
      <c r="H117" s="236">
        <v>4.2000000000000002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173</v>
      </c>
      <c r="AU117" s="242" t="s">
        <v>83</v>
      </c>
      <c r="AV117" s="13" t="s">
        <v>83</v>
      </c>
      <c r="AW117" s="13" t="s">
        <v>4</v>
      </c>
      <c r="AX117" s="13" t="s">
        <v>81</v>
      </c>
      <c r="AY117" s="242" t="s">
        <v>148</v>
      </c>
    </row>
    <row r="118" s="2" customFormat="1" ht="16.5" customHeight="1">
      <c r="A118" s="38"/>
      <c r="B118" s="39"/>
      <c r="C118" s="212" t="s">
        <v>219</v>
      </c>
      <c r="D118" s="212" t="s">
        <v>151</v>
      </c>
      <c r="E118" s="213" t="s">
        <v>1863</v>
      </c>
      <c r="F118" s="214" t="s">
        <v>1864</v>
      </c>
      <c r="G118" s="215" t="s">
        <v>168</v>
      </c>
      <c r="H118" s="216">
        <v>5.25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0.0012099999999999999</v>
      </c>
      <c r="R118" s="221">
        <f>Q118*H118</f>
        <v>0.0063524999999999996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341</v>
      </c>
      <c r="AT118" s="223" t="s">
        <v>151</v>
      </c>
      <c r="AU118" s="223" t="s">
        <v>83</v>
      </c>
      <c r="AY118" s="17" t="s">
        <v>148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341</v>
      </c>
      <c r="BM118" s="223" t="s">
        <v>1865</v>
      </c>
    </row>
    <row r="119" s="2" customFormat="1">
      <c r="A119" s="38"/>
      <c r="B119" s="39"/>
      <c r="C119" s="40"/>
      <c r="D119" s="225" t="s">
        <v>158</v>
      </c>
      <c r="E119" s="40"/>
      <c r="F119" s="226" t="s">
        <v>1864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83</v>
      </c>
    </row>
    <row r="120" s="13" customFormat="1">
      <c r="A120" s="13"/>
      <c r="B120" s="232"/>
      <c r="C120" s="233"/>
      <c r="D120" s="225" t="s">
        <v>173</v>
      </c>
      <c r="E120" s="233"/>
      <c r="F120" s="235" t="s">
        <v>1866</v>
      </c>
      <c r="G120" s="233"/>
      <c r="H120" s="236">
        <v>5.25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148</v>
      </c>
    </row>
    <row r="121" s="2" customFormat="1" ht="16.5" customHeight="1">
      <c r="A121" s="38"/>
      <c r="B121" s="39"/>
      <c r="C121" s="212" t="s">
        <v>227</v>
      </c>
      <c r="D121" s="212" t="s">
        <v>151</v>
      </c>
      <c r="E121" s="213" t="s">
        <v>1867</v>
      </c>
      <c r="F121" s="214" t="s">
        <v>1868</v>
      </c>
      <c r="G121" s="215" t="s">
        <v>168</v>
      </c>
      <c r="H121" s="216">
        <v>8.4000000000000004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0.00139</v>
      </c>
      <c r="R121" s="221">
        <f>Q121*H121</f>
        <v>0.011676000000000001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341</v>
      </c>
      <c r="AT121" s="223" t="s">
        <v>151</v>
      </c>
      <c r="AU121" s="223" t="s">
        <v>83</v>
      </c>
      <c r="AY121" s="17" t="s">
        <v>148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341</v>
      </c>
      <c r="BM121" s="223" t="s">
        <v>1869</v>
      </c>
    </row>
    <row r="122" s="2" customFormat="1">
      <c r="A122" s="38"/>
      <c r="B122" s="39"/>
      <c r="C122" s="40"/>
      <c r="D122" s="225" t="s">
        <v>158</v>
      </c>
      <c r="E122" s="40"/>
      <c r="F122" s="226" t="s">
        <v>1868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158</v>
      </c>
      <c r="AU122" s="17" t="s">
        <v>83</v>
      </c>
    </row>
    <row r="123" s="13" customFormat="1">
      <c r="A123" s="13"/>
      <c r="B123" s="232"/>
      <c r="C123" s="233"/>
      <c r="D123" s="225" t="s">
        <v>173</v>
      </c>
      <c r="E123" s="233"/>
      <c r="F123" s="235" t="s">
        <v>1870</v>
      </c>
      <c r="G123" s="233"/>
      <c r="H123" s="236">
        <v>8.4000000000000004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173</v>
      </c>
      <c r="AU123" s="242" t="s">
        <v>83</v>
      </c>
      <c r="AV123" s="13" t="s">
        <v>83</v>
      </c>
      <c r="AW123" s="13" t="s">
        <v>4</v>
      </c>
      <c r="AX123" s="13" t="s">
        <v>81</v>
      </c>
      <c r="AY123" s="242" t="s">
        <v>148</v>
      </c>
    </row>
    <row r="124" s="2" customFormat="1" ht="16.5" customHeight="1">
      <c r="A124" s="38"/>
      <c r="B124" s="39"/>
      <c r="C124" s="212" t="s">
        <v>8</v>
      </c>
      <c r="D124" s="212" t="s">
        <v>151</v>
      </c>
      <c r="E124" s="213" t="s">
        <v>1871</v>
      </c>
      <c r="F124" s="214" t="s">
        <v>1872</v>
      </c>
      <c r="G124" s="215" t="s">
        <v>168</v>
      </c>
      <c r="H124" s="216">
        <v>8.4000000000000004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0.0015100000000000001</v>
      </c>
      <c r="R124" s="221">
        <f>Q124*H124</f>
        <v>0.012684000000000001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341</v>
      </c>
      <c r="AT124" s="223" t="s">
        <v>151</v>
      </c>
      <c r="AU124" s="223" t="s">
        <v>83</v>
      </c>
      <c r="AY124" s="17" t="s">
        <v>148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341</v>
      </c>
      <c r="BM124" s="223" t="s">
        <v>1873</v>
      </c>
    </row>
    <row r="125" s="2" customFormat="1">
      <c r="A125" s="38"/>
      <c r="B125" s="39"/>
      <c r="C125" s="40"/>
      <c r="D125" s="225" t="s">
        <v>158</v>
      </c>
      <c r="E125" s="40"/>
      <c r="F125" s="226" t="s">
        <v>1872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83</v>
      </c>
    </row>
    <row r="126" s="13" customFormat="1">
      <c r="A126" s="13"/>
      <c r="B126" s="232"/>
      <c r="C126" s="233"/>
      <c r="D126" s="225" t="s">
        <v>173</v>
      </c>
      <c r="E126" s="233"/>
      <c r="F126" s="235" t="s">
        <v>1870</v>
      </c>
      <c r="G126" s="233"/>
      <c r="H126" s="236">
        <v>8.4000000000000004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173</v>
      </c>
      <c r="AU126" s="242" t="s">
        <v>83</v>
      </c>
      <c r="AV126" s="13" t="s">
        <v>83</v>
      </c>
      <c r="AW126" s="13" t="s">
        <v>4</v>
      </c>
      <c r="AX126" s="13" t="s">
        <v>81</v>
      </c>
      <c r="AY126" s="242" t="s">
        <v>148</v>
      </c>
    </row>
    <row r="127" s="2" customFormat="1" ht="21.75" customHeight="1">
      <c r="A127" s="38"/>
      <c r="B127" s="39"/>
      <c r="C127" s="212" t="s">
        <v>175</v>
      </c>
      <c r="D127" s="212" t="s">
        <v>151</v>
      </c>
      <c r="E127" s="213" t="s">
        <v>1874</v>
      </c>
      <c r="F127" s="214" t="s">
        <v>1875</v>
      </c>
      <c r="G127" s="215" t="s">
        <v>168</v>
      </c>
      <c r="H127" s="216">
        <v>11</v>
      </c>
      <c r="I127" s="217"/>
      <c r="J127" s="218">
        <f>ROUND(I127*H127,2)</f>
        <v>0</v>
      </c>
      <c r="K127" s="214" t="s">
        <v>155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9.0000000000000006E-05</v>
      </c>
      <c r="R127" s="221">
        <f>Q127*H127</f>
        <v>0.00098999999999999999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169</v>
      </c>
      <c r="AT127" s="223" t="s">
        <v>151</v>
      </c>
      <c r="AU127" s="223" t="s">
        <v>83</v>
      </c>
      <c r="AY127" s="17" t="s">
        <v>148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169</v>
      </c>
      <c r="BM127" s="223" t="s">
        <v>1876</v>
      </c>
    </row>
    <row r="128" s="2" customFormat="1">
      <c r="A128" s="38"/>
      <c r="B128" s="39"/>
      <c r="C128" s="40"/>
      <c r="D128" s="225" t="s">
        <v>158</v>
      </c>
      <c r="E128" s="40"/>
      <c r="F128" s="226" t="s">
        <v>1877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158</v>
      </c>
      <c r="AU128" s="17" t="s">
        <v>83</v>
      </c>
    </row>
    <row r="129" s="2" customFormat="1">
      <c r="A129" s="38"/>
      <c r="B129" s="39"/>
      <c r="C129" s="40"/>
      <c r="D129" s="230" t="s">
        <v>160</v>
      </c>
      <c r="E129" s="40"/>
      <c r="F129" s="231" t="s">
        <v>1878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83</v>
      </c>
    </row>
    <row r="130" s="2" customFormat="1" ht="16.5" customHeight="1">
      <c r="A130" s="38"/>
      <c r="B130" s="39"/>
      <c r="C130" s="212" t="s">
        <v>156</v>
      </c>
      <c r="D130" s="212" t="s">
        <v>151</v>
      </c>
      <c r="E130" s="213" t="s">
        <v>1879</v>
      </c>
      <c r="F130" s="214" t="s">
        <v>1880</v>
      </c>
      <c r="G130" s="215" t="s">
        <v>168</v>
      </c>
      <c r="H130" s="216">
        <v>7.3499999999999996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0.00064999999999999997</v>
      </c>
      <c r="R130" s="221">
        <f>Q130*H130</f>
        <v>0.0047774999999999996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341</v>
      </c>
      <c r="AT130" s="223" t="s">
        <v>151</v>
      </c>
      <c r="AU130" s="223" t="s">
        <v>83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341</v>
      </c>
      <c r="BM130" s="223" t="s">
        <v>1881</v>
      </c>
    </row>
    <row r="131" s="2" customFormat="1">
      <c r="A131" s="38"/>
      <c r="B131" s="39"/>
      <c r="C131" s="40"/>
      <c r="D131" s="225" t="s">
        <v>158</v>
      </c>
      <c r="E131" s="40"/>
      <c r="F131" s="226" t="s">
        <v>1880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158</v>
      </c>
      <c r="AU131" s="17" t="s">
        <v>83</v>
      </c>
    </row>
    <row r="132" s="13" customFormat="1">
      <c r="A132" s="13"/>
      <c r="B132" s="232"/>
      <c r="C132" s="233"/>
      <c r="D132" s="225" t="s">
        <v>173</v>
      </c>
      <c r="E132" s="233"/>
      <c r="F132" s="235" t="s">
        <v>1882</v>
      </c>
      <c r="G132" s="233"/>
      <c r="H132" s="236">
        <v>7.3499999999999996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173</v>
      </c>
      <c r="AU132" s="242" t="s">
        <v>83</v>
      </c>
      <c r="AV132" s="13" t="s">
        <v>83</v>
      </c>
      <c r="AW132" s="13" t="s">
        <v>4</v>
      </c>
      <c r="AX132" s="13" t="s">
        <v>81</v>
      </c>
      <c r="AY132" s="242" t="s">
        <v>148</v>
      </c>
    </row>
    <row r="133" s="2" customFormat="1" ht="16.5" customHeight="1">
      <c r="A133" s="38"/>
      <c r="B133" s="39"/>
      <c r="C133" s="212" t="s">
        <v>188</v>
      </c>
      <c r="D133" s="212" t="s">
        <v>151</v>
      </c>
      <c r="E133" s="213" t="s">
        <v>1883</v>
      </c>
      <c r="F133" s="214" t="s">
        <v>1884</v>
      </c>
      <c r="G133" s="215" t="s">
        <v>168</v>
      </c>
      <c r="H133" s="216">
        <v>2.1000000000000001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0.00059000000000000003</v>
      </c>
      <c r="R133" s="221">
        <f>Q133*H133</f>
        <v>0.0012390000000000001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341</v>
      </c>
      <c r="AT133" s="223" t="s">
        <v>151</v>
      </c>
      <c r="AU133" s="223" t="s">
        <v>83</v>
      </c>
      <c r="AY133" s="17" t="s">
        <v>148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341</v>
      </c>
      <c r="BM133" s="223" t="s">
        <v>1885</v>
      </c>
    </row>
    <row r="134" s="2" customFormat="1">
      <c r="A134" s="38"/>
      <c r="B134" s="39"/>
      <c r="C134" s="40"/>
      <c r="D134" s="225" t="s">
        <v>158</v>
      </c>
      <c r="E134" s="40"/>
      <c r="F134" s="226" t="s">
        <v>1884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83</v>
      </c>
    </row>
    <row r="135" s="13" customFormat="1">
      <c r="A135" s="13"/>
      <c r="B135" s="232"/>
      <c r="C135" s="233"/>
      <c r="D135" s="225" t="s">
        <v>173</v>
      </c>
      <c r="E135" s="233"/>
      <c r="F135" s="235" t="s">
        <v>1886</v>
      </c>
      <c r="G135" s="233"/>
      <c r="H135" s="236">
        <v>2.1000000000000001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173</v>
      </c>
      <c r="AU135" s="242" t="s">
        <v>83</v>
      </c>
      <c r="AV135" s="13" t="s">
        <v>83</v>
      </c>
      <c r="AW135" s="13" t="s">
        <v>4</v>
      </c>
      <c r="AX135" s="13" t="s">
        <v>81</v>
      </c>
      <c r="AY135" s="242" t="s">
        <v>148</v>
      </c>
    </row>
    <row r="136" s="2" customFormat="1" ht="16.5" customHeight="1">
      <c r="A136" s="38"/>
      <c r="B136" s="39"/>
      <c r="C136" s="212" t="s">
        <v>195</v>
      </c>
      <c r="D136" s="212" t="s">
        <v>151</v>
      </c>
      <c r="E136" s="213" t="s">
        <v>1887</v>
      </c>
      <c r="F136" s="214" t="s">
        <v>1888</v>
      </c>
      <c r="G136" s="215" t="s">
        <v>168</v>
      </c>
      <c r="H136" s="216">
        <v>2.1000000000000001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0.00054000000000000001</v>
      </c>
      <c r="R136" s="221">
        <f>Q136*H136</f>
        <v>0.001134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341</v>
      </c>
      <c r="AT136" s="223" t="s">
        <v>151</v>
      </c>
      <c r="AU136" s="223" t="s">
        <v>83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341</v>
      </c>
      <c r="BM136" s="223" t="s">
        <v>1889</v>
      </c>
    </row>
    <row r="137" s="2" customFormat="1">
      <c r="A137" s="38"/>
      <c r="B137" s="39"/>
      <c r="C137" s="40"/>
      <c r="D137" s="225" t="s">
        <v>158</v>
      </c>
      <c r="E137" s="40"/>
      <c r="F137" s="226" t="s">
        <v>1888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158</v>
      </c>
      <c r="AU137" s="17" t="s">
        <v>83</v>
      </c>
    </row>
    <row r="138" s="13" customFormat="1">
      <c r="A138" s="13"/>
      <c r="B138" s="232"/>
      <c r="C138" s="233"/>
      <c r="D138" s="225" t="s">
        <v>173</v>
      </c>
      <c r="E138" s="233"/>
      <c r="F138" s="235" t="s">
        <v>1886</v>
      </c>
      <c r="G138" s="233"/>
      <c r="H138" s="236">
        <v>2.1000000000000001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173</v>
      </c>
      <c r="AU138" s="242" t="s">
        <v>83</v>
      </c>
      <c r="AV138" s="13" t="s">
        <v>83</v>
      </c>
      <c r="AW138" s="13" t="s">
        <v>4</v>
      </c>
      <c r="AX138" s="13" t="s">
        <v>81</v>
      </c>
      <c r="AY138" s="242" t="s">
        <v>148</v>
      </c>
    </row>
    <row r="139" s="2" customFormat="1" ht="21.75" customHeight="1">
      <c r="A139" s="38"/>
      <c r="B139" s="39"/>
      <c r="C139" s="212" t="s">
        <v>297</v>
      </c>
      <c r="D139" s="212" t="s">
        <v>151</v>
      </c>
      <c r="E139" s="213" t="s">
        <v>1890</v>
      </c>
      <c r="F139" s="214" t="s">
        <v>1891</v>
      </c>
      <c r="G139" s="215" t="s">
        <v>168</v>
      </c>
      <c r="H139" s="216">
        <v>33</v>
      </c>
      <c r="I139" s="217"/>
      <c r="J139" s="218">
        <f>ROUND(I139*H139,2)</f>
        <v>0</v>
      </c>
      <c r="K139" s="214" t="s">
        <v>155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0.00017000000000000001</v>
      </c>
      <c r="R139" s="221">
        <f>Q139*H139</f>
        <v>0.0056100000000000004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169</v>
      </c>
      <c r="AT139" s="223" t="s">
        <v>151</v>
      </c>
      <c r="AU139" s="223" t="s">
        <v>83</v>
      </c>
      <c r="AY139" s="17" t="s">
        <v>148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169</v>
      </c>
      <c r="BM139" s="223" t="s">
        <v>1892</v>
      </c>
    </row>
    <row r="140" s="2" customFormat="1">
      <c r="A140" s="38"/>
      <c r="B140" s="39"/>
      <c r="C140" s="40"/>
      <c r="D140" s="225" t="s">
        <v>158</v>
      </c>
      <c r="E140" s="40"/>
      <c r="F140" s="226" t="s">
        <v>1893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83</v>
      </c>
    </row>
    <row r="141" s="2" customFormat="1">
      <c r="A141" s="38"/>
      <c r="B141" s="39"/>
      <c r="C141" s="40"/>
      <c r="D141" s="230" t="s">
        <v>160</v>
      </c>
      <c r="E141" s="40"/>
      <c r="F141" s="231" t="s">
        <v>1894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160</v>
      </c>
      <c r="AU141" s="17" t="s">
        <v>83</v>
      </c>
    </row>
    <row r="142" s="2" customFormat="1" ht="16.5" customHeight="1">
      <c r="A142" s="38"/>
      <c r="B142" s="39"/>
      <c r="C142" s="212" t="s">
        <v>304</v>
      </c>
      <c r="D142" s="212" t="s">
        <v>151</v>
      </c>
      <c r="E142" s="213" t="s">
        <v>377</v>
      </c>
      <c r="F142" s="214" t="s">
        <v>1895</v>
      </c>
      <c r="G142" s="215" t="s">
        <v>168</v>
      </c>
      <c r="H142" s="216">
        <v>18.899999999999999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341</v>
      </c>
      <c r="AT142" s="223" t="s">
        <v>151</v>
      </c>
      <c r="AU142" s="223" t="s">
        <v>83</v>
      </c>
      <c r="AY142" s="17" t="s">
        <v>148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341</v>
      </c>
      <c r="BM142" s="223" t="s">
        <v>1896</v>
      </c>
    </row>
    <row r="143" s="2" customFormat="1">
      <c r="A143" s="38"/>
      <c r="B143" s="39"/>
      <c r="C143" s="40"/>
      <c r="D143" s="225" t="s">
        <v>158</v>
      </c>
      <c r="E143" s="40"/>
      <c r="F143" s="226" t="s">
        <v>1895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83</v>
      </c>
    </row>
    <row r="144" s="13" customFormat="1">
      <c r="A144" s="13"/>
      <c r="B144" s="232"/>
      <c r="C144" s="233"/>
      <c r="D144" s="225" t="s">
        <v>173</v>
      </c>
      <c r="E144" s="233"/>
      <c r="F144" s="235" t="s">
        <v>1897</v>
      </c>
      <c r="G144" s="233"/>
      <c r="H144" s="236">
        <v>18.899999999999999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173</v>
      </c>
      <c r="AU144" s="242" t="s">
        <v>83</v>
      </c>
      <c r="AV144" s="13" t="s">
        <v>83</v>
      </c>
      <c r="AW144" s="13" t="s">
        <v>4</v>
      </c>
      <c r="AX144" s="13" t="s">
        <v>81</v>
      </c>
      <c r="AY144" s="242" t="s">
        <v>148</v>
      </c>
    </row>
    <row r="145" s="2" customFormat="1" ht="16.5" customHeight="1">
      <c r="A145" s="38"/>
      <c r="B145" s="39"/>
      <c r="C145" s="212" t="s">
        <v>310</v>
      </c>
      <c r="D145" s="212" t="s">
        <v>151</v>
      </c>
      <c r="E145" s="213" t="s">
        <v>381</v>
      </c>
      <c r="F145" s="214" t="s">
        <v>1898</v>
      </c>
      <c r="G145" s="215" t="s">
        <v>168</v>
      </c>
      <c r="H145" s="216">
        <v>4.2000000000000002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341</v>
      </c>
      <c r="AT145" s="223" t="s">
        <v>151</v>
      </c>
      <c r="AU145" s="223" t="s">
        <v>83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341</v>
      </c>
      <c r="BM145" s="223" t="s">
        <v>1899</v>
      </c>
    </row>
    <row r="146" s="2" customFormat="1">
      <c r="A146" s="38"/>
      <c r="B146" s="39"/>
      <c r="C146" s="40"/>
      <c r="D146" s="225" t="s">
        <v>158</v>
      </c>
      <c r="E146" s="40"/>
      <c r="F146" s="226" t="s">
        <v>1898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83</v>
      </c>
    </row>
    <row r="147" s="13" customFormat="1">
      <c r="A147" s="13"/>
      <c r="B147" s="232"/>
      <c r="C147" s="233"/>
      <c r="D147" s="225" t="s">
        <v>173</v>
      </c>
      <c r="E147" s="233"/>
      <c r="F147" s="235" t="s">
        <v>1862</v>
      </c>
      <c r="G147" s="233"/>
      <c r="H147" s="236">
        <v>4.2000000000000002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173</v>
      </c>
      <c r="AU147" s="242" t="s">
        <v>83</v>
      </c>
      <c r="AV147" s="13" t="s">
        <v>83</v>
      </c>
      <c r="AW147" s="13" t="s">
        <v>4</v>
      </c>
      <c r="AX147" s="13" t="s">
        <v>81</v>
      </c>
      <c r="AY147" s="242" t="s">
        <v>148</v>
      </c>
    </row>
    <row r="148" s="2" customFormat="1" ht="16.5" customHeight="1">
      <c r="A148" s="38"/>
      <c r="B148" s="39"/>
      <c r="C148" s="212" t="s">
        <v>316</v>
      </c>
      <c r="D148" s="212" t="s">
        <v>151</v>
      </c>
      <c r="E148" s="213" t="s">
        <v>412</v>
      </c>
      <c r="F148" s="214" t="s">
        <v>1900</v>
      </c>
      <c r="G148" s="215" t="s">
        <v>168</v>
      </c>
      <c r="H148" s="216">
        <v>9.4499999999999993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341</v>
      </c>
      <c r="AT148" s="223" t="s">
        <v>151</v>
      </c>
      <c r="AU148" s="223" t="s">
        <v>83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341</v>
      </c>
      <c r="BM148" s="223" t="s">
        <v>1901</v>
      </c>
    </row>
    <row r="149" s="2" customFormat="1">
      <c r="A149" s="38"/>
      <c r="B149" s="39"/>
      <c r="C149" s="40"/>
      <c r="D149" s="225" t="s">
        <v>158</v>
      </c>
      <c r="E149" s="40"/>
      <c r="F149" s="226" t="s">
        <v>1900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158</v>
      </c>
      <c r="AU149" s="17" t="s">
        <v>83</v>
      </c>
    </row>
    <row r="150" s="13" customFormat="1">
      <c r="A150" s="13"/>
      <c r="B150" s="232"/>
      <c r="C150" s="233"/>
      <c r="D150" s="225" t="s">
        <v>173</v>
      </c>
      <c r="E150" s="233"/>
      <c r="F150" s="235" t="s">
        <v>1843</v>
      </c>
      <c r="G150" s="233"/>
      <c r="H150" s="236">
        <v>9.4499999999999993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173</v>
      </c>
      <c r="AU150" s="242" t="s">
        <v>83</v>
      </c>
      <c r="AV150" s="13" t="s">
        <v>83</v>
      </c>
      <c r="AW150" s="13" t="s">
        <v>4</v>
      </c>
      <c r="AX150" s="13" t="s">
        <v>81</v>
      </c>
      <c r="AY150" s="242" t="s">
        <v>148</v>
      </c>
    </row>
    <row r="151" s="2" customFormat="1" ht="16.5" customHeight="1">
      <c r="A151" s="38"/>
      <c r="B151" s="39"/>
      <c r="C151" s="212" t="s">
        <v>324</v>
      </c>
      <c r="D151" s="212" t="s">
        <v>151</v>
      </c>
      <c r="E151" s="213" t="s">
        <v>391</v>
      </c>
      <c r="F151" s="214" t="s">
        <v>1902</v>
      </c>
      <c r="G151" s="215" t="s">
        <v>168</v>
      </c>
      <c r="H151" s="216">
        <v>2.1000000000000001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341</v>
      </c>
      <c r="AT151" s="223" t="s">
        <v>151</v>
      </c>
      <c r="AU151" s="223" t="s">
        <v>83</v>
      </c>
      <c r="AY151" s="17" t="s">
        <v>148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341</v>
      </c>
      <c r="BM151" s="223" t="s">
        <v>1903</v>
      </c>
    </row>
    <row r="152" s="2" customFormat="1">
      <c r="A152" s="38"/>
      <c r="B152" s="39"/>
      <c r="C152" s="40"/>
      <c r="D152" s="225" t="s">
        <v>158</v>
      </c>
      <c r="E152" s="40"/>
      <c r="F152" s="226" t="s">
        <v>1902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83</v>
      </c>
    </row>
    <row r="153" s="13" customFormat="1">
      <c r="A153" s="13"/>
      <c r="B153" s="232"/>
      <c r="C153" s="233"/>
      <c r="D153" s="225" t="s">
        <v>173</v>
      </c>
      <c r="E153" s="233"/>
      <c r="F153" s="235" t="s">
        <v>1886</v>
      </c>
      <c r="G153" s="233"/>
      <c r="H153" s="236">
        <v>2.1000000000000001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173</v>
      </c>
      <c r="AU153" s="242" t="s">
        <v>83</v>
      </c>
      <c r="AV153" s="13" t="s">
        <v>83</v>
      </c>
      <c r="AW153" s="13" t="s">
        <v>4</v>
      </c>
      <c r="AX153" s="13" t="s">
        <v>81</v>
      </c>
      <c r="AY153" s="242" t="s">
        <v>148</v>
      </c>
    </row>
    <row r="154" s="2" customFormat="1" ht="16.5" customHeight="1">
      <c r="A154" s="38"/>
      <c r="B154" s="39"/>
      <c r="C154" s="212" t="s">
        <v>252</v>
      </c>
      <c r="D154" s="212" t="s">
        <v>151</v>
      </c>
      <c r="E154" s="213" t="s">
        <v>1904</v>
      </c>
      <c r="F154" s="214" t="s">
        <v>1905</v>
      </c>
      <c r="G154" s="215" t="s">
        <v>178</v>
      </c>
      <c r="H154" s="216">
        <v>9.4499999999999993</v>
      </c>
      <c r="I154" s="217"/>
      <c r="J154" s="218">
        <f>ROUND(I154*H154,2)</f>
        <v>0</v>
      </c>
      <c r="K154" s="214" t="s">
        <v>155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0.0014400000000000001</v>
      </c>
      <c r="R154" s="221">
        <f>Q154*H154</f>
        <v>0.013608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169</v>
      </c>
      <c r="AT154" s="223" t="s">
        <v>151</v>
      </c>
      <c r="AU154" s="223" t="s">
        <v>83</v>
      </c>
      <c r="AY154" s="17" t="s">
        <v>148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169</v>
      </c>
      <c r="BM154" s="223" t="s">
        <v>1906</v>
      </c>
    </row>
    <row r="155" s="2" customFormat="1">
      <c r="A155" s="38"/>
      <c r="B155" s="39"/>
      <c r="C155" s="40"/>
      <c r="D155" s="225" t="s">
        <v>158</v>
      </c>
      <c r="E155" s="40"/>
      <c r="F155" s="226" t="s">
        <v>1907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158</v>
      </c>
      <c r="AU155" s="17" t="s">
        <v>83</v>
      </c>
    </row>
    <row r="156" s="2" customFormat="1">
      <c r="A156" s="38"/>
      <c r="B156" s="39"/>
      <c r="C156" s="40"/>
      <c r="D156" s="230" t="s">
        <v>160</v>
      </c>
      <c r="E156" s="40"/>
      <c r="F156" s="231" t="s">
        <v>1908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160</v>
      </c>
      <c r="AU156" s="17" t="s">
        <v>83</v>
      </c>
    </row>
    <row r="157" s="13" customFormat="1">
      <c r="A157" s="13"/>
      <c r="B157" s="232"/>
      <c r="C157" s="233"/>
      <c r="D157" s="225" t="s">
        <v>173</v>
      </c>
      <c r="E157" s="233"/>
      <c r="F157" s="235" t="s">
        <v>1843</v>
      </c>
      <c r="G157" s="233"/>
      <c r="H157" s="236">
        <v>9.4499999999999993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173</v>
      </c>
      <c r="AU157" s="242" t="s">
        <v>83</v>
      </c>
      <c r="AV157" s="13" t="s">
        <v>83</v>
      </c>
      <c r="AW157" s="13" t="s">
        <v>4</v>
      </c>
      <c r="AX157" s="13" t="s">
        <v>81</v>
      </c>
      <c r="AY157" s="242" t="s">
        <v>148</v>
      </c>
    </row>
    <row r="158" s="2" customFormat="1" ht="16.5" customHeight="1">
      <c r="A158" s="38"/>
      <c r="B158" s="39"/>
      <c r="C158" s="212" t="s">
        <v>169</v>
      </c>
      <c r="D158" s="212" t="s">
        <v>151</v>
      </c>
      <c r="E158" s="213" t="s">
        <v>422</v>
      </c>
      <c r="F158" s="214" t="s">
        <v>1909</v>
      </c>
      <c r="G158" s="215" t="s">
        <v>19</v>
      </c>
      <c r="H158" s="216">
        <v>0.94499999999999995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0.001</v>
      </c>
      <c r="R158" s="221">
        <f>Q158*H158</f>
        <v>0.00094499999999999998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341</v>
      </c>
      <c r="AT158" s="223" t="s">
        <v>151</v>
      </c>
      <c r="AU158" s="223" t="s">
        <v>83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341</v>
      </c>
      <c r="BM158" s="223" t="s">
        <v>1910</v>
      </c>
    </row>
    <row r="159" s="2" customFormat="1">
      <c r="A159" s="38"/>
      <c r="B159" s="39"/>
      <c r="C159" s="40"/>
      <c r="D159" s="225" t="s">
        <v>158</v>
      </c>
      <c r="E159" s="40"/>
      <c r="F159" s="226" t="s">
        <v>1911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158</v>
      </c>
      <c r="AU159" s="17" t="s">
        <v>83</v>
      </c>
    </row>
    <row r="160" s="2" customFormat="1" ht="16.5" customHeight="1">
      <c r="A160" s="38"/>
      <c r="B160" s="39"/>
      <c r="C160" s="212" t="s">
        <v>276</v>
      </c>
      <c r="D160" s="212" t="s">
        <v>151</v>
      </c>
      <c r="E160" s="213" t="s">
        <v>1912</v>
      </c>
      <c r="F160" s="214" t="s">
        <v>1913</v>
      </c>
      <c r="G160" s="215" t="s">
        <v>168</v>
      </c>
      <c r="H160" s="216">
        <v>6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0.00139</v>
      </c>
      <c r="R160" s="221">
        <f>Q160*H160</f>
        <v>0.0083400000000000002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341</v>
      </c>
      <c r="AT160" s="223" t="s">
        <v>151</v>
      </c>
      <c r="AU160" s="223" t="s">
        <v>83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341</v>
      </c>
      <c r="BM160" s="223" t="s">
        <v>1914</v>
      </c>
    </row>
    <row r="161" s="2" customFormat="1">
      <c r="A161" s="38"/>
      <c r="B161" s="39"/>
      <c r="C161" s="40"/>
      <c r="D161" s="225" t="s">
        <v>158</v>
      </c>
      <c r="E161" s="40"/>
      <c r="F161" s="226" t="s">
        <v>1913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158</v>
      </c>
      <c r="AU161" s="17" t="s">
        <v>83</v>
      </c>
    </row>
    <row r="162" s="2" customFormat="1" ht="16.5" customHeight="1">
      <c r="A162" s="38"/>
      <c r="B162" s="39"/>
      <c r="C162" s="212" t="s">
        <v>7</v>
      </c>
      <c r="D162" s="212" t="s">
        <v>151</v>
      </c>
      <c r="E162" s="213" t="s">
        <v>1915</v>
      </c>
      <c r="F162" s="214" t="s">
        <v>1916</v>
      </c>
      <c r="G162" s="215" t="s">
        <v>168</v>
      </c>
      <c r="H162" s="216">
        <v>3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0.0012099999999999999</v>
      </c>
      <c r="R162" s="221">
        <f>Q162*H162</f>
        <v>0.0036299999999999995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341</v>
      </c>
      <c r="AT162" s="223" t="s">
        <v>151</v>
      </c>
      <c r="AU162" s="223" t="s">
        <v>83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341</v>
      </c>
      <c r="BM162" s="223" t="s">
        <v>1917</v>
      </c>
    </row>
    <row r="163" s="2" customFormat="1">
      <c r="A163" s="38"/>
      <c r="B163" s="39"/>
      <c r="C163" s="40"/>
      <c r="D163" s="225" t="s">
        <v>158</v>
      </c>
      <c r="E163" s="40"/>
      <c r="F163" s="226" t="s">
        <v>1916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83</v>
      </c>
    </row>
    <row r="164" s="2" customFormat="1" ht="16.5" customHeight="1">
      <c r="A164" s="38"/>
      <c r="B164" s="39"/>
      <c r="C164" s="212" t="s">
        <v>185</v>
      </c>
      <c r="D164" s="212" t="s">
        <v>151</v>
      </c>
      <c r="E164" s="213" t="s">
        <v>554</v>
      </c>
      <c r="F164" s="214" t="s">
        <v>555</v>
      </c>
      <c r="G164" s="215" t="s">
        <v>230</v>
      </c>
      <c r="H164" s="216">
        <v>18</v>
      </c>
      <c r="I164" s="217"/>
      <c r="J164" s="218">
        <f>ROUND(I164*H164,2)</f>
        <v>0</v>
      </c>
      <c r="K164" s="214" t="s">
        <v>155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169</v>
      </c>
      <c r="AT164" s="223" t="s">
        <v>151</v>
      </c>
      <c r="AU164" s="223" t="s">
        <v>83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169</v>
      </c>
      <c r="BM164" s="223" t="s">
        <v>1918</v>
      </c>
    </row>
    <row r="165" s="2" customFormat="1">
      <c r="A165" s="38"/>
      <c r="B165" s="39"/>
      <c r="C165" s="40"/>
      <c r="D165" s="225" t="s">
        <v>158</v>
      </c>
      <c r="E165" s="40"/>
      <c r="F165" s="226" t="s">
        <v>557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83</v>
      </c>
    </row>
    <row r="166" s="2" customFormat="1">
      <c r="A166" s="38"/>
      <c r="B166" s="39"/>
      <c r="C166" s="40"/>
      <c r="D166" s="230" t="s">
        <v>160</v>
      </c>
      <c r="E166" s="40"/>
      <c r="F166" s="231" t="s">
        <v>558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83</v>
      </c>
    </row>
    <row r="167" s="2" customFormat="1" ht="16.5" customHeight="1">
      <c r="A167" s="38"/>
      <c r="B167" s="39"/>
      <c r="C167" s="212" t="s">
        <v>330</v>
      </c>
      <c r="D167" s="212" t="s">
        <v>151</v>
      </c>
      <c r="E167" s="213" t="s">
        <v>1919</v>
      </c>
      <c r="F167" s="214" t="s">
        <v>1920</v>
      </c>
      <c r="G167" s="215" t="s">
        <v>230</v>
      </c>
      <c r="H167" s="216">
        <v>4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0.0030500000000000002</v>
      </c>
      <c r="R167" s="221">
        <f>Q167*H167</f>
        <v>0.012200000000000001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151</v>
      </c>
      <c r="AU167" s="223" t="s">
        <v>83</v>
      </c>
      <c r="AY167" s="17" t="s">
        <v>148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341</v>
      </c>
      <c r="BM167" s="223" t="s">
        <v>1921</v>
      </c>
    </row>
    <row r="168" s="2" customFormat="1">
      <c r="A168" s="38"/>
      <c r="B168" s="39"/>
      <c r="C168" s="40"/>
      <c r="D168" s="225" t="s">
        <v>158</v>
      </c>
      <c r="E168" s="40"/>
      <c r="F168" s="226" t="s">
        <v>1920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158</v>
      </c>
      <c r="AU168" s="17" t="s">
        <v>83</v>
      </c>
    </row>
    <row r="169" s="2" customFormat="1" ht="16.5" customHeight="1">
      <c r="A169" s="38"/>
      <c r="B169" s="39"/>
      <c r="C169" s="212" t="s">
        <v>338</v>
      </c>
      <c r="D169" s="212" t="s">
        <v>151</v>
      </c>
      <c r="E169" s="213" t="s">
        <v>1922</v>
      </c>
      <c r="F169" s="214" t="s">
        <v>1923</v>
      </c>
      <c r="G169" s="215" t="s">
        <v>230</v>
      </c>
      <c r="H169" s="216">
        <v>12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0.0022499999999999998</v>
      </c>
      <c r="R169" s="221">
        <f>Q169*H169</f>
        <v>0.026999999999999996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151</v>
      </c>
      <c r="AU169" s="223" t="s">
        <v>83</v>
      </c>
      <c r="AY169" s="17" t="s">
        <v>148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341</v>
      </c>
      <c r="BM169" s="223" t="s">
        <v>1924</v>
      </c>
    </row>
    <row r="170" s="2" customFormat="1">
      <c r="A170" s="38"/>
      <c r="B170" s="39"/>
      <c r="C170" s="40"/>
      <c r="D170" s="225" t="s">
        <v>158</v>
      </c>
      <c r="E170" s="40"/>
      <c r="F170" s="226" t="s">
        <v>1923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158</v>
      </c>
      <c r="AU170" s="17" t="s">
        <v>83</v>
      </c>
    </row>
    <row r="171" s="2" customFormat="1" ht="16.5" customHeight="1">
      <c r="A171" s="38"/>
      <c r="B171" s="39"/>
      <c r="C171" s="212" t="s">
        <v>345</v>
      </c>
      <c r="D171" s="212" t="s">
        <v>151</v>
      </c>
      <c r="E171" s="213" t="s">
        <v>1925</v>
      </c>
      <c r="F171" s="214" t="s">
        <v>1926</v>
      </c>
      <c r="G171" s="215" t="s">
        <v>230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0.00115</v>
      </c>
      <c r="R171" s="221">
        <f>Q171*H171</f>
        <v>0.0023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341</v>
      </c>
      <c r="AT171" s="223" t="s">
        <v>151</v>
      </c>
      <c r="AU171" s="223" t="s">
        <v>83</v>
      </c>
      <c r="AY171" s="17" t="s">
        <v>148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341</v>
      </c>
      <c r="BM171" s="223" t="s">
        <v>1927</v>
      </c>
    </row>
    <row r="172" s="2" customFormat="1">
      <c r="A172" s="38"/>
      <c r="B172" s="39"/>
      <c r="C172" s="40"/>
      <c r="D172" s="225" t="s">
        <v>158</v>
      </c>
      <c r="E172" s="40"/>
      <c r="F172" s="226" t="s">
        <v>1926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158</v>
      </c>
      <c r="AU172" s="17" t="s">
        <v>83</v>
      </c>
    </row>
    <row r="173" s="2" customFormat="1" ht="16.5" customHeight="1">
      <c r="A173" s="38"/>
      <c r="B173" s="39"/>
      <c r="C173" s="212" t="s">
        <v>395</v>
      </c>
      <c r="D173" s="212" t="s">
        <v>151</v>
      </c>
      <c r="E173" s="213" t="s">
        <v>220</v>
      </c>
      <c r="F173" s="214" t="s">
        <v>221</v>
      </c>
      <c r="G173" s="215" t="s">
        <v>154</v>
      </c>
      <c r="H173" s="216">
        <v>0.060999999999999999</v>
      </c>
      <c r="I173" s="217"/>
      <c r="J173" s="218">
        <f>ROUND(I173*H173,2)</f>
        <v>0</v>
      </c>
      <c r="K173" s="214" t="s">
        <v>155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169</v>
      </c>
      <c r="AT173" s="223" t="s">
        <v>151</v>
      </c>
      <c r="AU173" s="223" t="s">
        <v>83</v>
      </c>
      <c r="AY173" s="17" t="s">
        <v>148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169</v>
      </c>
      <c r="BM173" s="223" t="s">
        <v>1928</v>
      </c>
    </row>
    <row r="174" s="2" customFormat="1">
      <c r="A174" s="38"/>
      <c r="B174" s="39"/>
      <c r="C174" s="40"/>
      <c r="D174" s="225" t="s">
        <v>158</v>
      </c>
      <c r="E174" s="40"/>
      <c r="F174" s="226" t="s">
        <v>223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158</v>
      </c>
      <c r="AU174" s="17" t="s">
        <v>83</v>
      </c>
    </row>
    <row r="175" s="2" customFormat="1">
      <c r="A175" s="38"/>
      <c r="B175" s="39"/>
      <c r="C175" s="40"/>
      <c r="D175" s="230" t="s">
        <v>160</v>
      </c>
      <c r="E175" s="40"/>
      <c r="F175" s="231" t="s">
        <v>224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160</v>
      </c>
      <c r="AU175" s="17" t="s">
        <v>83</v>
      </c>
    </row>
    <row r="176" s="12" customFormat="1" ht="22.8" customHeight="1">
      <c r="A176" s="12"/>
      <c r="B176" s="196"/>
      <c r="C176" s="197"/>
      <c r="D176" s="198" t="s">
        <v>72</v>
      </c>
      <c r="E176" s="210" t="s">
        <v>585</v>
      </c>
      <c r="F176" s="210" t="s">
        <v>586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SUM(P177:P191)</f>
        <v>0</v>
      </c>
      <c r="Q176" s="204"/>
      <c r="R176" s="205">
        <f>SUM(R177:R191)</f>
        <v>0.9143</v>
      </c>
      <c r="S176" s="204"/>
      <c r="T176" s="206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83</v>
      </c>
      <c r="AT176" s="208" t="s">
        <v>72</v>
      </c>
      <c r="AU176" s="208" t="s">
        <v>81</v>
      </c>
      <c r="AY176" s="207" t="s">
        <v>148</v>
      </c>
      <c r="BK176" s="209">
        <f>SUM(BK177:BK191)</f>
        <v>0</v>
      </c>
    </row>
    <row r="177" s="2" customFormat="1" ht="16.5" customHeight="1">
      <c r="A177" s="38"/>
      <c r="B177" s="39"/>
      <c r="C177" s="212" t="s">
        <v>436</v>
      </c>
      <c r="D177" s="212" t="s">
        <v>151</v>
      </c>
      <c r="E177" s="213" t="s">
        <v>595</v>
      </c>
      <c r="F177" s="214" t="s">
        <v>1929</v>
      </c>
      <c r="G177" s="215" t="s">
        <v>241</v>
      </c>
      <c r="H177" s="216">
        <v>3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169</v>
      </c>
      <c r="AT177" s="223" t="s">
        <v>151</v>
      </c>
      <c r="AU177" s="223" t="s">
        <v>83</v>
      </c>
      <c r="AY177" s="17" t="s">
        <v>148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169</v>
      </c>
      <c r="BM177" s="223" t="s">
        <v>1930</v>
      </c>
    </row>
    <row r="178" s="2" customFormat="1">
      <c r="A178" s="38"/>
      <c r="B178" s="39"/>
      <c r="C178" s="40"/>
      <c r="D178" s="225" t="s">
        <v>158</v>
      </c>
      <c r="E178" s="40"/>
      <c r="F178" s="226" t="s">
        <v>1929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158</v>
      </c>
      <c r="AU178" s="17" t="s">
        <v>83</v>
      </c>
    </row>
    <row r="179" s="2" customFormat="1" ht="16.5" customHeight="1">
      <c r="A179" s="38"/>
      <c r="B179" s="39"/>
      <c r="C179" s="212" t="s">
        <v>661</v>
      </c>
      <c r="D179" s="212" t="s">
        <v>151</v>
      </c>
      <c r="E179" s="213" t="s">
        <v>598</v>
      </c>
      <c r="F179" s="214" t="s">
        <v>1931</v>
      </c>
      <c r="G179" s="215" t="s">
        <v>241</v>
      </c>
      <c r="H179" s="216">
        <v>3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0.20000000000000001</v>
      </c>
      <c r="R179" s="221">
        <f>Q179*H179</f>
        <v>0.60000000000000009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169</v>
      </c>
      <c r="AT179" s="223" t="s">
        <v>151</v>
      </c>
      <c r="AU179" s="223" t="s">
        <v>83</v>
      </c>
      <c r="AY179" s="17" t="s">
        <v>148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169</v>
      </c>
      <c r="BM179" s="223" t="s">
        <v>1932</v>
      </c>
    </row>
    <row r="180" s="2" customFormat="1">
      <c r="A180" s="38"/>
      <c r="B180" s="39"/>
      <c r="C180" s="40"/>
      <c r="D180" s="225" t="s">
        <v>158</v>
      </c>
      <c r="E180" s="40"/>
      <c r="F180" s="226" t="s">
        <v>1931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158</v>
      </c>
      <c r="AU180" s="17" t="s">
        <v>83</v>
      </c>
    </row>
    <row r="181" s="2" customFormat="1">
      <c r="A181" s="38"/>
      <c r="B181" s="39"/>
      <c r="C181" s="40"/>
      <c r="D181" s="225" t="s">
        <v>215</v>
      </c>
      <c r="E181" s="40"/>
      <c r="F181" s="253" t="s">
        <v>1933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215</v>
      </c>
      <c r="AU181" s="17" t="s">
        <v>83</v>
      </c>
    </row>
    <row r="182" s="2" customFormat="1" ht="16.5" customHeight="1">
      <c r="A182" s="38"/>
      <c r="B182" s="39"/>
      <c r="C182" s="212" t="s">
        <v>380</v>
      </c>
      <c r="D182" s="212" t="s">
        <v>151</v>
      </c>
      <c r="E182" s="213" t="s">
        <v>1934</v>
      </c>
      <c r="F182" s="214" t="s">
        <v>1935</v>
      </c>
      <c r="G182" s="215" t="s">
        <v>241</v>
      </c>
      <c r="H182" s="216">
        <v>1</v>
      </c>
      <c r="I182" s="217"/>
      <c r="J182" s="218">
        <f>ROUND(I182*H182,2)</f>
        <v>0</v>
      </c>
      <c r="K182" s="214" t="s">
        <v>155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0.22400000000000001</v>
      </c>
      <c r="R182" s="221">
        <f>Q182*H182</f>
        <v>0.22400000000000001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169</v>
      </c>
      <c r="AT182" s="223" t="s">
        <v>151</v>
      </c>
      <c r="AU182" s="223" t="s">
        <v>83</v>
      </c>
      <c r="AY182" s="17" t="s">
        <v>148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169</v>
      </c>
      <c r="BM182" s="223" t="s">
        <v>1936</v>
      </c>
    </row>
    <row r="183" s="2" customFormat="1">
      <c r="A183" s="38"/>
      <c r="B183" s="39"/>
      <c r="C183" s="40"/>
      <c r="D183" s="225" t="s">
        <v>158</v>
      </c>
      <c r="E183" s="40"/>
      <c r="F183" s="226" t="s">
        <v>1937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158</v>
      </c>
      <c r="AU183" s="17" t="s">
        <v>83</v>
      </c>
    </row>
    <row r="184" s="2" customFormat="1">
      <c r="A184" s="38"/>
      <c r="B184" s="39"/>
      <c r="C184" s="40"/>
      <c r="D184" s="230" t="s">
        <v>160</v>
      </c>
      <c r="E184" s="40"/>
      <c r="F184" s="231" t="s">
        <v>1938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160</v>
      </c>
      <c r="AU184" s="17" t="s">
        <v>83</v>
      </c>
    </row>
    <row r="185" s="2" customFormat="1" ht="21.75" customHeight="1">
      <c r="A185" s="38"/>
      <c r="B185" s="39"/>
      <c r="C185" s="212" t="s">
        <v>376</v>
      </c>
      <c r="D185" s="212" t="s">
        <v>151</v>
      </c>
      <c r="E185" s="213" t="s">
        <v>1939</v>
      </c>
      <c r="F185" s="214" t="s">
        <v>1940</v>
      </c>
      <c r="G185" s="215" t="s">
        <v>241</v>
      </c>
      <c r="H185" s="216">
        <v>1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0.01272</v>
      </c>
      <c r="R185" s="221">
        <f>Q185*H185</f>
        <v>0.01272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169</v>
      </c>
      <c r="AT185" s="223" t="s">
        <v>151</v>
      </c>
      <c r="AU185" s="223" t="s">
        <v>83</v>
      </c>
      <c r="AY185" s="17" t="s">
        <v>148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169</v>
      </c>
      <c r="BM185" s="223" t="s">
        <v>1941</v>
      </c>
    </row>
    <row r="186" s="2" customFormat="1">
      <c r="A186" s="38"/>
      <c r="B186" s="39"/>
      <c r="C186" s="40"/>
      <c r="D186" s="225" t="s">
        <v>158</v>
      </c>
      <c r="E186" s="40"/>
      <c r="F186" s="226" t="s">
        <v>1940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158</v>
      </c>
      <c r="AU186" s="17" t="s">
        <v>83</v>
      </c>
    </row>
    <row r="187" s="2" customFormat="1" ht="16.5" customHeight="1">
      <c r="A187" s="38"/>
      <c r="B187" s="39"/>
      <c r="C187" s="212" t="s">
        <v>370</v>
      </c>
      <c r="D187" s="212" t="s">
        <v>151</v>
      </c>
      <c r="E187" s="213" t="s">
        <v>1942</v>
      </c>
      <c r="F187" s="214" t="s">
        <v>1943</v>
      </c>
      <c r="G187" s="215" t="s">
        <v>241</v>
      </c>
      <c r="H187" s="216">
        <v>2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0.038789999999999998</v>
      </c>
      <c r="R187" s="221">
        <f>Q187*H187</f>
        <v>0.077579999999999996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169</v>
      </c>
      <c r="AT187" s="223" t="s">
        <v>151</v>
      </c>
      <c r="AU187" s="223" t="s">
        <v>83</v>
      </c>
      <c r="AY187" s="17" t="s">
        <v>148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169</v>
      </c>
      <c r="BM187" s="223" t="s">
        <v>1944</v>
      </c>
    </row>
    <row r="188" s="2" customFormat="1">
      <c r="A188" s="38"/>
      <c r="B188" s="39"/>
      <c r="C188" s="40"/>
      <c r="D188" s="225" t="s">
        <v>158</v>
      </c>
      <c r="E188" s="40"/>
      <c r="F188" s="226" t="s">
        <v>1943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158</v>
      </c>
      <c r="AU188" s="17" t="s">
        <v>83</v>
      </c>
    </row>
    <row r="189" s="2" customFormat="1" ht="16.5" customHeight="1">
      <c r="A189" s="38"/>
      <c r="B189" s="39"/>
      <c r="C189" s="212" t="s">
        <v>401</v>
      </c>
      <c r="D189" s="212" t="s">
        <v>151</v>
      </c>
      <c r="E189" s="213" t="s">
        <v>648</v>
      </c>
      <c r="F189" s="214" t="s">
        <v>649</v>
      </c>
      <c r="G189" s="215" t="s">
        <v>154</v>
      </c>
      <c r="H189" s="216">
        <v>0.91400000000000003</v>
      </c>
      <c r="I189" s="217"/>
      <c r="J189" s="218">
        <f>ROUND(I189*H189,2)</f>
        <v>0</v>
      </c>
      <c r="K189" s="214" t="s">
        <v>155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169</v>
      </c>
      <c r="AT189" s="223" t="s">
        <v>151</v>
      </c>
      <c r="AU189" s="223" t="s">
        <v>83</v>
      </c>
      <c r="AY189" s="17" t="s">
        <v>148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169</v>
      </c>
      <c r="BM189" s="223" t="s">
        <v>1945</v>
      </c>
    </row>
    <row r="190" s="2" customFormat="1">
      <c r="A190" s="38"/>
      <c r="B190" s="39"/>
      <c r="C190" s="40"/>
      <c r="D190" s="225" t="s">
        <v>158</v>
      </c>
      <c r="E190" s="40"/>
      <c r="F190" s="226" t="s">
        <v>651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158</v>
      </c>
      <c r="AU190" s="17" t="s">
        <v>83</v>
      </c>
    </row>
    <row r="191" s="2" customFormat="1">
      <c r="A191" s="38"/>
      <c r="B191" s="39"/>
      <c r="C191" s="40"/>
      <c r="D191" s="230" t="s">
        <v>160</v>
      </c>
      <c r="E191" s="40"/>
      <c r="F191" s="231" t="s">
        <v>652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160</v>
      </c>
      <c r="AU191" s="17" t="s">
        <v>83</v>
      </c>
    </row>
    <row r="192" s="12" customFormat="1" ht="22.8" customHeight="1">
      <c r="A192" s="12"/>
      <c r="B192" s="196"/>
      <c r="C192" s="197"/>
      <c r="D192" s="198" t="s">
        <v>72</v>
      </c>
      <c r="E192" s="210" t="s">
        <v>653</v>
      </c>
      <c r="F192" s="210" t="s">
        <v>654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SUM(P193:P239)</f>
        <v>0</v>
      </c>
      <c r="Q192" s="204"/>
      <c r="R192" s="205">
        <f>SUM(R193:R239)</f>
        <v>2.092794</v>
      </c>
      <c r="S192" s="204"/>
      <c r="T192" s="206">
        <f>SUM(T193:T239)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83</v>
      </c>
      <c r="AT192" s="208" t="s">
        <v>72</v>
      </c>
      <c r="AU192" s="208" t="s">
        <v>81</v>
      </c>
      <c r="AY192" s="207" t="s">
        <v>148</v>
      </c>
      <c r="BK192" s="209">
        <f>SUM(BK193:BK239)</f>
        <v>0</v>
      </c>
    </row>
    <row r="193" s="2" customFormat="1" ht="24.15" customHeight="1">
      <c r="A193" s="38"/>
      <c r="B193" s="39"/>
      <c r="C193" s="212" t="s">
        <v>887</v>
      </c>
      <c r="D193" s="212" t="s">
        <v>151</v>
      </c>
      <c r="E193" s="213" t="s">
        <v>1946</v>
      </c>
      <c r="F193" s="214" t="s">
        <v>1947</v>
      </c>
      <c r="G193" s="215" t="s">
        <v>168</v>
      </c>
      <c r="H193" s="216">
        <v>7.7000000000000002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0.0016999999999999999</v>
      </c>
      <c r="R193" s="221">
        <f>Q193*H193</f>
        <v>0.013089999999999999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169</v>
      </c>
      <c r="AT193" s="223" t="s">
        <v>151</v>
      </c>
      <c r="AU193" s="223" t="s">
        <v>83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169</v>
      </c>
      <c r="BM193" s="223" t="s">
        <v>1948</v>
      </c>
    </row>
    <row r="194" s="2" customFormat="1">
      <c r="A194" s="38"/>
      <c r="B194" s="39"/>
      <c r="C194" s="40"/>
      <c r="D194" s="225" t="s">
        <v>158</v>
      </c>
      <c r="E194" s="40"/>
      <c r="F194" s="226" t="s">
        <v>1947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158</v>
      </c>
      <c r="AU194" s="17" t="s">
        <v>83</v>
      </c>
    </row>
    <row r="195" s="13" customFormat="1">
      <c r="A195" s="13"/>
      <c r="B195" s="232"/>
      <c r="C195" s="233"/>
      <c r="D195" s="225" t="s">
        <v>173</v>
      </c>
      <c r="E195" s="233"/>
      <c r="F195" s="235" t="s">
        <v>1949</v>
      </c>
      <c r="G195" s="233"/>
      <c r="H195" s="236">
        <v>7.7000000000000002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173</v>
      </c>
      <c r="AU195" s="242" t="s">
        <v>83</v>
      </c>
      <c r="AV195" s="13" t="s">
        <v>83</v>
      </c>
      <c r="AW195" s="13" t="s">
        <v>4</v>
      </c>
      <c r="AX195" s="13" t="s">
        <v>81</v>
      </c>
      <c r="AY195" s="242" t="s">
        <v>148</v>
      </c>
    </row>
    <row r="196" s="2" customFormat="1" ht="24.15" customHeight="1">
      <c r="A196" s="38"/>
      <c r="B196" s="39"/>
      <c r="C196" s="212" t="s">
        <v>881</v>
      </c>
      <c r="D196" s="212" t="s">
        <v>151</v>
      </c>
      <c r="E196" s="213" t="s">
        <v>1950</v>
      </c>
      <c r="F196" s="214" t="s">
        <v>1951</v>
      </c>
      <c r="G196" s="215" t="s">
        <v>168</v>
      </c>
      <c r="H196" s="216">
        <v>3.2999999999999998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0.0022000000000000001</v>
      </c>
      <c r="R196" s="221">
        <f>Q196*H196</f>
        <v>0.00726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169</v>
      </c>
      <c r="AT196" s="223" t="s">
        <v>151</v>
      </c>
      <c r="AU196" s="223" t="s">
        <v>83</v>
      </c>
      <c r="AY196" s="17" t="s">
        <v>148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169</v>
      </c>
      <c r="BM196" s="223" t="s">
        <v>1952</v>
      </c>
    </row>
    <row r="197" s="2" customFormat="1">
      <c r="A197" s="38"/>
      <c r="B197" s="39"/>
      <c r="C197" s="40"/>
      <c r="D197" s="225" t="s">
        <v>158</v>
      </c>
      <c r="E197" s="40"/>
      <c r="F197" s="226" t="s">
        <v>1951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158</v>
      </c>
      <c r="AU197" s="17" t="s">
        <v>83</v>
      </c>
    </row>
    <row r="198" s="13" customFormat="1">
      <c r="A198" s="13"/>
      <c r="B198" s="232"/>
      <c r="C198" s="233"/>
      <c r="D198" s="225" t="s">
        <v>173</v>
      </c>
      <c r="E198" s="233"/>
      <c r="F198" s="235" t="s">
        <v>1953</v>
      </c>
      <c r="G198" s="233"/>
      <c r="H198" s="236">
        <v>3.2999999999999998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173</v>
      </c>
      <c r="AU198" s="242" t="s">
        <v>83</v>
      </c>
      <c r="AV198" s="13" t="s">
        <v>83</v>
      </c>
      <c r="AW198" s="13" t="s">
        <v>4</v>
      </c>
      <c r="AX198" s="13" t="s">
        <v>81</v>
      </c>
      <c r="AY198" s="242" t="s">
        <v>148</v>
      </c>
    </row>
    <row r="199" s="2" customFormat="1" ht="21.75" customHeight="1">
      <c r="A199" s="38"/>
      <c r="B199" s="39"/>
      <c r="C199" s="212" t="s">
        <v>877</v>
      </c>
      <c r="D199" s="212" t="s">
        <v>151</v>
      </c>
      <c r="E199" s="213" t="s">
        <v>1954</v>
      </c>
      <c r="F199" s="214" t="s">
        <v>1955</v>
      </c>
      <c r="G199" s="215" t="s">
        <v>168</v>
      </c>
      <c r="H199" s="216">
        <v>3.2999999999999998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0.0041599999999999996</v>
      </c>
      <c r="R199" s="221">
        <f>Q199*H199</f>
        <v>0.013727999999999999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169</v>
      </c>
      <c r="AT199" s="223" t="s">
        <v>151</v>
      </c>
      <c r="AU199" s="223" t="s">
        <v>83</v>
      </c>
      <c r="AY199" s="17" t="s">
        <v>148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169</v>
      </c>
      <c r="BM199" s="223" t="s">
        <v>1956</v>
      </c>
    </row>
    <row r="200" s="2" customFormat="1">
      <c r="A200" s="38"/>
      <c r="B200" s="39"/>
      <c r="C200" s="40"/>
      <c r="D200" s="225" t="s">
        <v>158</v>
      </c>
      <c r="E200" s="40"/>
      <c r="F200" s="226" t="s">
        <v>1955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158</v>
      </c>
      <c r="AU200" s="17" t="s">
        <v>83</v>
      </c>
    </row>
    <row r="201" s="13" customFormat="1">
      <c r="A201" s="13"/>
      <c r="B201" s="232"/>
      <c r="C201" s="233"/>
      <c r="D201" s="225" t="s">
        <v>173</v>
      </c>
      <c r="E201" s="233"/>
      <c r="F201" s="235" t="s">
        <v>1953</v>
      </c>
      <c r="G201" s="233"/>
      <c r="H201" s="236">
        <v>3.2999999999999998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173</v>
      </c>
      <c r="AU201" s="242" t="s">
        <v>83</v>
      </c>
      <c r="AV201" s="13" t="s">
        <v>83</v>
      </c>
      <c r="AW201" s="13" t="s">
        <v>4</v>
      </c>
      <c r="AX201" s="13" t="s">
        <v>81</v>
      </c>
      <c r="AY201" s="242" t="s">
        <v>148</v>
      </c>
    </row>
    <row r="202" s="2" customFormat="1" ht="21.75" customHeight="1">
      <c r="A202" s="38"/>
      <c r="B202" s="39"/>
      <c r="C202" s="212" t="s">
        <v>873</v>
      </c>
      <c r="D202" s="212" t="s">
        <v>151</v>
      </c>
      <c r="E202" s="213" t="s">
        <v>1957</v>
      </c>
      <c r="F202" s="214" t="s">
        <v>1958</v>
      </c>
      <c r="G202" s="215" t="s">
        <v>168</v>
      </c>
      <c r="H202" s="216">
        <v>11</v>
      </c>
      <c r="I202" s="217"/>
      <c r="J202" s="218">
        <f>ROUND(I202*H202,2)</f>
        <v>0</v>
      </c>
      <c r="K202" s="214" t="s">
        <v>155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0.0051799999999999997</v>
      </c>
      <c r="R202" s="221">
        <f>Q202*H202</f>
        <v>0.056979999999999996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169</v>
      </c>
      <c r="AT202" s="223" t="s">
        <v>151</v>
      </c>
      <c r="AU202" s="223" t="s">
        <v>83</v>
      </c>
      <c r="AY202" s="17" t="s">
        <v>148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169</v>
      </c>
      <c r="BM202" s="223" t="s">
        <v>1959</v>
      </c>
    </row>
    <row r="203" s="2" customFormat="1">
      <c r="A203" s="38"/>
      <c r="B203" s="39"/>
      <c r="C203" s="40"/>
      <c r="D203" s="225" t="s">
        <v>158</v>
      </c>
      <c r="E203" s="40"/>
      <c r="F203" s="226" t="s">
        <v>1960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158</v>
      </c>
      <c r="AU203" s="17" t="s">
        <v>83</v>
      </c>
    </row>
    <row r="204" s="2" customFormat="1">
      <c r="A204" s="38"/>
      <c r="B204" s="39"/>
      <c r="C204" s="40"/>
      <c r="D204" s="230" t="s">
        <v>160</v>
      </c>
      <c r="E204" s="40"/>
      <c r="F204" s="231" t="s">
        <v>1961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160</v>
      </c>
      <c r="AU204" s="17" t="s">
        <v>83</v>
      </c>
    </row>
    <row r="205" s="13" customFormat="1">
      <c r="A205" s="13"/>
      <c r="B205" s="232"/>
      <c r="C205" s="233"/>
      <c r="D205" s="225" t="s">
        <v>173</v>
      </c>
      <c r="E205" s="233"/>
      <c r="F205" s="235" t="s">
        <v>711</v>
      </c>
      <c r="G205" s="233"/>
      <c r="H205" s="236">
        <v>11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173</v>
      </c>
      <c r="AU205" s="242" t="s">
        <v>83</v>
      </c>
      <c r="AV205" s="13" t="s">
        <v>83</v>
      </c>
      <c r="AW205" s="13" t="s">
        <v>4</v>
      </c>
      <c r="AX205" s="13" t="s">
        <v>81</v>
      </c>
      <c r="AY205" s="242" t="s">
        <v>148</v>
      </c>
    </row>
    <row r="206" s="2" customFormat="1" ht="24.15" customHeight="1">
      <c r="A206" s="38"/>
      <c r="B206" s="39"/>
      <c r="C206" s="212" t="s">
        <v>867</v>
      </c>
      <c r="D206" s="212" t="s">
        <v>151</v>
      </c>
      <c r="E206" s="213" t="s">
        <v>1962</v>
      </c>
      <c r="F206" s="214" t="s">
        <v>1963</v>
      </c>
      <c r="G206" s="215" t="s">
        <v>168</v>
      </c>
      <c r="H206" s="216">
        <v>11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0.0071399999999999996</v>
      </c>
      <c r="R206" s="221">
        <f>Q206*H206</f>
        <v>0.078539999999999999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169</v>
      </c>
      <c r="AT206" s="223" t="s">
        <v>151</v>
      </c>
      <c r="AU206" s="223" t="s">
        <v>83</v>
      </c>
      <c r="AY206" s="17" t="s">
        <v>148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169</v>
      </c>
      <c r="BM206" s="223" t="s">
        <v>1964</v>
      </c>
    </row>
    <row r="207" s="2" customFormat="1">
      <c r="A207" s="38"/>
      <c r="B207" s="39"/>
      <c r="C207" s="40"/>
      <c r="D207" s="225" t="s">
        <v>158</v>
      </c>
      <c r="E207" s="40"/>
      <c r="F207" s="226" t="s">
        <v>1963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158</v>
      </c>
      <c r="AU207" s="17" t="s">
        <v>83</v>
      </c>
    </row>
    <row r="208" s="13" customFormat="1">
      <c r="A208" s="13"/>
      <c r="B208" s="232"/>
      <c r="C208" s="233"/>
      <c r="D208" s="225" t="s">
        <v>173</v>
      </c>
      <c r="E208" s="233"/>
      <c r="F208" s="235" t="s">
        <v>711</v>
      </c>
      <c r="G208" s="233"/>
      <c r="H208" s="236">
        <v>11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173</v>
      </c>
      <c r="AU208" s="242" t="s">
        <v>83</v>
      </c>
      <c r="AV208" s="13" t="s">
        <v>83</v>
      </c>
      <c r="AW208" s="13" t="s">
        <v>4</v>
      </c>
      <c r="AX208" s="13" t="s">
        <v>81</v>
      </c>
      <c r="AY208" s="242" t="s">
        <v>148</v>
      </c>
    </row>
    <row r="209" s="2" customFormat="1" ht="21.75" customHeight="1">
      <c r="A209" s="38"/>
      <c r="B209" s="39"/>
      <c r="C209" s="212" t="s">
        <v>863</v>
      </c>
      <c r="D209" s="212" t="s">
        <v>151</v>
      </c>
      <c r="E209" s="213" t="s">
        <v>1965</v>
      </c>
      <c r="F209" s="214" t="s">
        <v>1966</v>
      </c>
      <c r="G209" s="215" t="s">
        <v>168</v>
      </c>
      <c r="H209" s="216">
        <v>7.7000000000000002</v>
      </c>
      <c r="I209" s="217"/>
      <c r="J209" s="218">
        <f>ROUND(I209*H209,2)</f>
        <v>0</v>
      </c>
      <c r="K209" s="214" t="s">
        <v>155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0.00792</v>
      </c>
      <c r="R209" s="221">
        <f>Q209*H209</f>
        <v>0.060984000000000003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169</v>
      </c>
      <c r="AT209" s="223" t="s">
        <v>151</v>
      </c>
      <c r="AU209" s="223" t="s">
        <v>83</v>
      </c>
      <c r="AY209" s="17" t="s">
        <v>148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169</v>
      </c>
      <c r="BM209" s="223" t="s">
        <v>1967</v>
      </c>
    </row>
    <row r="210" s="2" customFormat="1">
      <c r="A210" s="38"/>
      <c r="B210" s="39"/>
      <c r="C210" s="40"/>
      <c r="D210" s="225" t="s">
        <v>158</v>
      </c>
      <c r="E210" s="40"/>
      <c r="F210" s="226" t="s">
        <v>1968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158</v>
      </c>
      <c r="AU210" s="17" t="s">
        <v>83</v>
      </c>
    </row>
    <row r="211" s="2" customFormat="1">
      <c r="A211" s="38"/>
      <c r="B211" s="39"/>
      <c r="C211" s="40"/>
      <c r="D211" s="230" t="s">
        <v>160</v>
      </c>
      <c r="E211" s="40"/>
      <c r="F211" s="231" t="s">
        <v>1969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160</v>
      </c>
      <c r="AU211" s="17" t="s">
        <v>83</v>
      </c>
    </row>
    <row r="212" s="13" customFormat="1">
      <c r="A212" s="13"/>
      <c r="B212" s="232"/>
      <c r="C212" s="233"/>
      <c r="D212" s="225" t="s">
        <v>173</v>
      </c>
      <c r="E212" s="233"/>
      <c r="F212" s="235" t="s">
        <v>1949</v>
      </c>
      <c r="G212" s="233"/>
      <c r="H212" s="236">
        <v>7.7000000000000002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173</v>
      </c>
      <c r="AU212" s="242" t="s">
        <v>83</v>
      </c>
      <c r="AV212" s="13" t="s">
        <v>83</v>
      </c>
      <c r="AW212" s="13" t="s">
        <v>4</v>
      </c>
      <c r="AX212" s="13" t="s">
        <v>81</v>
      </c>
      <c r="AY212" s="242" t="s">
        <v>148</v>
      </c>
    </row>
    <row r="213" s="2" customFormat="1" ht="21.75" customHeight="1">
      <c r="A213" s="38"/>
      <c r="B213" s="39"/>
      <c r="C213" s="212" t="s">
        <v>859</v>
      </c>
      <c r="D213" s="212" t="s">
        <v>151</v>
      </c>
      <c r="E213" s="213" t="s">
        <v>1970</v>
      </c>
      <c r="F213" s="214" t="s">
        <v>1971</v>
      </c>
      <c r="G213" s="215" t="s">
        <v>168</v>
      </c>
      <c r="H213" s="216">
        <v>8.8000000000000007</v>
      </c>
      <c r="I213" s="217"/>
      <c r="J213" s="218">
        <f>ROUND(I213*H213,2)</f>
        <v>0</v>
      </c>
      <c r="K213" s="214" t="s">
        <v>155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0.0095499999999999995</v>
      </c>
      <c r="R213" s="221">
        <f>Q213*H213</f>
        <v>0.084040000000000004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169</v>
      </c>
      <c r="AT213" s="223" t="s">
        <v>151</v>
      </c>
      <c r="AU213" s="223" t="s">
        <v>83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169</v>
      </c>
      <c r="BM213" s="223" t="s">
        <v>1972</v>
      </c>
    </row>
    <row r="214" s="2" customFormat="1">
      <c r="A214" s="38"/>
      <c r="B214" s="39"/>
      <c r="C214" s="40"/>
      <c r="D214" s="225" t="s">
        <v>158</v>
      </c>
      <c r="E214" s="40"/>
      <c r="F214" s="226" t="s">
        <v>1973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83</v>
      </c>
    </row>
    <row r="215" s="2" customFormat="1">
      <c r="A215" s="38"/>
      <c r="B215" s="39"/>
      <c r="C215" s="40"/>
      <c r="D215" s="230" t="s">
        <v>160</v>
      </c>
      <c r="E215" s="40"/>
      <c r="F215" s="231" t="s">
        <v>1974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160</v>
      </c>
      <c r="AU215" s="17" t="s">
        <v>83</v>
      </c>
    </row>
    <row r="216" s="13" customFormat="1">
      <c r="A216" s="13"/>
      <c r="B216" s="232"/>
      <c r="C216" s="233"/>
      <c r="D216" s="225" t="s">
        <v>173</v>
      </c>
      <c r="E216" s="233"/>
      <c r="F216" s="235" t="s">
        <v>369</v>
      </c>
      <c r="G216" s="233"/>
      <c r="H216" s="236">
        <v>8.8000000000000007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173</v>
      </c>
      <c r="AU216" s="242" t="s">
        <v>83</v>
      </c>
      <c r="AV216" s="13" t="s">
        <v>83</v>
      </c>
      <c r="AW216" s="13" t="s">
        <v>4</v>
      </c>
      <c r="AX216" s="13" t="s">
        <v>81</v>
      </c>
      <c r="AY216" s="242" t="s">
        <v>148</v>
      </c>
    </row>
    <row r="217" s="2" customFormat="1" ht="24.15" customHeight="1">
      <c r="A217" s="38"/>
      <c r="B217" s="39"/>
      <c r="C217" s="212" t="s">
        <v>855</v>
      </c>
      <c r="D217" s="212" t="s">
        <v>151</v>
      </c>
      <c r="E217" s="213" t="s">
        <v>1975</v>
      </c>
      <c r="F217" s="214" t="s">
        <v>1976</v>
      </c>
      <c r="G217" s="215" t="s">
        <v>168</v>
      </c>
      <c r="H217" s="216">
        <v>5.5</v>
      </c>
      <c r="I217" s="217"/>
      <c r="J217" s="218">
        <f>ROUND(I217*H217,2)</f>
        <v>0</v>
      </c>
      <c r="K217" s="214" t="s">
        <v>155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0.013480000000000001</v>
      </c>
      <c r="R217" s="221">
        <f>Q217*H217</f>
        <v>0.074139999999999998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169</v>
      </c>
      <c r="AT217" s="223" t="s">
        <v>151</v>
      </c>
      <c r="AU217" s="223" t="s">
        <v>83</v>
      </c>
      <c r="AY217" s="17" t="s">
        <v>148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169</v>
      </c>
      <c r="BM217" s="223" t="s">
        <v>1977</v>
      </c>
    </row>
    <row r="218" s="2" customFormat="1">
      <c r="A218" s="38"/>
      <c r="B218" s="39"/>
      <c r="C218" s="40"/>
      <c r="D218" s="225" t="s">
        <v>158</v>
      </c>
      <c r="E218" s="40"/>
      <c r="F218" s="226" t="s">
        <v>1976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158</v>
      </c>
      <c r="AU218" s="17" t="s">
        <v>83</v>
      </c>
    </row>
    <row r="219" s="2" customFormat="1">
      <c r="A219" s="38"/>
      <c r="B219" s="39"/>
      <c r="C219" s="40"/>
      <c r="D219" s="230" t="s">
        <v>160</v>
      </c>
      <c r="E219" s="40"/>
      <c r="F219" s="231" t="s">
        <v>1978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160</v>
      </c>
      <c r="AU219" s="17" t="s">
        <v>83</v>
      </c>
    </row>
    <row r="220" s="13" customFormat="1">
      <c r="A220" s="13"/>
      <c r="B220" s="232"/>
      <c r="C220" s="233"/>
      <c r="D220" s="225" t="s">
        <v>173</v>
      </c>
      <c r="E220" s="233"/>
      <c r="F220" s="235" t="s">
        <v>752</v>
      </c>
      <c r="G220" s="233"/>
      <c r="H220" s="236">
        <v>5.5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173</v>
      </c>
      <c r="AU220" s="242" t="s">
        <v>83</v>
      </c>
      <c r="AV220" s="13" t="s">
        <v>83</v>
      </c>
      <c r="AW220" s="13" t="s">
        <v>4</v>
      </c>
      <c r="AX220" s="13" t="s">
        <v>81</v>
      </c>
      <c r="AY220" s="242" t="s">
        <v>148</v>
      </c>
    </row>
    <row r="221" s="2" customFormat="1" ht="16.5" customHeight="1">
      <c r="A221" s="38"/>
      <c r="B221" s="39"/>
      <c r="C221" s="212" t="s">
        <v>849</v>
      </c>
      <c r="D221" s="212" t="s">
        <v>151</v>
      </c>
      <c r="E221" s="213" t="s">
        <v>1979</v>
      </c>
      <c r="F221" s="214" t="s">
        <v>1980</v>
      </c>
      <c r="G221" s="215" t="s">
        <v>168</v>
      </c>
      <c r="H221" s="216">
        <v>13.199999999999999</v>
      </c>
      <c r="I221" s="217"/>
      <c r="J221" s="218">
        <f>ROUND(I221*H221,2)</f>
        <v>0</v>
      </c>
      <c r="K221" s="214" t="s">
        <v>155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0.01985</v>
      </c>
      <c r="R221" s="221">
        <f>Q221*H221</f>
        <v>0.26201999999999998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169</v>
      </c>
      <c r="AT221" s="223" t="s">
        <v>151</v>
      </c>
      <c r="AU221" s="223" t="s">
        <v>83</v>
      </c>
      <c r="AY221" s="17" t="s">
        <v>148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169</v>
      </c>
      <c r="BM221" s="223" t="s">
        <v>1981</v>
      </c>
    </row>
    <row r="222" s="2" customFormat="1">
      <c r="A222" s="38"/>
      <c r="B222" s="39"/>
      <c r="C222" s="40"/>
      <c r="D222" s="225" t="s">
        <v>158</v>
      </c>
      <c r="E222" s="40"/>
      <c r="F222" s="226" t="s">
        <v>1980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158</v>
      </c>
      <c r="AU222" s="17" t="s">
        <v>83</v>
      </c>
    </row>
    <row r="223" s="2" customFormat="1">
      <c r="A223" s="38"/>
      <c r="B223" s="39"/>
      <c r="C223" s="40"/>
      <c r="D223" s="230" t="s">
        <v>160</v>
      </c>
      <c r="E223" s="40"/>
      <c r="F223" s="231" t="s">
        <v>1982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160</v>
      </c>
      <c r="AU223" s="17" t="s">
        <v>83</v>
      </c>
    </row>
    <row r="224" s="13" customFormat="1">
      <c r="A224" s="13"/>
      <c r="B224" s="232"/>
      <c r="C224" s="233"/>
      <c r="D224" s="225" t="s">
        <v>173</v>
      </c>
      <c r="E224" s="233"/>
      <c r="F224" s="235" t="s">
        <v>1983</v>
      </c>
      <c r="G224" s="233"/>
      <c r="H224" s="236">
        <v>13.199999999999999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173</v>
      </c>
      <c r="AU224" s="242" t="s">
        <v>83</v>
      </c>
      <c r="AV224" s="13" t="s">
        <v>83</v>
      </c>
      <c r="AW224" s="13" t="s">
        <v>4</v>
      </c>
      <c r="AX224" s="13" t="s">
        <v>81</v>
      </c>
      <c r="AY224" s="242" t="s">
        <v>148</v>
      </c>
    </row>
    <row r="225" s="2" customFormat="1" ht="24.15" customHeight="1">
      <c r="A225" s="38"/>
      <c r="B225" s="39"/>
      <c r="C225" s="212" t="s">
        <v>845</v>
      </c>
      <c r="D225" s="212" t="s">
        <v>151</v>
      </c>
      <c r="E225" s="213" t="s">
        <v>1984</v>
      </c>
      <c r="F225" s="214" t="s">
        <v>1985</v>
      </c>
      <c r="G225" s="215" t="s">
        <v>168</v>
      </c>
      <c r="H225" s="216">
        <v>4.4000000000000004</v>
      </c>
      <c r="I225" s="217"/>
      <c r="J225" s="218">
        <f>ROUND(I225*H225,2)</f>
        <v>0</v>
      </c>
      <c r="K225" s="214" t="s">
        <v>155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0.031699999999999999</v>
      </c>
      <c r="R225" s="221">
        <f>Q225*H225</f>
        <v>0.13948000000000002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169</v>
      </c>
      <c r="AT225" s="223" t="s">
        <v>151</v>
      </c>
      <c r="AU225" s="223" t="s">
        <v>83</v>
      </c>
      <c r="AY225" s="17" t="s">
        <v>148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169</v>
      </c>
      <c r="BM225" s="223" t="s">
        <v>1986</v>
      </c>
    </row>
    <row r="226" s="2" customFormat="1">
      <c r="A226" s="38"/>
      <c r="B226" s="39"/>
      <c r="C226" s="40"/>
      <c r="D226" s="225" t="s">
        <v>158</v>
      </c>
      <c r="E226" s="40"/>
      <c r="F226" s="226" t="s">
        <v>1985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158</v>
      </c>
      <c r="AU226" s="17" t="s">
        <v>83</v>
      </c>
    </row>
    <row r="227" s="2" customFormat="1">
      <c r="A227" s="38"/>
      <c r="B227" s="39"/>
      <c r="C227" s="40"/>
      <c r="D227" s="230" t="s">
        <v>160</v>
      </c>
      <c r="E227" s="40"/>
      <c r="F227" s="231" t="s">
        <v>1987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160</v>
      </c>
      <c r="AU227" s="17" t="s">
        <v>83</v>
      </c>
    </row>
    <row r="228" s="13" customFormat="1">
      <c r="A228" s="13"/>
      <c r="B228" s="232"/>
      <c r="C228" s="233"/>
      <c r="D228" s="225" t="s">
        <v>173</v>
      </c>
      <c r="E228" s="233"/>
      <c r="F228" s="235" t="s">
        <v>1988</v>
      </c>
      <c r="G228" s="233"/>
      <c r="H228" s="236">
        <v>4.4000000000000004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173</v>
      </c>
      <c r="AU228" s="242" t="s">
        <v>83</v>
      </c>
      <c r="AV228" s="13" t="s">
        <v>83</v>
      </c>
      <c r="AW228" s="13" t="s">
        <v>4</v>
      </c>
      <c r="AX228" s="13" t="s">
        <v>81</v>
      </c>
      <c r="AY228" s="242" t="s">
        <v>148</v>
      </c>
    </row>
    <row r="229" s="2" customFormat="1" ht="21.75" customHeight="1">
      <c r="A229" s="38"/>
      <c r="B229" s="39"/>
      <c r="C229" s="212" t="s">
        <v>837</v>
      </c>
      <c r="D229" s="212" t="s">
        <v>151</v>
      </c>
      <c r="E229" s="213" t="s">
        <v>1989</v>
      </c>
      <c r="F229" s="214" t="s">
        <v>1990</v>
      </c>
      <c r="G229" s="215" t="s">
        <v>168</v>
      </c>
      <c r="H229" s="216">
        <v>19.800000000000001</v>
      </c>
      <c r="I229" s="217"/>
      <c r="J229" s="218">
        <f>ROUND(I229*H229,2)</f>
        <v>0</v>
      </c>
      <c r="K229" s="214" t="s">
        <v>155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0.0511</v>
      </c>
      <c r="R229" s="221">
        <f>Q229*H229</f>
        <v>1.0117800000000001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169</v>
      </c>
      <c r="AT229" s="223" t="s">
        <v>151</v>
      </c>
      <c r="AU229" s="223" t="s">
        <v>83</v>
      </c>
      <c r="AY229" s="17" t="s">
        <v>148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169</v>
      </c>
      <c r="BM229" s="223" t="s">
        <v>1991</v>
      </c>
    </row>
    <row r="230" s="2" customFormat="1">
      <c r="A230" s="38"/>
      <c r="B230" s="39"/>
      <c r="C230" s="40"/>
      <c r="D230" s="225" t="s">
        <v>158</v>
      </c>
      <c r="E230" s="40"/>
      <c r="F230" s="226" t="s">
        <v>1992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158</v>
      </c>
      <c r="AU230" s="17" t="s">
        <v>83</v>
      </c>
    </row>
    <row r="231" s="2" customFormat="1">
      <c r="A231" s="38"/>
      <c r="B231" s="39"/>
      <c r="C231" s="40"/>
      <c r="D231" s="230" t="s">
        <v>160</v>
      </c>
      <c r="E231" s="40"/>
      <c r="F231" s="231" t="s">
        <v>1993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160</v>
      </c>
      <c r="AU231" s="17" t="s">
        <v>83</v>
      </c>
    </row>
    <row r="232" s="13" customFormat="1">
      <c r="A232" s="13"/>
      <c r="B232" s="232"/>
      <c r="C232" s="233"/>
      <c r="D232" s="225" t="s">
        <v>173</v>
      </c>
      <c r="E232" s="233"/>
      <c r="F232" s="235" t="s">
        <v>1994</v>
      </c>
      <c r="G232" s="233"/>
      <c r="H232" s="236">
        <v>19.800000000000001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173</v>
      </c>
      <c r="AU232" s="242" t="s">
        <v>83</v>
      </c>
      <c r="AV232" s="13" t="s">
        <v>83</v>
      </c>
      <c r="AW232" s="13" t="s">
        <v>4</v>
      </c>
      <c r="AX232" s="13" t="s">
        <v>81</v>
      </c>
      <c r="AY232" s="242" t="s">
        <v>148</v>
      </c>
    </row>
    <row r="233" s="2" customFormat="1" ht="21.75" customHeight="1">
      <c r="A233" s="38"/>
      <c r="B233" s="39"/>
      <c r="C233" s="212" t="s">
        <v>831</v>
      </c>
      <c r="D233" s="212" t="s">
        <v>151</v>
      </c>
      <c r="E233" s="213" t="s">
        <v>718</v>
      </c>
      <c r="F233" s="214" t="s">
        <v>1995</v>
      </c>
      <c r="G233" s="215" t="s">
        <v>168</v>
      </c>
      <c r="H233" s="216">
        <v>4.4000000000000004</v>
      </c>
      <c r="I233" s="217"/>
      <c r="J233" s="218">
        <f>ROUND(I233*H233,2)</f>
        <v>0</v>
      </c>
      <c r="K233" s="214" t="s">
        <v>155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0.06608</v>
      </c>
      <c r="R233" s="221">
        <f>Q233*H233</f>
        <v>0.29075200000000001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169</v>
      </c>
      <c r="AT233" s="223" t="s">
        <v>151</v>
      </c>
      <c r="AU233" s="223" t="s">
        <v>83</v>
      </c>
      <c r="AY233" s="17" t="s">
        <v>148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169</v>
      </c>
      <c r="BM233" s="223" t="s">
        <v>1996</v>
      </c>
    </row>
    <row r="234" s="2" customFormat="1">
      <c r="A234" s="38"/>
      <c r="B234" s="39"/>
      <c r="C234" s="40"/>
      <c r="D234" s="225" t="s">
        <v>158</v>
      </c>
      <c r="E234" s="40"/>
      <c r="F234" s="226" t="s">
        <v>1997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158</v>
      </c>
      <c r="AU234" s="17" t="s">
        <v>83</v>
      </c>
    </row>
    <row r="235" s="2" customFormat="1">
      <c r="A235" s="38"/>
      <c r="B235" s="39"/>
      <c r="C235" s="40"/>
      <c r="D235" s="230" t="s">
        <v>160</v>
      </c>
      <c r="E235" s="40"/>
      <c r="F235" s="231" t="s">
        <v>721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160</v>
      </c>
      <c r="AU235" s="17" t="s">
        <v>83</v>
      </c>
    </row>
    <row r="236" s="13" customFormat="1">
      <c r="A236" s="13"/>
      <c r="B236" s="232"/>
      <c r="C236" s="233"/>
      <c r="D236" s="225" t="s">
        <v>173</v>
      </c>
      <c r="E236" s="233"/>
      <c r="F236" s="235" t="s">
        <v>1988</v>
      </c>
      <c r="G236" s="233"/>
      <c r="H236" s="236">
        <v>4.4000000000000004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173</v>
      </c>
      <c r="AU236" s="242" t="s">
        <v>83</v>
      </c>
      <c r="AV236" s="13" t="s">
        <v>83</v>
      </c>
      <c r="AW236" s="13" t="s">
        <v>4</v>
      </c>
      <c r="AX236" s="13" t="s">
        <v>81</v>
      </c>
      <c r="AY236" s="242" t="s">
        <v>148</v>
      </c>
    </row>
    <row r="237" s="2" customFormat="1" ht="16.5" customHeight="1">
      <c r="A237" s="38"/>
      <c r="B237" s="39"/>
      <c r="C237" s="212" t="s">
        <v>1442</v>
      </c>
      <c r="D237" s="212" t="s">
        <v>151</v>
      </c>
      <c r="E237" s="213" t="s">
        <v>1998</v>
      </c>
      <c r="F237" s="214" t="s">
        <v>1999</v>
      </c>
      <c r="G237" s="215" t="s">
        <v>154</v>
      </c>
      <c r="H237" s="216">
        <v>2.093</v>
      </c>
      <c r="I237" s="217"/>
      <c r="J237" s="218">
        <f>ROUND(I237*H237,2)</f>
        <v>0</v>
      </c>
      <c r="K237" s="214" t="s">
        <v>155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169</v>
      </c>
      <c r="AT237" s="223" t="s">
        <v>151</v>
      </c>
      <c r="AU237" s="223" t="s">
        <v>83</v>
      </c>
      <c r="AY237" s="17" t="s">
        <v>148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169</v>
      </c>
      <c r="BM237" s="223" t="s">
        <v>2000</v>
      </c>
    </row>
    <row r="238" s="2" customFormat="1">
      <c r="A238" s="38"/>
      <c r="B238" s="39"/>
      <c r="C238" s="40"/>
      <c r="D238" s="225" t="s">
        <v>158</v>
      </c>
      <c r="E238" s="40"/>
      <c r="F238" s="226" t="s">
        <v>2001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158</v>
      </c>
      <c r="AU238" s="17" t="s">
        <v>83</v>
      </c>
    </row>
    <row r="239" s="2" customFormat="1">
      <c r="A239" s="38"/>
      <c r="B239" s="39"/>
      <c r="C239" s="40"/>
      <c r="D239" s="230" t="s">
        <v>160</v>
      </c>
      <c r="E239" s="40"/>
      <c r="F239" s="231" t="s">
        <v>2002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160</v>
      </c>
      <c r="AU239" s="17" t="s">
        <v>83</v>
      </c>
    </row>
    <row r="240" s="12" customFormat="1" ht="22.8" customHeight="1">
      <c r="A240" s="12"/>
      <c r="B240" s="196"/>
      <c r="C240" s="197"/>
      <c r="D240" s="198" t="s">
        <v>72</v>
      </c>
      <c r="E240" s="210" t="s">
        <v>225</v>
      </c>
      <c r="F240" s="210" t="s">
        <v>226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SUM(P241:P494)</f>
        <v>0</v>
      </c>
      <c r="Q240" s="204"/>
      <c r="R240" s="205">
        <f>SUM(R241:R494)</f>
        <v>2.3043999999999998</v>
      </c>
      <c r="S240" s="204"/>
      <c r="T240" s="206">
        <f>SUM(T241:T494)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83</v>
      </c>
      <c r="AT240" s="208" t="s">
        <v>72</v>
      </c>
      <c r="AU240" s="208" t="s">
        <v>81</v>
      </c>
      <c r="AY240" s="207" t="s">
        <v>148</v>
      </c>
      <c r="BK240" s="209">
        <f>SUM(BK241:BK494)</f>
        <v>0</v>
      </c>
    </row>
    <row r="241" s="2" customFormat="1" ht="16.5" customHeight="1">
      <c r="A241" s="38"/>
      <c r="B241" s="39"/>
      <c r="C241" s="212" t="s">
        <v>703</v>
      </c>
      <c r="D241" s="212" t="s">
        <v>151</v>
      </c>
      <c r="E241" s="213" t="s">
        <v>2003</v>
      </c>
      <c r="F241" s="214" t="s">
        <v>2004</v>
      </c>
      <c r="G241" s="215" t="s">
        <v>241</v>
      </c>
      <c r="H241" s="216">
        <v>4</v>
      </c>
      <c r="I241" s="217"/>
      <c r="J241" s="218">
        <f>ROUND(I241*H241,2)</f>
        <v>0</v>
      </c>
      <c r="K241" s="214" t="s">
        <v>155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0.0032399999999999998</v>
      </c>
      <c r="R241" s="221">
        <f>Q241*H241</f>
        <v>0.012959999999999999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169</v>
      </c>
      <c r="AT241" s="223" t="s">
        <v>151</v>
      </c>
      <c r="AU241" s="223" t="s">
        <v>83</v>
      </c>
      <c r="AY241" s="17" t="s">
        <v>148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169</v>
      </c>
      <c r="BM241" s="223" t="s">
        <v>2005</v>
      </c>
    </row>
    <row r="242" s="2" customFormat="1">
      <c r="A242" s="38"/>
      <c r="B242" s="39"/>
      <c r="C242" s="40"/>
      <c r="D242" s="225" t="s">
        <v>158</v>
      </c>
      <c r="E242" s="40"/>
      <c r="F242" s="226" t="s">
        <v>2006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158</v>
      </c>
      <c r="AU242" s="17" t="s">
        <v>83</v>
      </c>
    </row>
    <row r="243" s="2" customFormat="1">
      <c r="A243" s="38"/>
      <c r="B243" s="39"/>
      <c r="C243" s="40"/>
      <c r="D243" s="230" t="s">
        <v>160</v>
      </c>
      <c r="E243" s="40"/>
      <c r="F243" s="231" t="s">
        <v>2007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160</v>
      </c>
      <c r="AU243" s="17" t="s">
        <v>83</v>
      </c>
    </row>
    <row r="244" s="2" customFormat="1" ht="16.5" customHeight="1">
      <c r="A244" s="38"/>
      <c r="B244" s="39"/>
      <c r="C244" s="212" t="s">
        <v>707</v>
      </c>
      <c r="D244" s="212" t="s">
        <v>151</v>
      </c>
      <c r="E244" s="213" t="s">
        <v>2008</v>
      </c>
      <c r="F244" s="214" t="s">
        <v>2009</v>
      </c>
      <c r="G244" s="215" t="s">
        <v>230</v>
      </c>
      <c r="H244" s="216">
        <v>4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0.0047999999999999996</v>
      </c>
      <c r="R244" s="221">
        <f>Q244*H244</f>
        <v>0.019199999999999998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341</v>
      </c>
      <c r="AT244" s="223" t="s">
        <v>151</v>
      </c>
      <c r="AU244" s="223" t="s">
        <v>83</v>
      </c>
      <c r="AY244" s="17" t="s">
        <v>148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341</v>
      </c>
      <c r="BM244" s="223" t="s">
        <v>2010</v>
      </c>
    </row>
    <row r="245" s="2" customFormat="1">
      <c r="A245" s="38"/>
      <c r="B245" s="39"/>
      <c r="C245" s="40"/>
      <c r="D245" s="225" t="s">
        <v>158</v>
      </c>
      <c r="E245" s="40"/>
      <c r="F245" s="226" t="s">
        <v>2011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158</v>
      </c>
      <c r="AU245" s="17" t="s">
        <v>83</v>
      </c>
    </row>
    <row r="246" s="2" customFormat="1" ht="16.5" customHeight="1">
      <c r="A246" s="38"/>
      <c r="B246" s="39"/>
      <c r="C246" s="212" t="s">
        <v>1478</v>
      </c>
      <c r="D246" s="212" t="s">
        <v>151</v>
      </c>
      <c r="E246" s="213" t="s">
        <v>2012</v>
      </c>
      <c r="F246" s="214" t="s">
        <v>2013</v>
      </c>
      <c r="G246" s="215" t="s">
        <v>241</v>
      </c>
      <c r="H246" s="216">
        <v>3</v>
      </c>
      <c r="I246" s="217"/>
      <c r="J246" s="218">
        <f>ROUND(I246*H246,2)</f>
        <v>0</v>
      </c>
      <c r="K246" s="214" t="s">
        <v>155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0.0044600000000000004</v>
      </c>
      <c r="R246" s="221">
        <f>Q246*H246</f>
        <v>0.013380000000000001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169</v>
      </c>
      <c r="AT246" s="223" t="s">
        <v>151</v>
      </c>
      <c r="AU246" s="223" t="s">
        <v>83</v>
      </c>
      <c r="AY246" s="17" t="s">
        <v>148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169</v>
      </c>
      <c r="BM246" s="223" t="s">
        <v>2014</v>
      </c>
    </row>
    <row r="247" s="2" customFormat="1">
      <c r="A247" s="38"/>
      <c r="B247" s="39"/>
      <c r="C247" s="40"/>
      <c r="D247" s="225" t="s">
        <v>158</v>
      </c>
      <c r="E247" s="40"/>
      <c r="F247" s="226" t="s">
        <v>2015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158</v>
      </c>
      <c r="AU247" s="17" t="s">
        <v>83</v>
      </c>
    </row>
    <row r="248" s="2" customFormat="1">
      <c r="A248" s="38"/>
      <c r="B248" s="39"/>
      <c r="C248" s="40"/>
      <c r="D248" s="230" t="s">
        <v>160</v>
      </c>
      <c r="E248" s="40"/>
      <c r="F248" s="231" t="s">
        <v>2016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160</v>
      </c>
      <c r="AU248" s="17" t="s">
        <v>83</v>
      </c>
    </row>
    <row r="249" s="2" customFormat="1" ht="16.5" customHeight="1">
      <c r="A249" s="38"/>
      <c r="B249" s="39"/>
      <c r="C249" s="212" t="s">
        <v>1408</v>
      </c>
      <c r="D249" s="212" t="s">
        <v>151</v>
      </c>
      <c r="E249" s="213" t="s">
        <v>2017</v>
      </c>
      <c r="F249" s="214" t="s">
        <v>2018</v>
      </c>
      <c r="G249" s="215" t="s">
        <v>2019</v>
      </c>
      <c r="H249" s="216">
        <v>3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341</v>
      </c>
      <c r="AT249" s="223" t="s">
        <v>151</v>
      </c>
      <c r="AU249" s="223" t="s">
        <v>83</v>
      </c>
      <c r="AY249" s="17" t="s">
        <v>148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341</v>
      </c>
      <c r="BM249" s="223" t="s">
        <v>2020</v>
      </c>
    </row>
    <row r="250" s="2" customFormat="1">
      <c r="A250" s="38"/>
      <c r="B250" s="39"/>
      <c r="C250" s="40"/>
      <c r="D250" s="225" t="s">
        <v>158</v>
      </c>
      <c r="E250" s="40"/>
      <c r="F250" s="226" t="s">
        <v>2018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158</v>
      </c>
      <c r="AU250" s="17" t="s">
        <v>83</v>
      </c>
    </row>
    <row r="251" s="2" customFormat="1" ht="16.5" customHeight="1">
      <c r="A251" s="38"/>
      <c r="B251" s="39"/>
      <c r="C251" s="212" t="s">
        <v>821</v>
      </c>
      <c r="D251" s="212" t="s">
        <v>151</v>
      </c>
      <c r="E251" s="213" t="s">
        <v>2021</v>
      </c>
      <c r="F251" s="214" t="s">
        <v>2022</v>
      </c>
      <c r="G251" s="215" t="s">
        <v>241</v>
      </c>
      <c r="H251" s="216">
        <v>1</v>
      </c>
      <c r="I251" s="217"/>
      <c r="J251" s="218">
        <f>ROUND(I251*H251,2)</f>
        <v>0</v>
      </c>
      <c r="K251" s="214" t="s">
        <v>155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0.0070400000000000003</v>
      </c>
      <c r="R251" s="221">
        <f>Q251*H251</f>
        <v>0.0070400000000000003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169</v>
      </c>
      <c r="AT251" s="223" t="s">
        <v>151</v>
      </c>
      <c r="AU251" s="223" t="s">
        <v>83</v>
      </c>
      <c r="AY251" s="17" t="s">
        <v>148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169</v>
      </c>
      <c r="BM251" s="223" t="s">
        <v>2023</v>
      </c>
    </row>
    <row r="252" s="2" customFormat="1">
      <c r="A252" s="38"/>
      <c r="B252" s="39"/>
      <c r="C252" s="40"/>
      <c r="D252" s="225" t="s">
        <v>158</v>
      </c>
      <c r="E252" s="40"/>
      <c r="F252" s="226" t="s">
        <v>2024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158</v>
      </c>
      <c r="AU252" s="17" t="s">
        <v>83</v>
      </c>
    </row>
    <row r="253" s="2" customFormat="1">
      <c r="A253" s="38"/>
      <c r="B253" s="39"/>
      <c r="C253" s="40"/>
      <c r="D253" s="230" t="s">
        <v>160</v>
      </c>
      <c r="E253" s="40"/>
      <c r="F253" s="231" t="s">
        <v>2025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160</v>
      </c>
      <c r="AU253" s="17" t="s">
        <v>83</v>
      </c>
    </row>
    <row r="254" s="2" customFormat="1" ht="16.5" customHeight="1">
      <c r="A254" s="38"/>
      <c r="B254" s="39"/>
      <c r="C254" s="212" t="s">
        <v>827</v>
      </c>
      <c r="D254" s="212" t="s">
        <v>151</v>
      </c>
      <c r="E254" s="213" t="s">
        <v>2026</v>
      </c>
      <c r="F254" s="214" t="s">
        <v>2027</v>
      </c>
      <c r="G254" s="215" t="s">
        <v>230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341</v>
      </c>
      <c r="AT254" s="223" t="s">
        <v>151</v>
      </c>
      <c r="AU254" s="223" t="s">
        <v>83</v>
      </c>
      <c r="AY254" s="17" t="s">
        <v>148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341</v>
      </c>
      <c r="BM254" s="223" t="s">
        <v>2028</v>
      </c>
    </row>
    <row r="255" s="2" customFormat="1">
      <c r="A255" s="38"/>
      <c r="B255" s="39"/>
      <c r="C255" s="40"/>
      <c r="D255" s="225" t="s">
        <v>158</v>
      </c>
      <c r="E255" s="40"/>
      <c r="F255" s="226" t="s">
        <v>2027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158</v>
      </c>
      <c r="AU255" s="17" t="s">
        <v>83</v>
      </c>
    </row>
    <row r="256" s="2" customFormat="1" ht="16.5" customHeight="1">
      <c r="A256" s="38"/>
      <c r="B256" s="39"/>
      <c r="C256" s="212" t="s">
        <v>753</v>
      </c>
      <c r="D256" s="212" t="s">
        <v>151</v>
      </c>
      <c r="E256" s="213" t="s">
        <v>2029</v>
      </c>
      <c r="F256" s="214" t="s">
        <v>2030</v>
      </c>
      <c r="G256" s="215" t="s">
        <v>241</v>
      </c>
      <c r="H256" s="216">
        <v>3</v>
      </c>
      <c r="I256" s="217"/>
      <c r="J256" s="218">
        <f>ROUND(I256*H256,2)</f>
        <v>0</v>
      </c>
      <c r="K256" s="214" t="s">
        <v>155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0.0093900000000000008</v>
      </c>
      <c r="R256" s="221">
        <f>Q256*H256</f>
        <v>0.028170000000000001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169</v>
      </c>
      <c r="AT256" s="223" t="s">
        <v>151</v>
      </c>
      <c r="AU256" s="223" t="s">
        <v>83</v>
      </c>
      <c r="AY256" s="17" t="s">
        <v>148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169</v>
      </c>
      <c r="BM256" s="223" t="s">
        <v>2031</v>
      </c>
    </row>
    <row r="257" s="2" customFormat="1">
      <c r="A257" s="38"/>
      <c r="B257" s="39"/>
      <c r="C257" s="40"/>
      <c r="D257" s="225" t="s">
        <v>158</v>
      </c>
      <c r="E257" s="40"/>
      <c r="F257" s="226" t="s">
        <v>2032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158</v>
      </c>
      <c r="AU257" s="17" t="s">
        <v>83</v>
      </c>
    </row>
    <row r="258" s="2" customFormat="1">
      <c r="A258" s="38"/>
      <c r="B258" s="39"/>
      <c r="C258" s="40"/>
      <c r="D258" s="230" t="s">
        <v>160</v>
      </c>
      <c r="E258" s="40"/>
      <c r="F258" s="231" t="s">
        <v>2033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160</v>
      </c>
      <c r="AU258" s="17" t="s">
        <v>83</v>
      </c>
    </row>
    <row r="259" s="2" customFormat="1" ht="16.5" customHeight="1">
      <c r="A259" s="38"/>
      <c r="B259" s="39"/>
      <c r="C259" s="212" t="s">
        <v>757</v>
      </c>
      <c r="D259" s="212" t="s">
        <v>151</v>
      </c>
      <c r="E259" s="213" t="s">
        <v>2034</v>
      </c>
      <c r="F259" s="214" t="s">
        <v>2035</v>
      </c>
      <c r="G259" s="215" t="s">
        <v>230</v>
      </c>
      <c r="H259" s="216">
        <v>3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0.018499999999999999</v>
      </c>
      <c r="R259" s="221">
        <f>Q259*H259</f>
        <v>0.055499999999999994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341</v>
      </c>
      <c r="AT259" s="223" t="s">
        <v>151</v>
      </c>
      <c r="AU259" s="223" t="s">
        <v>83</v>
      </c>
      <c r="AY259" s="17" t="s">
        <v>148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341</v>
      </c>
      <c r="BM259" s="223" t="s">
        <v>2036</v>
      </c>
    </row>
    <row r="260" s="2" customFormat="1">
      <c r="A260" s="38"/>
      <c r="B260" s="39"/>
      <c r="C260" s="40"/>
      <c r="D260" s="225" t="s">
        <v>158</v>
      </c>
      <c r="E260" s="40"/>
      <c r="F260" s="226" t="s">
        <v>2035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158</v>
      </c>
      <c r="AU260" s="17" t="s">
        <v>83</v>
      </c>
    </row>
    <row r="261" s="2" customFormat="1" ht="16.5" customHeight="1">
      <c r="A261" s="38"/>
      <c r="B261" s="39"/>
      <c r="C261" s="212" t="s">
        <v>770</v>
      </c>
      <c r="D261" s="212" t="s">
        <v>151</v>
      </c>
      <c r="E261" s="213" t="s">
        <v>2037</v>
      </c>
      <c r="F261" s="214" t="s">
        <v>2038</v>
      </c>
      <c r="G261" s="215" t="s">
        <v>241</v>
      </c>
      <c r="H261" s="216">
        <v>1</v>
      </c>
      <c r="I261" s="217"/>
      <c r="J261" s="218">
        <f>ROUND(I261*H261,2)</f>
        <v>0</v>
      </c>
      <c r="K261" s="214" t="s">
        <v>155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0.01149</v>
      </c>
      <c r="R261" s="221">
        <f>Q261*H261</f>
        <v>0.01149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169</v>
      </c>
      <c r="AT261" s="223" t="s">
        <v>151</v>
      </c>
      <c r="AU261" s="223" t="s">
        <v>83</v>
      </c>
      <c r="AY261" s="17" t="s">
        <v>148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169</v>
      </c>
      <c r="BM261" s="223" t="s">
        <v>2039</v>
      </c>
    </row>
    <row r="262" s="2" customFormat="1">
      <c r="A262" s="38"/>
      <c r="B262" s="39"/>
      <c r="C262" s="40"/>
      <c r="D262" s="225" t="s">
        <v>158</v>
      </c>
      <c r="E262" s="40"/>
      <c r="F262" s="226" t="s">
        <v>2040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158</v>
      </c>
      <c r="AU262" s="17" t="s">
        <v>83</v>
      </c>
    </row>
    <row r="263" s="2" customFormat="1">
      <c r="A263" s="38"/>
      <c r="B263" s="39"/>
      <c r="C263" s="40"/>
      <c r="D263" s="230" t="s">
        <v>160</v>
      </c>
      <c r="E263" s="40"/>
      <c r="F263" s="231" t="s">
        <v>2041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160</v>
      </c>
      <c r="AU263" s="17" t="s">
        <v>83</v>
      </c>
    </row>
    <row r="264" s="2" customFormat="1" ht="16.5" customHeight="1">
      <c r="A264" s="38"/>
      <c r="B264" s="39"/>
      <c r="C264" s="212" t="s">
        <v>777</v>
      </c>
      <c r="D264" s="212" t="s">
        <v>151</v>
      </c>
      <c r="E264" s="213" t="s">
        <v>2042</v>
      </c>
      <c r="F264" s="214" t="s">
        <v>2043</v>
      </c>
      <c r="G264" s="215" t="s">
        <v>230</v>
      </c>
      <c r="H264" s="216">
        <v>1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0.024</v>
      </c>
      <c r="R264" s="221">
        <f>Q264*H264</f>
        <v>0.024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341</v>
      </c>
      <c r="AT264" s="223" t="s">
        <v>151</v>
      </c>
      <c r="AU264" s="223" t="s">
        <v>83</v>
      </c>
      <c r="AY264" s="17" t="s">
        <v>148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341</v>
      </c>
      <c r="BM264" s="223" t="s">
        <v>2044</v>
      </c>
    </row>
    <row r="265" s="2" customFormat="1">
      <c r="A265" s="38"/>
      <c r="B265" s="39"/>
      <c r="C265" s="40"/>
      <c r="D265" s="225" t="s">
        <v>158</v>
      </c>
      <c r="E265" s="40"/>
      <c r="F265" s="226" t="s">
        <v>2043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158</v>
      </c>
      <c r="AU265" s="17" t="s">
        <v>83</v>
      </c>
    </row>
    <row r="266" s="2" customFormat="1" ht="16.5" customHeight="1">
      <c r="A266" s="38"/>
      <c r="B266" s="39"/>
      <c r="C266" s="212" t="s">
        <v>793</v>
      </c>
      <c r="D266" s="212" t="s">
        <v>151</v>
      </c>
      <c r="E266" s="213" t="s">
        <v>2045</v>
      </c>
      <c r="F266" s="214" t="s">
        <v>2046</v>
      </c>
      <c r="G266" s="215" t="s">
        <v>241</v>
      </c>
      <c r="H266" s="216">
        <v>3</v>
      </c>
      <c r="I266" s="217"/>
      <c r="J266" s="218">
        <f>ROUND(I266*H266,2)</f>
        <v>0</v>
      </c>
      <c r="K266" s="214" t="s">
        <v>155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0.01736</v>
      </c>
      <c r="R266" s="221">
        <f>Q266*H266</f>
        <v>0.052080000000000001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169</v>
      </c>
      <c r="AT266" s="223" t="s">
        <v>151</v>
      </c>
      <c r="AU266" s="223" t="s">
        <v>83</v>
      </c>
      <c r="AY266" s="17" t="s">
        <v>148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169</v>
      </c>
      <c r="BM266" s="223" t="s">
        <v>2047</v>
      </c>
    </row>
    <row r="267" s="2" customFormat="1">
      <c r="A267" s="38"/>
      <c r="B267" s="39"/>
      <c r="C267" s="40"/>
      <c r="D267" s="225" t="s">
        <v>158</v>
      </c>
      <c r="E267" s="40"/>
      <c r="F267" s="226" t="s">
        <v>2048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158</v>
      </c>
      <c r="AU267" s="17" t="s">
        <v>83</v>
      </c>
    </row>
    <row r="268" s="2" customFormat="1">
      <c r="A268" s="38"/>
      <c r="B268" s="39"/>
      <c r="C268" s="40"/>
      <c r="D268" s="230" t="s">
        <v>160</v>
      </c>
      <c r="E268" s="40"/>
      <c r="F268" s="231" t="s">
        <v>2049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160</v>
      </c>
      <c r="AU268" s="17" t="s">
        <v>83</v>
      </c>
    </row>
    <row r="269" s="2" customFormat="1" ht="16.5" customHeight="1">
      <c r="A269" s="38"/>
      <c r="B269" s="39"/>
      <c r="C269" s="212" t="s">
        <v>797</v>
      </c>
      <c r="D269" s="212" t="s">
        <v>151</v>
      </c>
      <c r="E269" s="213" t="s">
        <v>2050</v>
      </c>
      <c r="F269" s="214" t="s">
        <v>2051</v>
      </c>
      <c r="G269" s="215" t="s">
        <v>230</v>
      </c>
      <c r="H269" s="216">
        <v>3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0.050999999999999997</v>
      </c>
      <c r="R269" s="221">
        <f>Q269*H269</f>
        <v>0.153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341</v>
      </c>
      <c r="AT269" s="223" t="s">
        <v>151</v>
      </c>
      <c r="AU269" s="223" t="s">
        <v>83</v>
      </c>
      <c r="AY269" s="17" t="s">
        <v>148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341</v>
      </c>
      <c r="BM269" s="223" t="s">
        <v>2052</v>
      </c>
    </row>
    <row r="270" s="2" customFormat="1">
      <c r="A270" s="38"/>
      <c r="B270" s="39"/>
      <c r="C270" s="40"/>
      <c r="D270" s="225" t="s">
        <v>158</v>
      </c>
      <c r="E270" s="40"/>
      <c r="F270" s="226" t="s">
        <v>2051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158</v>
      </c>
      <c r="AU270" s="17" t="s">
        <v>83</v>
      </c>
    </row>
    <row r="271" s="2" customFormat="1" ht="16.5" customHeight="1">
      <c r="A271" s="38"/>
      <c r="B271" s="39"/>
      <c r="C271" s="212" t="s">
        <v>807</v>
      </c>
      <c r="D271" s="212" t="s">
        <v>151</v>
      </c>
      <c r="E271" s="213" t="s">
        <v>832</v>
      </c>
      <c r="F271" s="214" t="s">
        <v>833</v>
      </c>
      <c r="G271" s="215" t="s">
        <v>241</v>
      </c>
      <c r="H271" s="216">
        <v>3</v>
      </c>
      <c r="I271" s="217"/>
      <c r="J271" s="218">
        <f>ROUND(I271*H271,2)</f>
        <v>0</v>
      </c>
      <c r="K271" s="214" t="s">
        <v>155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0.02605</v>
      </c>
      <c r="R271" s="221">
        <f>Q271*H271</f>
        <v>0.078149999999999997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169</v>
      </c>
      <c r="AT271" s="223" t="s">
        <v>151</v>
      </c>
      <c r="AU271" s="223" t="s">
        <v>83</v>
      </c>
      <c r="AY271" s="17" t="s">
        <v>148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169</v>
      </c>
      <c r="BM271" s="223" t="s">
        <v>2053</v>
      </c>
    </row>
    <row r="272" s="2" customFormat="1">
      <c r="A272" s="38"/>
      <c r="B272" s="39"/>
      <c r="C272" s="40"/>
      <c r="D272" s="225" t="s">
        <v>158</v>
      </c>
      <c r="E272" s="40"/>
      <c r="F272" s="226" t="s">
        <v>835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158</v>
      </c>
      <c r="AU272" s="17" t="s">
        <v>83</v>
      </c>
    </row>
    <row r="273" s="2" customFormat="1">
      <c r="A273" s="38"/>
      <c r="B273" s="39"/>
      <c r="C273" s="40"/>
      <c r="D273" s="230" t="s">
        <v>160</v>
      </c>
      <c r="E273" s="40"/>
      <c r="F273" s="231" t="s">
        <v>836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160</v>
      </c>
      <c r="AU273" s="17" t="s">
        <v>83</v>
      </c>
    </row>
    <row r="274" s="2" customFormat="1" ht="16.5" customHeight="1">
      <c r="A274" s="38"/>
      <c r="B274" s="39"/>
      <c r="C274" s="212" t="s">
        <v>811</v>
      </c>
      <c r="D274" s="212" t="s">
        <v>151</v>
      </c>
      <c r="E274" s="213" t="s">
        <v>2054</v>
      </c>
      <c r="F274" s="214" t="s">
        <v>2055</v>
      </c>
      <c r="G274" s="215" t="s">
        <v>230</v>
      </c>
      <c r="H274" s="216">
        <v>1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0.14499999999999999</v>
      </c>
      <c r="R274" s="221">
        <f>Q274*H274</f>
        <v>0.14499999999999999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341</v>
      </c>
      <c r="AT274" s="223" t="s">
        <v>151</v>
      </c>
      <c r="AU274" s="223" t="s">
        <v>83</v>
      </c>
      <c r="AY274" s="17" t="s">
        <v>148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341</v>
      </c>
      <c r="BM274" s="223" t="s">
        <v>2056</v>
      </c>
    </row>
    <row r="275" s="2" customFormat="1">
      <c r="A275" s="38"/>
      <c r="B275" s="39"/>
      <c r="C275" s="40"/>
      <c r="D275" s="225" t="s">
        <v>158</v>
      </c>
      <c r="E275" s="40"/>
      <c r="F275" s="226" t="s">
        <v>2055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158</v>
      </c>
      <c r="AU275" s="17" t="s">
        <v>83</v>
      </c>
    </row>
    <row r="276" s="2" customFormat="1" ht="16.5" customHeight="1">
      <c r="A276" s="38"/>
      <c r="B276" s="39"/>
      <c r="C276" s="212" t="s">
        <v>817</v>
      </c>
      <c r="D276" s="212" t="s">
        <v>151</v>
      </c>
      <c r="E276" s="213" t="s">
        <v>2057</v>
      </c>
      <c r="F276" s="214" t="s">
        <v>2058</v>
      </c>
      <c r="G276" s="215" t="s">
        <v>241</v>
      </c>
      <c r="H276" s="216">
        <v>2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0.14161000000000001</v>
      </c>
      <c r="R276" s="221">
        <f>Q276*H276</f>
        <v>0.28322000000000003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341</v>
      </c>
      <c r="AT276" s="223" t="s">
        <v>151</v>
      </c>
      <c r="AU276" s="223" t="s">
        <v>83</v>
      </c>
      <c r="AY276" s="17" t="s">
        <v>148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341</v>
      </c>
      <c r="BM276" s="223" t="s">
        <v>2059</v>
      </c>
    </row>
    <row r="277" s="2" customFormat="1">
      <c r="A277" s="38"/>
      <c r="B277" s="39"/>
      <c r="C277" s="40"/>
      <c r="D277" s="225" t="s">
        <v>158</v>
      </c>
      <c r="E277" s="40"/>
      <c r="F277" s="226" t="s">
        <v>2060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158</v>
      </c>
      <c r="AU277" s="17" t="s">
        <v>83</v>
      </c>
    </row>
    <row r="278" s="2" customFormat="1" ht="16.5" customHeight="1">
      <c r="A278" s="38"/>
      <c r="B278" s="39"/>
      <c r="C278" s="212" t="s">
        <v>742</v>
      </c>
      <c r="D278" s="212" t="s">
        <v>151</v>
      </c>
      <c r="E278" s="213" t="s">
        <v>2061</v>
      </c>
      <c r="F278" s="214" t="s">
        <v>2062</v>
      </c>
      <c r="G278" s="215" t="s">
        <v>241</v>
      </c>
      <c r="H278" s="216">
        <v>3</v>
      </c>
      <c r="I278" s="217"/>
      <c r="J278" s="218">
        <f>ROUND(I278*H278,2)</f>
        <v>0</v>
      </c>
      <c r="K278" s="214" t="s">
        <v>155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0.01073</v>
      </c>
      <c r="R278" s="221">
        <f>Q278*H278</f>
        <v>0.032189999999999996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169</v>
      </c>
      <c r="AT278" s="223" t="s">
        <v>151</v>
      </c>
      <c r="AU278" s="223" t="s">
        <v>83</v>
      </c>
      <c r="AY278" s="17" t="s">
        <v>148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169</v>
      </c>
      <c r="BM278" s="223" t="s">
        <v>2063</v>
      </c>
    </row>
    <row r="279" s="2" customFormat="1">
      <c r="A279" s="38"/>
      <c r="B279" s="39"/>
      <c r="C279" s="40"/>
      <c r="D279" s="225" t="s">
        <v>158</v>
      </c>
      <c r="E279" s="40"/>
      <c r="F279" s="226" t="s">
        <v>2064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158</v>
      </c>
      <c r="AU279" s="17" t="s">
        <v>83</v>
      </c>
    </row>
    <row r="280" s="2" customFormat="1">
      <c r="A280" s="38"/>
      <c r="B280" s="39"/>
      <c r="C280" s="40"/>
      <c r="D280" s="230" t="s">
        <v>160</v>
      </c>
      <c r="E280" s="40"/>
      <c r="F280" s="231" t="s">
        <v>2065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160</v>
      </c>
      <c r="AU280" s="17" t="s">
        <v>83</v>
      </c>
    </row>
    <row r="281" s="2" customFormat="1" ht="16.5" customHeight="1">
      <c r="A281" s="38"/>
      <c r="B281" s="39"/>
      <c r="C281" s="212" t="s">
        <v>748</v>
      </c>
      <c r="D281" s="212" t="s">
        <v>151</v>
      </c>
      <c r="E281" s="213" t="s">
        <v>2066</v>
      </c>
      <c r="F281" s="214" t="s">
        <v>2067</v>
      </c>
      <c r="G281" s="215" t="s">
        <v>230</v>
      </c>
      <c r="H281" s="216">
        <v>3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0.021999999999999999</v>
      </c>
      <c r="R281" s="221">
        <f>Q281*H281</f>
        <v>0.066000000000000003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341</v>
      </c>
      <c r="AT281" s="223" t="s">
        <v>151</v>
      </c>
      <c r="AU281" s="223" t="s">
        <v>83</v>
      </c>
      <c r="AY281" s="17" t="s">
        <v>148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341</v>
      </c>
      <c r="BM281" s="223" t="s">
        <v>2068</v>
      </c>
    </row>
    <row r="282" s="2" customFormat="1">
      <c r="A282" s="38"/>
      <c r="B282" s="39"/>
      <c r="C282" s="40"/>
      <c r="D282" s="225" t="s">
        <v>158</v>
      </c>
      <c r="E282" s="40"/>
      <c r="F282" s="226" t="s">
        <v>2067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158</v>
      </c>
      <c r="AU282" s="17" t="s">
        <v>83</v>
      </c>
    </row>
    <row r="283" s="2" customFormat="1" ht="16.5" customHeight="1">
      <c r="A283" s="38"/>
      <c r="B283" s="39"/>
      <c r="C283" s="212" t="s">
        <v>783</v>
      </c>
      <c r="D283" s="212" t="s">
        <v>151</v>
      </c>
      <c r="E283" s="213" t="s">
        <v>798</v>
      </c>
      <c r="F283" s="214" t="s">
        <v>799</v>
      </c>
      <c r="G283" s="215" t="s">
        <v>241</v>
      </c>
      <c r="H283" s="216">
        <v>1</v>
      </c>
      <c r="I283" s="217"/>
      <c r="J283" s="218">
        <f>ROUND(I283*H283,2)</f>
        <v>0</v>
      </c>
      <c r="K283" s="214" t="s">
        <v>155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0.013509999999999999</v>
      </c>
      <c r="R283" s="221">
        <f>Q283*H283</f>
        <v>0.013509999999999999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169</v>
      </c>
      <c r="AT283" s="223" t="s">
        <v>151</v>
      </c>
      <c r="AU283" s="223" t="s">
        <v>83</v>
      </c>
      <c r="AY283" s="17" t="s">
        <v>148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169</v>
      </c>
      <c r="BM283" s="223" t="s">
        <v>2069</v>
      </c>
    </row>
    <row r="284" s="2" customFormat="1">
      <c r="A284" s="38"/>
      <c r="B284" s="39"/>
      <c r="C284" s="40"/>
      <c r="D284" s="225" t="s">
        <v>158</v>
      </c>
      <c r="E284" s="40"/>
      <c r="F284" s="226" t="s">
        <v>801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158</v>
      </c>
      <c r="AU284" s="17" t="s">
        <v>83</v>
      </c>
    </row>
    <row r="285" s="2" customFormat="1">
      <c r="A285" s="38"/>
      <c r="B285" s="39"/>
      <c r="C285" s="40"/>
      <c r="D285" s="230" t="s">
        <v>160</v>
      </c>
      <c r="E285" s="40"/>
      <c r="F285" s="231" t="s">
        <v>802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160</v>
      </c>
      <c r="AU285" s="17" t="s">
        <v>83</v>
      </c>
    </row>
    <row r="286" s="2" customFormat="1" ht="16.5" customHeight="1">
      <c r="A286" s="38"/>
      <c r="B286" s="39"/>
      <c r="C286" s="212" t="s">
        <v>787</v>
      </c>
      <c r="D286" s="212" t="s">
        <v>151</v>
      </c>
      <c r="E286" s="213" t="s">
        <v>2070</v>
      </c>
      <c r="F286" s="214" t="s">
        <v>2071</v>
      </c>
      <c r="G286" s="215" t="s">
        <v>230</v>
      </c>
      <c r="H286" s="216">
        <v>1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0.032000000000000001</v>
      </c>
      <c r="R286" s="221">
        <f>Q286*H286</f>
        <v>0.032000000000000001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341</v>
      </c>
      <c r="AT286" s="223" t="s">
        <v>151</v>
      </c>
      <c r="AU286" s="223" t="s">
        <v>83</v>
      </c>
      <c r="AY286" s="17" t="s">
        <v>148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341</v>
      </c>
      <c r="BM286" s="223" t="s">
        <v>2072</v>
      </c>
    </row>
    <row r="287" s="2" customFormat="1">
      <c r="A287" s="38"/>
      <c r="B287" s="39"/>
      <c r="C287" s="40"/>
      <c r="D287" s="225" t="s">
        <v>158</v>
      </c>
      <c r="E287" s="40"/>
      <c r="F287" s="226" t="s">
        <v>2071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158</v>
      </c>
      <c r="AU287" s="17" t="s">
        <v>83</v>
      </c>
    </row>
    <row r="288" s="2" customFormat="1" ht="16.5" customHeight="1">
      <c r="A288" s="38"/>
      <c r="B288" s="39"/>
      <c r="C288" s="212" t="s">
        <v>684</v>
      </c>
      <c r="D288" s="212" t="s">
        <v>151</v>
      </c>
      <c r="E288" s="213" t="s">
        <v>2073</v>
      </c>
      <c r="F288" s="214" t="s">
        <v>2074</v>
      </c>
      <c r="G288" s="215" t="s">
        <v>241</v>
      </c>
      <c r="H288" s="216">
        <v>4</v>
      </c>
      <c r="I288" s="217"/>
      <c r="J288" s="218">
        <f>ROUND(I288*H288,2)</f>
        <v>0</v>
      </c>
      <c r="K288" s="214" t="s">
        <v>155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0.0021700000000000001</v>
      </c>
      <c r="R288" s="221">
        <f>Q288*H288</f>
        <v>0.0086800000000000002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169</v>
      </c>
      <c r="AT288" s="223" t="s">
        <v>151</v>
      </c>
      <c r="AU288" s="223" t="s">
        <v>83</v>
      </c>
      <c r="AY288" s="17" t="s">
        <v>148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169</v>
      </c>
      <c r="BM288" s="223" t="s">
        <v>2075</v>
      </c>
    </row>
    <row r="289" s="2" customFormat="1">
      <c r="A289" s="38"/>
      <c r="B289" s="39"/>
      <c r="C289" s="40"/>
      <c r="D289" s="225" t="s">
        <v>158</v>
      </c>
      <c r="E289" s="40"/>
      <c r="F289" s="226" t="s">
        <v>2076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158</v>
      </c>
      <c r="AU289" s="17" t="s">
        <v>83</v>
      </c>
    </row>
    <row r="290" s="2" customFormat="1">
      <c r="A290" s="38"/>
      <c r="B290" s="39"/>
      <c r="C290" s="40"/>
      <c r="D290" s="230" t="s">
        <v>160</v>
      </c>
      <c r="E290" s="40"/>
      <c r="F290" s="231" t="s">
        <v>2077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160</v>
      </c>
      <c r="AU290" s="17" t="s">
        <v>83</v>
      </c>
    </row>
    <row r="291" s="2" customFormat="1" ht="16.5" customHeight="1">
      <c r="A291" s="38"/>
      <c r="B291" s="39"/>
      <c r="C291" s="212" t="s">
        <v>680</v>
      </c>
      <c r="D291" s="212" t="s">
        <v>151</v>
      </c>
      <c r="E291" s="213" t="s">
        <v>2078</v>
      </c>
      <c r="F291" s="214" t="s">
        <v>2079</v>
      </c>
      <c r="G291" s="215" t="s">
        <v>241</v>
      </c>
      <c r="H291" s="216">
        <v>4</v>
      </c>
      <c r="I291" s="217"/>
      <c r="J291" s="218">
        <f>ROUND(I291*H291,2)</f>
        <v>0</v>
      </c>
      <c r="K291" s="214" t="s">
        <v>19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0.0061700000000000001</v>
      </c>
      <c r="R291" s="221">
        <f>Q291*H291</f>
        <v>0.024680000000000001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341</v>
      </c>
      <c r="AT291" s="223" t="s">
        <v>151</v>
      </c>
      <c r="AU291" s="223" t="s">
        <v>83</v>
      </c>
      <c r="AY291" s="17" t="s">
        <v>148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341</v>
      </c>
      <c r="BM291" s="223" t="s">
        <v>2080</v>
      </c>
    </row>
    <row r="292" s="2" customFormat="1">
      <c r="A292" s="38"/>
      <c r="B292" s="39"/>
      <c r="C292" s="40"/>
      <c r="D292" s="225" t="s">
        <v>158</v>
      </c>
      <c r="E292" s="40"/>
      <c r="F292" s="226" t="s">
        <v>2081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158</v>
      </c>
      <c r="AU292" s="17" t="s">
        <v>83</v>
      </c>
    </row>
    <row r="293" s="2" customFormat="1" ht="16.5" customHeight="1">
      <c r="A293" s="38"/>
      <c r="B293" s="39"/>
      <c r="C293" s="212" t="s">
        <v>415</v>
      </c>
      <c r="D293" s="212" t="s">
        <v>151</v>
      </c>
      <c r="E293" s="213" t="s">
        <v>812</v>
      </c>
      <c r="F293" s="214" t="s">
        <v>813</v>
      </c>
      <c r="G293" s="215" t="s">
        <v>241</v>
      </c>
      <c r="H293" s="216">
        <v>1</v>
      </c>
      <c r="I293" s="217"/>
      <c r="J293" s="218">
        <f>ROUND(I293*H293,2)</f>
        <v>0</v>
      </c>
      <c r="K293" s="214" t="s">
        <v>155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0.01362</v>
      </c>
      <c r="R293" s="221">
        <f>Q293*H293</f>
        <v>0.01362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169</v>
      </c>
      <c r="AT293" s="223" t="s">
        <v>151</v>
      </c>
      <c r="AU293" s="223" t="s">
        <v>83</v>
      </c>
      <c r="AY293" s="17" t="s">
        <v>148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169</v>
      </c>
      <c r="BM293" s="223" t="s">
        <v>2082</v>
      </c>
    </row>
    <row r="294" s="2" customFormat="1">
      <c r="A294" s="38"/>
      <c r="B294" s="39"/>
      <c r="C294" s="40"/>
      <c r="D294" s="225" t="s">
        <v>158</v>
      </c>
      <c r="E294" s="40"/>
      <c r="F294" s="226" t="s">
        <v>815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158</v>
      </c>
      <c r="AU294" s="17" t="s">
        <v>83</v>
      </c>
    </row>
    <row r="295" s="2" customFormat="1">
      <c r="A295" s="38"/>
      <c r="B295" s="39"/>
      <c r="C295" s="40"/>
      <c r="D295" s="230" t="s">
        <v>160</v>
      </c>
      <c r="E295" s="40"/>
      <c r="F295" s="231" t="s">
        <v>816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160</v>
      </c>
      <c r="AU295" s="17" t="s">
        <v>83</v>
      </c>
    </row>
    <row r="296" s="2" customFormat="1" ht="16.5" customHeight="1">
      <c r="A296" s="38"/>
      <c r="B296" s="39"/>
      <c r="C296" s="212" t="s">
        <v>421</v>
      </c>
      <c r="D296" s="212" t="s">
        <v>151</v>
      </c>
      <c r="E296" s="213" t="s">
        <v>2083</v>
      </c>
      <c r="F296" s="214" t="s">
        <v>2084</v>
      </c>
      <c r="G296" s="215" t="s">
        <v>241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0.039870000000000003</v>
      </c>
      <c r="R296" s="221">
        <f>Q296*H296</f>
        <v>0.039870000000000003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341</v>
      </c>
      <c r="AT296" s="223" t="s">
        <v>151</v>
      </c>
      <c r="AU296" s="223" t="s">
        <v>83</v>
      </c>
      <c r="AY296" s="17" t="s">
        <v>148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341</v>
      </c>
      <c r="BM296" s="223" t="s">
        <v>2085</v>
      </c>
    </row>
    <row r="297" s="2" customFormat="1">
      <c r="A297" s="38"/>
      <c r="B297" s="39"/>
      <c r="C297" s="40"/>
      <c r="D297" s="225" t="s">
        <v>158</v>
      </c>
      <c r="E297" s="40"/>
      <c r="F297" s="226" t="s">
        <v>2086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158</v>
      </c>
      <c r="AU297" s="17" t="s">
        <v>83</v>
      </c>
    </row>
    <row r="298" s="2" customFormat="1" ht="16.5" customHeight="1">
      <c r="A298" s="38"/>
      <c r="B298" s="39"/>
      <c r="C298" s="212" t="s">
        <v>667</v>
      </c>
      <c r="D298" s="212" t="s">
        <v>151</v>
      </c>
      <c r="E298" s="213" t="s">
        <v>822</v>
      </c>
      <c r="F298" s="214" t="s">
        <v>823</v>
      </c>
      <c r="G298" s="215" t="s">
        <v>241</v>
      </c>
      <c r="H298" s="216">
        <v>6</v>
      </c>
      <c r="I298" s="217"/>
      <c r="J298" s="218">
        <f>ROUND(I298*H298,2)</f>
        <v>0</v>
      </c>
      <c r="K298" s="214" t="s">
        <v>155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0.022780000000000002</v>
      </c>
      <c r="R298" s="221">
        <f>Q298*H298</f>
        <v>0.13668000000000002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169</v>
      </c>
      <c r="AT298" s="223" t="s">
        <v>151</v>
      </c>
      <c r="AU298" s="223" t="s">
        <v>83</v>
      </c>
      <c r="AY298" s="17" t="s">
        <v>148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169</v>
      </c>
      <c r="BM298" s="223" t="s">
        <v>2087</v>
      </c>
    </row>
    <row r="299" s="2" customFormat="1">
      <c r="A299" s="38"/>
      <c r="B299" s="39"/>
      <c r="C299" s="40"/>
      <c r="D299" s="225" t="s">
        <v>158</v>
      </c>
      <c r="E299" s="40"/>
      <c r="F299" s="226" t="s">
        <v>825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158</v>
      </c>
      <c r="AU299" s="17" t="s">
        <v>83</v>
      </c>
    </row>
    <row r="300" s="2" customFormat="1">
      <c r="A300" s="38"/>
      <c r="B300" s="39"/>
      <c r="C300" s="40"/>
      <c r="D300" s="230" t="s">
        <v>160</v>
      </c>
      <c r="E300" s="40"/>
      <c r="F300" s="231" t="s">
        <v>826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160</v>
      </c>
      <c r="AU300" s="17" t="s">
        <v>83</v>
      </c>
    </row>
    <row r="301" s="2" customFormat="1" ht="24.15" customHeight="1">
      <c r="A301" s="38"/>
      <c r="B301" s="39"/>
      <c r="C301" s="212" t="s">
        <v>673</v>
      </c>
      <c r="D301" s="212" t="s">
        <v>151</v>
      </c>
      <c r="E301" s="213" t="s">
        <v>888</v>
      </c>
      <c r="F301" s="214" t="s">
        <v>2088</v>
      </c>
      <c r="G301" s="215" t="s">
        <v>230</v>
      </c>
      <c r="H301" s="216">
        <v>2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0.12</v>
      </c>
      <c r="R301" s="221">
        <f>Q301*H301</f>
        <v>0.23999999999999999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341</v>
      </c>
      <c r="AT301" s="223" t="s">
        <v>151</v>
      </c>
      <c r="AU301" s="223" t="s">
        <v>83</v>
      </c>
      <c r="AY301" s="17" t="s">
        <v>148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341</v>
      </c>
      <c r="BM301" s="223" t="s">
        <v>2089</v>
      </c>
    </row>
    <row r="302" s="2" customFormat="1">
      <c r="A302" s="38"/>
      <c r="B302" s="39"/>
      <c r="C302" s="40"/>
      <c r="D302" s="225" t="s">
        <v>158</v>
      </c>
      <c r="E302" s="40"/>
      <c r="F302" s="226" t="s">
        <v>2090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158</v>
      </c>
      <c r="AU302" s="17" t="s">
        <v>83</v>
      </c>
    </row>
    <row r="303" s="2" customFormat="1" ht="16.5" customHeight="1">
      <c r="A303" s="38"/>
      <c r="B303" s="39"/>
      <c r="C303" s="212" t="s">
        <v>803</v>
      </c>
      <c r="D303" s="212" t="s">
        <v>151</v>
      </c>
      <c r="E303" s="213" t="s">
        <v>2091</v>
      </c>
      <c r="F303" s="214" t="s">
        <v>2092</v>
      </c>
      <c r="G303" s="215" t="s">
        <v>241</v>
      </c>
      <c r="H303" s="216">
        <v>4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0.098780000000000007</v>
      </c>
      <c r="R303" s="221">
        <f>Q303*H303</f>
        <v>0.39512000000000003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341</v>
      </c>
      <c r="AT303" s="223" t="s">
        <v>151</v>
      </c>
      <c r="AU303" s="223" t="s">
        <v>83</v>
      </c>
      <c r="AY303" s="17" t="s">
        <v>148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341</v>
      </c>
      <c r="BM303" s="223" t="s">
        <v>2093</v>
      </c>
    </row>
    <row r="304" s="2" customFormat="1">
      <c r="A304" s="38"/>
      <c r="B304" s="39"/>
      <c r="C304" s="40"/>
      <c r="D304" s="225" t="s">
        <v>158</v>
      </c>
      <c r="E304" s="40"/>
      <c r="F304" s="226" t="s">
        <v>2094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158</v>
      </c>
      <c r="AU304" s="17" t="s">
        <v>83</v>
      </c>
    </row>
    <row r="305" s="2" customFormat="1" ht="16.5" customHeight="1">
      <c r="A305" s="38"/>
      <c r="B305" s="39"/>
      <c r="C305" s="212" t="s">
        <v>723</v>
      </c>
      <c r="D305" s="212" t="s">
        <v>151</v>
      </c>
      <c r="E305" s="213" t="s">
        <v>253</v>
      </c>
      <c r="F305" s="214" t="s">
        <v>254</v>
      </c>
      <c r="G305" s="215" t="s">
        <v>241</v>
      </c>
      <c r="H305" s="216">
        <v>5</v>
      </c>
      <c r="I305" s="217"/>
      <c r="J305" s="218">
        <f>ROUND(I305*H305,2)</f>
        <v>0</v>
      </c>
      <c r="K305" s="214" t="s">
        <v>155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0.0035999999999999999</v>
      </c>
      <c r="R305" s="221">
        <f>Q305*H305</f>
        <v>0.017999999999999999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169</v>
      </c>
      <c r="AT305" s="223" t="s">
        <v>151</v>
      </c>
      <c r="AU305" s="223" t="s">
        <v>83</v>
      </c>
      <c r="AY305" s="17" t="s">
        <v>148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169</v>
      </c>
      <c r="BM305" s="223" t="s">
        <v>2095</v>
      </c>
    </row>
    <row r="306" s="2" customFormat="1">
      <c r="A306" s="38"/>
      <c r="B306" s="39"/>
      <c r="C306" s="40"/>
      <c r="D306" s="225" t="s">
        <v>158</v>
      </c>
      <c r="E306" s="40"/>
      <c r="F306" s="226" t="s">
        <v>256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158</v>
      </c>
      <c r="AU306" s="17" t="s">
        <v>83</v>
      </c>
    </row>
    <row r="307" s="2" customFormat="1">
      <c r="A307" s="38"/>
      <c r="B307" s="39"/>
      <c r="C307" s="40"/>
      <c r="D307" s="230" t="s">
        <v>160</v>
      </c>
      <c r="E307" s="40"/>
      <c r="F307" s="231" t="s">
        <v>257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160</v>
      </c>
      <c r="AU307" s="17" t="s">
        <v>83</v>
      </c>
    </row>
    <row r="308" s="2" customFormat="1" ht="16.5" customHeight="1">
      <c r="A308" s="38"/>
      <c r="B308" s="39"/>
      <c r="C308" s="212" t="s">
        <v>737</v>
      </c>
      <c r="D308" s="212" t="s">
        <v>151</v>
      </c>
      <c r="E308" s="213" t="s">
        <v>2096</v>
      </c>
      <c r="F308" s="214" t="s">
        <v>2097</v>
      </c>
      <c r="G308" s="215" t="s">
        <v>241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0.0082900000000000005</v>
      </c>
      <c r="R308" s="221">
        <f>Q308*H308</f>
        <v>0.0082900000000000005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341</v>
      </c>
      <c r="AT308" s="223" t="s">
        <v>151</v>
      </c>
      <c r="AU308" s="223" t="s">
        <v>83</v>
      </c>
      <c r="AY308" s="17" t="s">
        <v>148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341</v>
      </c>
      <c r="BM308" s="223" t="s">
        <v>2098</v>
      </c>
    </row>
    <row r="309" s="2" customFormat="1">
      <c r="A309" s="38"/>
      <c r="B309" s="39"/>
      <c r="C309" s="40"/>
      <c r="D309" s="225" t="s">
        <v>158</v>
      </c>
      <c r="E309" s="40"/>
      <c r="F309" s="226" t="s">
        <v>2099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158</v>
      </c>
      <c r="AU309" s="17" t="s">
        <v>83</v>
      </c>
    </row>
    <row r="310" s="2" customFormat="1" ht="16.5" customHeight="1">
      <c r="A310" s="38"/>
      <c r="B310" s="39"/>
      <c r="C310" s="212" t="s">
        <v>728</v>
      </c>
      <c r="D310" s="212" t="s">
        <v>151</v>
      </c>
      <c r="E310" s="213" t="s">
        <v>258</v>
      </c>
      <c r="F310" s="214" t="s">
        <v>259</v>
      </c>
      <c r="G310" s="215" t="s">
        <v>230</v>
      </c>
      <c r="H310" s="216">
        <v>3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0.0055999999999999999</v>
      </c>
      <c r="R310" s="221">
        <f>Q310*H310</f>
        <v>0.016799999999999999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341</v>
      </c>
      <c r="AT310" s="223" t="s">
        <v>151</v>
      </c>
      <c r="AU310" s="223" t="s">
        <v>83</v>
      </c>
      <c r="AY310" s="17" t="s">
        <v>148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341</v>
      </c>
      <c r="BM310" s="223" t="s">
        <v>2100</v>
      </c>
    </row>
    <row r="311" s="2" customFormat="1">
      <c r="A311" s="38"/>
      <c r="B311" s="39"/>
      <c r="C311" s="40"/>
      <c r="D311" s="225" t="s">
        <v>158</v>
      </c>
      <c r="E311" s="40"/>
      <c r="F311" s="226" t="s">
        <v>259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158</v>
      </c>
      <c r="AU311" s="17" t="s">
        <v>83</v>
      </c>
    </row>
    <row r="312" s="2" customFormat="1" ht="16.5" customHeight="1">
      <c r="A312" s="38"/>
      <c r="B312" s="39"/>
      <c r="C312" s="212" t="s">
        <v>341</v>
      </c>
      <c r="D312" s="212" t="s">
        <v>151</v>
      </c>
      <c r="E312" s="213" t="s">
        <v>2101</v>
      </c>
      <c r="F312" s="214" t="s">
        <v>2102</v>
      </c>
      <c r="G312" s="215" t="s">
        <v>230</v>
      </c>
      <c r="H312" s="216">
        <v>1</v>
      </c>
      <c r="I312" s="217"/>
      <c r="J312" s="218">
        <f>ROUND(I312*H312,2)</f>
        <v>0</v>
      </c>
      <c r="K312" s="214" t="s">
        <v>19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0.0060000000000000001</v>
      </c>
      <c r="R312" s="221">
        <f>Q312*H312</f>
        <v>0.0060000000000000001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341</v>
      </c>
      <c r="AT312" s="223" t="s">
        <v>151</v>
      </c>
      <c r="AU312" s="223" t="s">
        <v>83</v>
      </c>
      <c r="AY312" s="17" t="s">
        <v>148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341</v>
      </c>
      <c r="BM312" s="223" t="s">
        <v>2103</v>
      </c>
    </row>
    <row r="313" s="2" customFormat="1">
      <c r="A313" s="38"/>
      <c r="B313" s="39"/>
      <c r="C313" s="40"/>
      <c r="D313" s="225" t="s">
        <v>158</v>
      </c>
      <c r="E313" s="40"/>
      <c r="F313" s="226" t="s">
        <v>2102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158</v>
      </c>
      <c r="AU313" s="17" t="s">
        <v>83</v>
      </c>
    </row>
    <row r="314" s="2" customFormat="1" ht="16.5" customHeight="1">
      <c r="A314" s="38"/>
      <c r="B314" s="39"/>
      <c r="C314" s="212" t="s">
        <v>712</v>
      </c>
      <c r="D314" s="212" t="s">
        <v>151</v>
      </c>
      <c r="E314" s="213" t="s">
        <v>267</v>
      </c>
      <c r="F314" s="214" t="s">
        <v>268</v>
      </c>
      <c r="G314" s="215" t="s">
        <v>241</v>
      </c>
      <c r="H314" s="216">
        <v>1</v>
      </c>
      <c r="I314" s="217"/>
      <c r="J314" s="218">
        <f>ROUND(I314*H314,2)</f>
        <v>0</v>
      </c>
      <c r="K314" s="214" t="s">
        <v>155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0.00347</v>
      </c>
      <c r="R314" s="221">
        <f>Q314*H314</f>
        <v>0.00347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169</v>
      </c>
      <c r="AT314" s="223" t="s">
        <v>151</v>
      </c>
      <c r="AU314" s="223" t="s">
        <v>83</v>
      </c>
      <c r="AY314" s="17" t="s">
        <v>148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169</v>
      </c>
      <c r="BM314" s="223" t="s">
        <v>2104</v>
      </c>
    </row>
    <row r="315" s="2" customFormat="1">
      <c r="A315" s="38"/>
      <c r="B315" s="39"/>
      <c r="C315" s="40"/>
      <c r="D315" s="225" t="s">
        <v>158</v>
      </c>
      <c r="E315" s="40"/>
      <c r="F315" s="226" t="s">
        <v>268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158</v>
      </c>
      <c r="AU315" s="17" t="s">
        <v>83</v>
      </c>
    </row>
    <row r="316" s="2" customFormat="1">
      <c r="A316" s="38"/>
      <c r="B316" s="39"/>
      <c r="C316" s="40"/>
      <c r="D316" s="230" t="s">
        <v>160</v>
      </c>
      <c r="E316" s="40"/>
      <c r="F316" s="231" t="s">
        <v>271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160</v>
      </c>
      <c r="AU316" s="17" t="s">
        <v>83</v>
      </c>
    </row>
    <row r="317" s="2" customFormat="1" ht="16.5" customHeight="1">
      <c r="A317" s="38"/>
      <c r="B317" s="39"/>
      <c r="C317" s="212" t="s">
        <v>717</v>
      </c>
      <c r="D317" s="212" t="s">
        <v>151</v>
      </c>
      <c r="E317" s="213" t="s">
        <v>2105</v>
      </c>
      <c r="F317" s="214" t="s">
        <v>2106</v>
      </c>
      <c r="G317" s="215" t="s">
        <v>19</v>
      </c>
      <c r="H317" s="216">
        <v>1</v>
      </c>
      <c r="I317" s="217"/>
      <c r="J317" s="218">
        <f>ROUND(I317*H317,2)</f>
        <v>0</v>
      </c>
      <c r="K317" s="214" t="s">
        <v>19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341</v>
      </c>
      <c r="AT317" s="223" t="s">
        <v>151</v>
      </c>
      <c r="AU317" s="223" t="s">
        <v>83</v>
      </c>
      <c r="AY317" s="17" t="s">
        <v>148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341</v>
      </c>
      <c r="BM317" s="223" t="s">
        <v>2107</v>
      </c>
    </row>
    <row r="318" s="2" customFormat="1">
      <c r="A318" s="38"/>
      <c r="B318" s="39"/>
      <c r="C318" s="40"/>
      <c r="D318" s="225" t="s">
        <v>158</v>
      </c>
      <c r="E318" s="40"/>
      <c r="F318" s="226" t="s">
        <v>2106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158</v>
      </c>
      <c r="AU318" s="17" t="s">
        <v>83</v>
      </c>
    </row>
    <row r="319" s="2" customFormat="1" ht="16.5" customHeight="1">
      <c r="A319" s="38"/>
      <c r="B319" s="39"/>
      <c r="C319" s="212" t="s">
        <v>762</v>
      </c>
      <c r="D319" s="212" t="s">
        <v>151</v>
      </c>
      <c r="E319" s="213" t="s">
        <v>2108</v>
      </c>
      <c r="F319" s="214" t="s">
        <v>2109</v>
      </c>
      <c r="G319" s="215" t="s">
        <v>241</v>
      </c>
      <c r="H319" s="216">
        <v>3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0.00762</v>
      </c>
      <c r="R319" s="221">
        <f>Q319*H319</f>
        <v>0.022859999999999998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169</v>
      </c>
      <c r="AT319" s="223" t="s">
        <v>151</v>
      </c>
      <c r="AU319" s="223" t="s">
        <v>83</v>
      </c>
      <c r="AY319" s="17" t="s">
        <v>148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169</v>
      </c>
      <c r="BM319" s="223" t="s">
        <v>2110</v>
      </c>
    </row>
    <row r="320" s="2" customFormat="1">
      <c r="A320" s="38"/>
      <c r="B320" s="39"/>
      <c r="C320" s="40"/>
      <c r="D320" s="225" t="s">
        <v>158</v>
      </c>
      <c r="E320" s="40"/>
      <c r="F320" s="226" t="s">
        <v>2109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158</v>
      </c>
      <c r="AU320" s="17" t="s">
        <v>83</v>
      </c>
    </row>
    <row r="321" s="2" customFormat="1" ht="16.5" customHeight="1">
      <c r="A321" s="38"/>
      <c r="B321" s="39"/>
      <c r="C321" s="212" t="s">
        <v>766</v>
      </c>
      <c r="D321" s="212" t="s">
        <v>151</v>
      </c>
      <c r="E321" s="213" t="s">
        <v>2111</v>
      </c>
      <c r="F321" s="214" t="s">
        <v>2112</v>
      </c>
      <c r="G321" s="215" t="s">
        <v>19</v>
      </c>
      <c r="H321" s="216">
        <v>3</v>
      </c>
      <c r="I321" s="217"/>
      <c r="J321" s="218">
        <f>ROUND(I321*H321,2)</f>
        <v>0</v>
      </c>
      <c r="K321" s="214" t="s">
        <v>19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341</v>
      </c>
      <c r="AT321" s="223" t="s">
        <v>151</v>
      </c>
      <c r="AU321" s="223" t="s">
        <v>83</v>
      </c>
      <c r="AY321" s="17" t="s">
        <v>148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341</v>
      </c>
      <c r="BM321" s="223" t="s">
        <v>2113</v>
      </c>
    </row>
    <row r="322" s="2" customFormat="1">
      <c r="A322" s="38"/>
      <c r="B322" s="39"/>
      <c r="C322" s="40"/>
      <c r="D322" s="225" t="s">
        <v>158</v>
      </c>
      <c r="E322" s="40"/>
      <c r="F322" s="226" t="s">
        <v>2112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158</v>
      </c>
      <c r="AU322" s="17" t="s">
        <v>83</v>
      </c>
    </row>
    <row r="323" s="2" customFormat="1" ht="16.5" customHeight="1">
      <c r="A323" s="38"/>
      <c r="B323" s="39"/>
      <c r="C323" s="212" t="s">
        <v>688</v>
      </c>
      <c r="D323" s="212" t="s">
        <v>151</v>
      </c>
      <c r="E323" s="213" t="s">
        <v>2114</v>
      </c>
      <c r="F323" s="214" t="s">
        <v>2115</v>
      </c>
      <c r="G323" s="215" t="s">
        <v>241</v>
      </c>
      <c r="H323" s="216">
        <v>8</v>
      </c>
      <c r="I323" s="217"/>
      <c r="J323" s="218">
        <f>ROUND(I323*H323,2)</f>
        <v>0</v>
      </c>
      <c r="K323" s="214" t="s">
        <v>155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0.0018</v>
      </c>
      <c r="R323" s="221">
        <f>Q323*H323</f>
        <v>0.0144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169</v>
      </c>
      <c r="AT323" s="223" t="s">
        <v>151</v>
      </c>
      <c r="AU323" s="223" t="s">
        <v>83</v>
      </c>
      <c r="AY323" s="17" t="s">
        <v>148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169</v>
      </c>
      <c r="BM323" s="223" t="s">
        <v>2116</v>
      </c>
    </row>
    <row r="324" s="2" customFormat="1">
      <c r="A324" s="38"/>
      <c r="B324" s="39"/>
      <c r="C324" s="40"/>
      <c r="D324" s="225" t="s">
        <v>158</v>
      </c>
      <c r="E324" s="40"/>
      <c r="F324" s="226" t="s">
        <v>2117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158</v>
      </c>
      <c r="AU324" s="17" t="s">
        <v>83</v>
      </c>
    </row>
    <row r="325" s="2" customFormat="1">
      <c r="A325" s="38"/>
      <c r="B325" s="39"/>
      <c r="C325" s="40"/>
      <c r="D325" s="230" t="s">
        <v>160</v>
      </c>
      <c r="E325" s="40"/>
      <c r="F325" s="231" t="s">
        <v>2118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160</v>
      </c>
      <c r="AU325" s="17" t="s">
        <v>83</v>
      </c>
    </row>
    <row r="326" s="2" customFormat="1">
      <c r="A326" s="38"/>
      <c r="B326" s="39"/>
      <c r="C326" s="40"/>
      <c r="D326" s="225" t="s">
        <v>215</v>
      </c>
      <c r="E326" s="40"/>
      <c r="F326" s="253" t="s">
        <v>2119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215</v>
      </c>
      <c r="AU326" s="17" t="s">
        <v>83</v>
      </c>
    </row>
    <row r="327" s="2" customFormat="1" ht="16.5" customHeight="1">
      <c r="A327" s="38"/>
      <c r="B327" s="39"/>
      <c r="C327" s="212" t="s">
        <v>425</v>
      </c>
      <c r="D327" s="212" t="s">
        <v>151</v>
      </c>
      <c r="E327" s="213" t="s">
        <v>2120</v>
      </c>
      <c r="F327" s="214" t="s">
        <v>2121</v>
      </c>
      <c r="G327" s="215" t="s">
        <v>241</v>
      </c>
      <c r="H327" s="216">
        <v>4</v>
      </c>
      <c r="I327" s="217"/>
      <c r="J327" s="218">
        <f>ROUND(I327*H327,2)</f>
        <v>0</v>
      </c>
      <c r="K327" s="214" t="s">
        <v>155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0.011679999999999999</v>
      </c>
      <c r="R327" s="221">
        <f>Q327*H327</f>
        <v>0.046719999999999998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169</v>
      </c>
      <c r="AT327" s="223" t="s">
        <v>151</v>
      </c>
      <c r="AU327" s="223" t="s">
        <v>83</v>
      </c>
      <c r="AY327" s="17" t="s">
        <v>148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169</v>
      </c>
      <c r="BM327" s="223" t="s">
        <v>2122</v>
      </c>
    </row>
    <row r="328" s="2" customFormat="1">
      <c r="A328" s="38"/>
      <c r="B328" s="39"/>
      <c r="C328" s="40"/>
      <c r="D328" s="225" t="s">
        <v>158</v>
      </c>
      <c r="E328" s="40"/>
      <c r="F328" s="226" t="s">
        <v>2123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158</v>
      </c>
      <c r="AU328" s="17" t="s">
        <v>83</v>
      </c>
    </row>
    <row r="329" s="2" customFormat="1">
      <c r="A329" s="38"/>
      <c r="B329" s="39"/>
      <c r="C329" s="40"/>
      <c r="D329" s="230" t="s">
        <v>160</v>
      </c>
      <c r="E329" s="40"/>
      <c r="F329" s="231" t="s">
        <v>2124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160</v>
      </c>
      <c r="AU329" s="17" t="s">
        <v>83</v>
      </c>
    </row>
    <row r="330" s="2" customFormat="1">
      <c r="A330" s="38"/>
      <c r="B330" s="39"/>
      <c r="C330" s="40"/>
      <c r="D330" s="225" t="s">
        <v>215</v>
      </c>
      <c r="E330" s="40"/>
      <c r="F330" s="253" t="s">
        <v>2119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215</v>
      </c>
      <c r="AU330" s="17" t="s">
        <v>83</v>
      </c>
    </row>
    <row r="331" s="2" customFormat="1" ht="16.5" customHeight="1">
      <c r="A331" s="38"/>
      <c r="B331" s="39"/>
      <c r="C331" s="212" t="s">
        <v>384</v>
      </c>
      <c r="D331" s="212" t="s">
        <v>151</v>
      </c>
      <c r="E331" s="213" t="s">
        <v>868</v>
      </c>
      <c r="F331" s="214" t="s">
        <v>869</v>
      </c>
      <c r="G331" s="215" t="s">
        <v>241</v>
      </c>
      <c r="H331" s="216">
        <v>4</v>
      </c>
      <c r="I331" s="217"/>
      <c r="J331" s="218">
        <f>ROUND(I331*H331,2)</f>
        <v>0</v>
      </c>
      <c r="K331" s="214" t="s">
        <v>155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0.019009999999999999</v>
      </c>
      <c r="R331" s="221">
        <f>Q331*H331</f>
        <v>0.076039999999999996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169</v>
      </c>
      <c r="AT331" s="223" t="s">
        <v>151</v>
      </c>
      <c r="AU331" s="223" t="s">
        <v>83</v>
      </c>
      <c r="AY331" s="17" t="s">
        <v>148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169</v>
      </c>
      <c r="BM331" s="223" t="s">
        <v>2125</v>
      </c>
    </row>
    <row r="332" s="2" customFormat="1">
      <c r="A332" s="38"/>
      <c r="B332" s="39"/>
      <c r="C332" s="40"/>
      <c r="D332" s="225" t="s">
        <v>158</v>
      </c>
      <c r="E332" s="40"/>
      <c r="F332" s="226" t="s">
        <v>871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158</v>
      </c>
      <c r="AU332" s="17" t="s">
        <v>83</v>
      </c>
    </row>
    <row r="333" s="2" customFormat="1">
      <c r="A333" s="38"/>
      <c r="B333" s="39"/>
      <c r="C333" s="40"/>
      <c r="D333" s="230" t="s">
        <v>160</v>
      </c>
      <c r="E333" s="40"/>
      <c r="F333" s="231" t="s">
        <v>872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160</v>
      </c>
      <c r="AU333" s="17" t="s">
        <v>83</v>
      </c>
    </row>
    <row r="334" s="2" customFormat="1" ht="24.15" customHeight="1">
      <c r="A334" s="38"/>
      <c r="B334" s="39"/>
      <c r="C334" s="212" t="s">
        <v>390</v>
      </c>
      <c r="D334" s="212" t="s">
        <v>151</v>
      </c>
      <c r="E334" s="213" t="s">
        <v>874</v>
      </c>
      <c r="F334" s="214" t="s">
        <v>875</v>
      </c>
      <c r="G334" s="215" t="s">
        <v>230</v>
      </c>
      <c r="H334" s="216">
        <v>1</v>
      </c>
      <c r="I334" s="217"/>
      <c r="J334" s="218">
        <f>ROUND(I334*H334,2)</f>
        <v>0</v>
      </c>
      <c r="K334" s="214" t="s">
        <v>19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0.12</v>
      </c>
      <c r="R334" s="221">
        <f>Q334*H334</f>
        <v>0.12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341</v>
      </c>
      <c r="AT334" s="223" t="s">
        <v>151</v>
      </c>
      <c r="AU334" s="223" t="s">
        <v>83</v>
      </c>
      <c r="AY334" s="17" t="s">
        <v>148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341</v>
      </c>
      <c r="BM334" s="223" t="s">
        <v>2126</v>
      </c>
    </row>
    <row r="335" s="2" customFormat="1">
      <c r="A335" s="38"/>
      <c r="B335" s="39"/>
      <c r="C335" s="40"/>
      <c r="D335" s="225" t="s">
        <v>158</v>
      </c>
      <c r="E335" s="40"/>
      <c r="F335" s="226" t="s">
        <v>875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158</v>
      </c>
      <c r="AU335" s="17" t="s">
        <v>83</v>
      </c>
    </row>
    <row r="336" s="2" customFormat="1" ht="16.5" customHeight="1">
      <c r="A336" s="38"/>
      <c r="B336" s="39"/>
      <c r="C336" s="212" t="s">
        <v>431</v>
      </c>
      <c r="D336" s="212" t="s">
        <v>151</v>
      </c>
      <c r="E336" s="213" t="s">
        <v>2127</v>
      </c>
      <c r="F336" s="214" t="s">
        <v>2128</v>
      </c>
      <c r="G336" s="215" t="s">
        <v>241</v>
      </c>
      <c r="H336" s="216">
        <v>2</v>
      </c>
      <c r="I336" s="217"/>
      <c r="J336" s="218">
        <f>ROUND(I336*H336,2)</f>
        <v>0</v>
      </c>
      <c r="K336" s="214" t="s">
        <v>155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0.01602</v>
      </c>
      <c r="R336" s="221">
        <f>Q336*H336</f>
        <v>0.032039999999999999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169</v>
      </c>
      <c r="AT336" s="223" t="s">
        <v>151</v>
      </c>
      <c r="AU336" s="223" t="s">
        <v>83</v>
      </c>
      <c r="AY336" s="17" t="s">
        <v>148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169</v>
      </c>
      <c r="BM336" s="223" t="s">
        <v>2129</v>
      </c>
    </row>
    <row r="337" s="2" customFormat="1">
      <c r="A337" s="38"/>
      <c r="B337" s="39"/>
      <c r="C337" s="40"/>
      <c r="D337" s="225" t="s">
        <v>158</v>
      </c>
      <c r="E337" s="40"/>
      <c r="F337" s="226" t="s">
        <v>2130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158</v>
      </c>
      <c r="AU337" s="17" t="s">
        <v>83</v>
      </c>
    </row>
    <row r="338" s="2" customFormat="1">
      <c r="A338" s="38"/>
      <c r="B338" s="39"/>
      <c r="C338" s="40"/>
      <c r="D338" s="230" t="s">
        <v>160</v>
      </c>
      <c r="E338" s="40"/>
      <c r="F338" s="231" t="s">
        <v>2131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160</v>
      </c>
      <c r="AU338" s="17" t="s">
        <v>83</v>
      </c>
    </row>
    <row r="339" s="2" customFormat="1" ht="16.5" customHeight="1">
      <c r="A339" s="38"/>
      <c r="B339" s="39"/>
      <c r="C339" s="212" t="s">
        <v>1111</v>
      </c>
      <c r="D339" s="212" t="s">
        <v>151</v>
      </c>
      <c r="E339" s="213" t="s">
        <v>2132</v>
      </c>
      <c r="F339" s="214" t="s">
        <v>2133</v>
      </c>
      <c r="G339" s="215" t="s">
        <v>2019</v>
      </c>
      <c r="H339" s="216">
        <v>2</v>
      </c>
      <c r="I339" s="217"/>
      <c r="J339" s="218">
        <f>ROUND(I339*H339,2)</f>
        <v>0</v>
      </c>
      <c r="K339" s="214" t="s">
        <v>19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341</v>
      </c>
      <c r="AT339" s="223" t="s">
        <v>151</v>
      </c>
      <c r="AU339" s="223" t="s">
        <v>83</v>
      </c>
      <c r="AY339" s="17" t="s">
        <v>148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341</v>
      </c>
      <c r="BM339" s="223" t="s">
        <v>2134</v>
      </c>
    </row>
    <row r="340" s="2" customFormat="1">
      <c r="A340" s="38"/>
      <c r="B340" s="39"/>
      <c r="C340" s="40"/>
      <c r="D340" s="225" t="s">
        <v>158</v>
      </c>
      <c r="E340" s="40"/>
      <c r="F340" s="226" t="s">
        <v>2135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158</v>
      </c>
      <c r="AU340" s="17" t="s">
        <v>83</v>
      </c>
    </row>
    <row r="341" s="2" customFormat="1" ht="16.5" customHeight="1">
      <c r="A341" s="38"/>
      <c r="B341" s="39"/>
      <c r="C341" s="212" t="s">
        <v>1117</v>
      </c>
      <c r="D341" s="212" t="s">
        <v>151</v>
      </c>
      <c r="E341" s="213" t="s">
        <v>2136</v>
      </c>
      <c r="F341" s="214" t="s">
        <v>2137</v>
      </c>
      <c r="G341" s="215" t="s">
        <v>2019</v>
      </c>
      <c r="H341" s="216">
        <v>2</v>
      </c>
      <c r="I341" s="217"/>
      <c r="J341" s="218">
        <f>ROUND(I341*H341,2)</f>
        <v>0</v>
      </c>
      <c r="K341" s="214" t="s">
        <v>19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341</v>
      </c>
      <c r="AT341" s="223" t="s">
        <v>151</v>
      </c>
      <c r="AU341" s="223" t="s">
        <v>83</v>
      </c>
      <c r="AY341" s="17" t="s">
        <v>148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341</v>
      </c>
      <c r="BM341" s="223" t="s">
        <v>2138</v>
      </c>
    </row>
    <row r="342" s="2" customFormat="1">
      <c r="A342" s="38"/>
      <c r="B342" s="39"/>
      <c r="C342" s="40"/>
      <c r="D342" s="225" t="s">
        <v>158</v>
      </c>
      <c r="E342" s="40"/>
      <c r="F342" s="226" t="s">
        <v>2139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158</v>
      </c>
      <c r="AU342" s="17" t="s">
        <v>83</v>
      </c>
    </row>
    <row r="343" s="2" customFormat="1" ht="16.5" customHeight="1">
      <c r="A343" s="38"/>
      <c r="B343" s="39"/>
      <c r="C343" s="212" t="s">
        <v>1123</v>
      </c>
      <c r="D343" s="212" t="s">
        <v>151</v>
      </c>
      <c r="E343" s="213" t="s">
        <v>2140</v>
      </c>
      <c r="F343" s="214" t="s">
        <v>2141</v>
      </c>
      <c r="G343" s="215" t="s">
        <v>2019</v>
      </c>
      <c r="H343" s="216">
        <v>2</v>
      </c>
      <c r="I343" s="217"/>
      <c r="J343" s="218">
        <f>ROUND(I343*H343,2)</f>
        <v>0</v>
      </c>
      <c r="K343" s="214" t="s">
        <v>19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341</v>
      </c>
      <c r="AT343" s="223" t="s">
        <v>151</v>
      </c>
      <c r="AU343" s="223" t="s">
        <v>83</v>
      </c>
      <c r="AY343" s="17" t="s">
        <v>148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341</v>
      </c>
      <c r="BM343" s="223" t="s">
        <v>2142</v>
      </c>
    </row>
    <row r="344" s="2" customFormat="1">
      <c r="A344" s="38"/>
      <c r="B344" s="39"/>
      <c r="C344" s="40"/>
      <c r="D344" s="225" t="s">
        <v>158</v>
      </c>
      <c r="E344" s="40"/>
      <c r="F344" s="226" t="s">
        <v>2143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158</v>
      </c>
      <c r="AU344" s="17" t="s">
        <v>83</v>
      </c>
    </row>
    <row r="345" s="2" customFormat="1" ht="16.5" customHeight="1">
      <c r="A345" s="38"/>
      <c r="B345" s="39"/>
      <c r="C345" s="212" t="s">
        <v>1129</v>
      </c>
      <c r="D345" s="212" t="s">
        <v>151</v>
      </c>
      <c r="E345" s="213" t="s">
        <v>2144</v>
      </c>
      <c r="F345" s="214" t="s">
        <v>2145</v>
      </c>
      <c r="G345" s="215" t="s">
        <v>2019</v>
      </c>
      <c r="H345" s="216">
        <v>6</v>
      </c>
      <c r="I345" s="217"/>
      <c r="J345" s="218">
        <f>ROUND(I345*H345,2)</f>
        <v>0</v>
      </c>
      <c r="K345" s="214" t="s">
        <v>19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</v>
      </c>
      <c r="R345" s="221">
        <f>Q345*H345</f>
        <v>0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341</v>
      </c>
      <c r="AT345" s="223" t="s">
        <v>151</v>
      </c>
      <c r="AU345" s="223" t="s">
        <v>83</v>
      </c>
      <c r="AY345" s="17" t="s">
        <v>148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341</v>
      </c>
      <c r="BM345" s="223" t="s">
        <v>2146</v>
      </c>
    </row>
    <row r="346" s="2" customFormat="1">
      <c r="A346" s="38"/>
      <c r="B346" s="39"/>
      <c r="C346" s="40"/>
      <c r="D346" s="225" t="s">
        <v>158</v>
      </c>
      <c r="E346" s="40"/>
      <c r="F346" s="226" t="s">
        <v>2147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158</v>
      </c>
      <c r="AU346" s="17" t="s">
        <v>83</v>
      </c>
    </row>
    <row r="347" s="2" customFormat="1" ht="16.5" customHeight="1">
      <c r="A347" s="38"/>
      <c r="B347" s="39"/>
      <c r="C347" s="212" t="s">
        <v>1135</v>
      </c>
      <c r="D347" s="212" t="s">
        <v>151</v>
      </c>
      <c r="E347" s="213" t="s">
        <v>2148</v>
      </c>
      <c r="F347" s="214" t="s">
        <v>2149</v>
      </c>
      <c r="G347" s="215" t="s">
        <v>2019</v>
      </c>
      <c r="H347" s="216">
        <v>6</v>
      </c>
      <c r="I347" s="217"/>
      <c r="J347" s="218">
        <f>ROUND(I347*H347,2)</f>
        <v>0</v>
      </c>
      <c r="K347" s="214" t="s">
        <v>19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</v>
      </c>
      <c r="R347" s="221">
        <f>Q347*H347</f>
        <v>0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341</v>
      </c>
      <c r="AT347" s="223" t="s">
        <v>151</v>
      </c>
      <c r="AU347" s="223" t="s">
        <v>83</v>
      </c>
      <c r="AY347" s="17" t="s">
        <v>148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341</v>
      </c>
      <c r="BM347" s="223" t="s">
        <v>2150</v>
      </c>
    </row>
    <row r="348" s="2" customFormat="1">
      <c r="A348" s="38"/>
      <c r="B348" s="39"/>
      <c r="C348" s="40"/>
      <c r="D348" s="225" t="s">
        <v>158</v>
      </c>
      <c r="E348" s="40"/>
      <c r="F348" s="226" t="s">
        <v>2151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158</v>
      </c>
      <c r="AU348" s="17" t="s">
        <v>83</v>
      </c>
    </row>
    <row r="349" s="2" customFormat="1" ht="16.5" customHeight="1">
      <c r="A349" s="38"/>
      <c r="B349" s="39"/>
      <c r="C349" s="212" t="s">
        <v>1141</v>
      </c>
      <c r="D349" s="212" t="s">
        <v>151</v>
      </c>
      <c r="E349" s="213" t="s">
        <v>2152</v>
      </c>
      <c r="F349" s="214" t="s">
        <v>2153</v>
      </c>
      <c r="G349" s="215" t="s">
        <v>2019</v>
      </c>
      <c r="H349" s="216">
        <v>4</v>
      </c>
      <c r="I349" s="217"/>
      <c r="J349" s="218">
        <f>ROUND(I349*H349,2)</f>
        <v>0</v>
      </c>
      <c r="K349" s="214" t="s">
        <v>19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341</v>
      </c>
      <c r="AT349" s="223" t="s">
        <v>151</v>
      </c>
      <c r="AU349" s="223" t="s">
        <v>83</v>
      </c>
      <c r="AY349" s="17" t="s">
        <v>148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341</v>
      </c>
      <c r="BM349" s="223" t="s">
        <v>2154</v>
      </c>
    </row>
    <row r="350" s="2" customFormat="1">
      <c r="A350" s="38"/>
      <c r="B350" s="39"/>
      <c r="C350" s="40"/>
      <c r="D350" s="225" t="s">
        <v>158</v>
      </c>
      <c r="E350" s="40"/>
      <c r="F350" s="226" t="s">
        <v>2155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158</v>
      </c>
      <c r="AU350" s="17" t="s">
        <v>83</v>
      </c>
    </row>
    <row r="351" s="2" customFormat="1" ht="16.5" customHeight="1">
      <c r="A351" s="38"/>
      <c r="B351" s="39"/>
      <c r="C351" s="212" t="s">
        <v>1145</v>
      </c>
      <c r="D351" s="212" t="s">
        <v>151</v>
      </c>
      <c r="E351" s="213" t="s">
        <v>2156</v>
      </c>
      <c r="F351" s="214" t="s">
        <v>2157</v>
      </c>
      <c r="G351" s="215" t="s">
        <v>2019</v>
      </c>
      <c r="H351" s="216">
        <v>2</v>
      </c>
      <c r="I351" s="217"/>
      <c r="J351" s="218">
        <f>ROUND(I351*H351,2)</f>
        <v>0</v>
      </c>
      <c r="K351" s="214" t="s">
        <v>19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341</v>
      </c>
      <c r="AT351" s="223" t="s">
        <v>151</v>
      </c>
      <c r="AU351" s="223" t="s">
        <v>83</v>
      </c>
      <c r="AY351" s="17" t="s">
        <v>148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341</v>
      </c>
      <c r="BM351" s="223" t="s">
        <v>2158</v>
      </c>
    </row>
    <row r="352" s="2" customFormat="1">
      <c r="A352" s="38"/>
      <c r="B352" s="39"/>
      <c r="C352" s="40"/>
      <c r="D352" s="225" t="s">
        <v>158</v>
      </c>
      <c r="E352" s="40"/>
      <c r="F352" s="226" t="s">
        <v>2159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158</v>
      </c>
      <c r="AU352" s="17" t="s">
        <v>83</v>
      </c>
    </row>
    <row r="353" s="2" customFormat="1" ht="16.5" customHeight="1">
      <c r="A353" s="38"/>
      <c r="B353" s="39"/>
      <c r="C353" s="212" t="s">
        <v>1149</v>
      </c>
      <c r="D353" s="212" t="s">
        <v>151</v>
      </c>
      <c r="E353" s="213" t="s">
        <v>2160</v>
      </c>
      <c r="F353" s="214" t="s">
        <v>2161</v>
      </c>
      <c r="G353" s="215" t="s">
        <v>2019</v>
      </c>
      <c r="H353" s="216">
        <v>2</v>
      </c>
      <c r="I353" s="217"/>
      <c r="J353" s="218">
        <f>ROUND(I353*H353,2)</f>
        <v>0</v>
      </c>
      <c r="K353" s="214" t="s">
        <v>19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341</v>
      </c>
      <c r="AT353" s="223" t="s">
        <v>151</v>
      </c>
      <c r="AU353" s="223" t="s">
        <v>83</v>
      </c>
      <c r="AY353" s="17" t="s">
        <v>148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341</v>
      </c>
      <c r="BM353" s="223" t="s">
        <v>2162</v>
      </c>
    </row>
    <row r="354" s="2" customFormat="1">
      <c r="A354" s="38"/>
      <c r="B354" s="39"/>
      <c r="C354" s="40"/>
      <c r="D354" s="225" t="s">
        <v>158</v>
      </c>
      <c r="E354" s="40"/>
      <c r="F354" s="226" t="s">
        <v>2163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158</v>
      </c>
      <c r="AU354" s="17" t="s">
        <v>83</v>
      </c>
    </row>
    <row r="355" s="2" customFormat="1" ht="16.5" customHeight="1">
      <c r="A355" s="38"/>
      <c r="B355" s="39"/>
      <c r="C355" s="212" t="s">
        <v>1153</v>
      </c>
      <c r="D355" s="212" t="s">
        <v>151</v>
      </c>
      <c r="E355" s="213" t="s">
        <v>2164</v>
      </c>
      <c r="F355" s="214" t="s">
        <v>2165</v>
      </c>
      <c r="G355" s="215" t="s">
        <v>2019</v>
      </c>
      <c r="H355" s="216">
        <v>15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341</v>
      </c>
      <c r="AT355" s="223" t="s">
        <v>151</v>
      </c>
      <c r="AU355" s="223" t="s">
        <v>83</v>
      </c>
      <c r="AY355" s="17" t="s">
        <v>148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341</v>
      </c>
      <c r="BM355" s="223" t="s">
        <v>2166</v>
      </c>
    </row>
    <row r="356" s="2" customFormat="1">
      <c r="A356" s="38"/>
      <c r="B356" s="39"/>
      <c r="C356" s="40"/>
      <c r="D356" s="225" t="s">
        <v>158</v>
      </c>
      <c r="E356" s="40"/>
      <c r="F356" s="226" t="s">
        <v>2167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158</v>
      </c>
      <c r="AU356" s="17" t="s">
        <v>83</v>
      </c>
    </row>
    <row r="357" s="2" customFormat="1" ht="16.5" customHeight="1">
      <c r="A357" s="38"/>
      <c r="B357" s="39"/>
      <c r="C357" s="212" t="s">
        <v>1159</v>
      </c>
      <c r="D357" s="212" t="s">
        <v>151</v>
      </c>
      <c r="E357" s="213" t="s">
        <v>2168</v>
      </c>
      <c r="F357" s="214" t="s">
        <v>2169</v>
      </c>
      <c r="G357" s="215" t="s">
        <v>2019</v>
      </c>
      <c r="H357" s="216">
        <v>20</v>
      </c>
      <c r="I357" s="217"/>
      <c r="J357" s="218">
        <f>ROUND(I357*H357,2)</f>
        <v>0</v>
      </c>
      <c r="K357" s="214" t="s">
        <v>19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341</v>
      </c>
      <c r="AT357" s="223" t="s">
        <v>151</v>
      </c>
      <c r="AU357" s="223" t="s">
        <v>83</v>
      </c>
      <c r="AY357" s="17" t="s">
        <v>148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341</v>
      </c>
      <c r="BM357" s="223" t="s">
        <v>2170</v>
      </c>
    </row>
    <row r="358" s="2" customFormat="1">
      <c r="A358" s="38"/>
      <c r="B358" s="39"/>
      <c r="C358" s="40"/>
      <c r="D358" s="225" t="s">
        <v>158</v>
      </c>
      <c r="E358" s="40"/>
      <c r="F358" s="226" t="s">
        <v>2171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158</v>
      </c>
      <c r="AU358" s="17" t="s">
        <v>83</v>
      </c>
    </row>
    <row r="359" s="2" customFormat="1" ht="16.5" customHeight="1">
      <c r="A359" s="38"/>
      <c r="B359" s="39"/>
      <c r="C359" s="212" t="s">
        <v>1163</v>
      </c>
      <c r="D359" s="212" t="s">
        <v>151</v>
      </c>
      <c r="E359" s="213" t="s">
        <v>2172</v>
      </c>
      <c r="F359" s="214" t="s">
        <v>2173</v>
      </c>
      <c r="G359" s="215" t="s">
        <v>2019</v>
      </c>
      <c r="H359" s="216">
        <v>32</v>
      </c>
      <c r="I359" s="217"/>
      <c r="J359" s="218">
        <f>ROUND(I359*H359,2)</f>
        <v>0</v>
      </c>
      <c r="K359" s="214" t="s">
        <v>19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341</v>
      </c>
      <c r="AT359" s="223" t="s">
        <v>151</v>
      </c>
      <c r="AU359" s="223" t="s">
        <v>83</v>
      </c>
      <c r="AY359" s="17" t="s">
        <v>148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341</v>
      </c>
      <c r="BM359" s="223" t="s">
        <v>2174</v>
      </c>
    </row>
    <row r="360" s="2" customFormat="1">
      <c r="A360" s="38"/>
      <c r="B360" s="39"/>
      <c r="C360" s="40"/>
      <c r="D360" s="225" t="s">
        <v>158</v>
      </c>
      <c r="E360" s="40"/>
      <c r="F360" s="226" t="s">
        <v>2175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158</v>
      </c>
      <c r="AU360" s="17" t="s">
        <v>83</v>
      </c>
    </row>
    <row r="361" s="2" customFormat="1" ht="16.5" customHeight="1">
      <c r="A361" s="38"/>
      <c r="B361" s="39"/>
      <c r="C361" s="212" t="s">
        <v>1167</v>
      </c>
      <c r="D361" s="212" t="s">
        <v>151</v>
      </c>
      <c r="E361" s="213" t="s">
        <v>2176</v>
      </c>
      <c r="F361" s="214" t="s">
        <v>2177</v>
      </c>
      <c r="G361" s="215" t="s">
        <v>2019</v>
      </c>
      <c r="H361" s="216">
        <v>4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341</v>
      </c>
      <c r="AT361" s="223" t="s">
        <v>151</v>
      </c>
      <c r="AU361" s="223" t="s">
        <v>83</v>
      </c>
      <c r="AY361" s="17" t="s">
        <v>148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341</v>
      </c>
      <c r="BM361" s="223" t="s">
        <v>2178</v>
      </c>
    </row>
    <row r="362" s="2" customFormat="1">
      <c r="A362" s="38"/>
      <c r="B362" s="39"/>
      <c r="C362" s="40"/>
      <c r="D362" s="225" t="s">
        <v>158</v>
      </c>
      <c r="E362" s="40"/>
      <c r="F362" s="226" t="s">
        <v>2179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158</v>
      </c>
      <c r="AU362" s="17" t="s">
        <v>83</v>
      </c>
    </row>
    <row r="363" s="2" customFormat="1" ht="16.5" customHeight="1">
      <c r="A363" s="38"/>
      <c r="B363" s="39"/>
      <c r="C363" s="212" t="s">
        <v>1173</v>
      </c>
      <c r="D363" s="212" t="s">
        <v>151</v>
      </c>
      <c r="E363" s="213" t="s">
        <v>2180</v>
      </c>
      <c r="F363" s="214" t="s">
        <v>2181</v>
      </c>
      <c r="G363" s="215" t="s">
        <v>2019</v>
      </c>
      <c r="H363" s="216">
        <v>8</v>
      </c>
      <c r="I363" s="217"/>
      <c r="J363" s="218">
        <f>ROUND(I363*H363,2)</f>
        <v>0</v>
      </c>
      <c r="K363" s="214" t="s">
        <v>19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341</v>
      </c>
      <c r="AT363" s="223" t="s">
        <v>151</v>
      </c>
      <c r="AU363" s="223" t="s">
        <v>83</v>
      </c>
      <c r="AY363" s="17" t="s">
        <v>148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341</v>
      </c>
      <c r="BM363" s="223" t="s">
        <v>2182</v>
      </c>
    </row>
    <row r="364" s="2" customFormat="1">
      <c r="A364" s="38"/>
      <c r="B364" s="39"/>
      <c r="C364" s="40"/>
      <c r="D364" s="225" t="s">
        <v>158</v>
      </c>
      <c r="E364" s="40"/>
      <c r="F364" s="226" t="s">
        <v>2183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158</v>
      </c>
      <c r="AU364" s="17" t="s">
        <v>83</v>
      </c>
    </row>
    <row r="365" s="2" customFormat="1" ht="16.5" customHeight="1">
      <c r="A365" s="38"/>
      <c r="B365" s="39"/>
      <c r="C365" s="212" t="s">
        <v>1177</v>
      </c>
      <c r="D365" s="212" t="s">
        <v>151</v>
      </c>
      <c r="E365" s="213" t="s">
        <v>2184</v>
      </c>
      <c r="F365" s="214" t="s">
        <v>2185</v>
      </c>
      <c r="G365" s="215" t="s">
        <v>2019</v>
      </c>
      <c r="H365" s="216">
        <v>14</v>
      </c>
      <c r="I365" s="217"/>
      <c r="J365" s="218">
        <f>ROUND(I365*H365,2)</f>
        <v>0</v>
      </c>
      <c r="K365" s="214" t="s">
        <v>19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341</v>
      </c>
      <c r="AT365" s="223" t="s">
        <v>151</v>
      </c>
      <c r="AU365" s="223" t="s">
        <v>83</v>
      </c>
      <c r="AY365" s="17" t="s">
        <v>148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341</v>
      </c>
      <c r="BM365" s="223" t="s">
        <v>2186</v>
      </c>
    </row>
    <row r="366" s="2" customFormat="1">
      <c r="A366" s="38"/>
      <c r="B366" s="39"/>
      <c r="C366" s="40"/>
      <c r="D366" s="225" t="s">
        <v>158</v>
      </c>
      <c r="E366" s="40"/>
      <c r="F366" s="226" t="s">
        <v>2187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158</v>
      </c>
      <c r="AU366" s="17" t="s">
        <v>83</v>
      </c>
    </row>
    <row r="367" s="2" customFormat="1" ht="16.5" customHeight="1">
      <c r="A367" s="38"/>
      <c r="B367" s="39"/>
      <c r="C367" s="212" t="s">
        <v>1183</v>
      </c>
      <c r="D367" s="212" t="s">
        <v>151</v>
      </c>
      <c r="E367" s="213" t="s">
        <v>2188</v>
      </c>
      <c r="F367" s="214" t="s">
        <v>2189</v>
      </c>
      <c r="G367" s="215" t="s">
        <v>2019</v>
      </c>
      <c r="H367" s="216">
        <v>5</v>
      </c>
      <c r="I367" s="217"/>
      <c r="J367" s="218">
        <f>ROUND(I367*H367,2)</f>
        <v>0</v>
      </c>
      <c r="K367" s="214" t="s">
        <v>19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341</v>
      </c>
      <c r="AT367" s="223" t="s">
        <v>151</v>
      </c>
      <c r="AU367" s="223" t="s">
        <v>83</v>
      </c>
      <c r="AY367" s="17" t="s">
        <v>148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341</v>
      </c>
      <c r="BM367" s="223" t="s">
        <v>2190</v>
      </c>
    </row>
    <row r="368" s="2" customFormat="1">
      <c r="A368" s="38"/>
      <c r="B368" s="39"/>
      <c r="C368" s="40"/>
      <c r="D368" s="225" t="s">
        <v>158</v>
      </c>
      <c r="E368" s="40"/>
      <c r="F368" s="226" t="s">
        <v>2191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158</v>
      </c>
      <c r="AU368" s="17" t="s">
        <v>83</v>
      </c>
    </row>
    <row r="369" s="2" customFormat="1" ht="16.5" customHeight="1">
      <c r="A369" s="38"/>
      <c r="B369" s="39"/>
      <c r="C369" s="212" t="s">
        <v>1187</v>
      </c>
      <c r="D369" s="212" t="s">
        <v>151</v>
      </c>
      <c r="E369" s="213" t="s">
        <v>2192</v>
      </c>
      <c r="F369" s="214" t="s">
        <v>2193</v>
      </c>
      <c r="G369" s="215" t="s">
        <v>2019</v>
      </c>
      <c r="H369" s="216">
        <v>7</v>
      </c>
      <c r="I369" s="217"/>
      <c r="J369" s="218">
        <f>ROUND(I369*H369,2)</f>
        <v>0</v>
      </c>
      <c r="K369" s="214" t="s">
        <v>19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341</v>
      </c>
      <c r="AT369" s="223" t="s">
        <v>151</v>
      </c>
      <c r="AU369" s="223" t="s">
        <v>83</v>
      </c>
      <c r="AY369" s="17" t="s">
        <v>148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341</v>
      </c>
      <c r="BM369" s="223" t="s">
        <v>2194</v>
      </c>
    </row>
    <row r="370" s="2" customFormat="1">
      <c r="A370" s="38"/>
      <c r="B370" s="39"/>
      <c r="C370" s="40"/>
      <c r="D370" s="225" t="s">
        <v>158</v>
      </c>
      <c r="E370" s="40"/>
      <c r="F370" s="226" t="s">
        <v>2195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158</v>
      </c>
      <c r="AU370" s="17" t="s">
        <v>83</v>
      </c>
    </row>
    <row r="371" s="2" customFormat="1" ht="16.5" customHeight="1">
      <c r="A371" s="38"/>
      <c r="B371" s="39"/>
      <c r="C371" s="212" t="s">
        <v>1191</v>
      </c>
      <c r="D371" s="212" t="s">
        <v>151</v>
      </c>
      <c r="E371" s="213" t="s">
        <v>2196</v>
      </c>
      <c r="F371" s="214" t="s">
        <v>2197</v>
      </c>
      <c r="G371" s="215" t="s">
        <v>2019</v>
      </c>
      <c r="H371" s="216">
        <v>8</v>
      </c>
      <c r="I371" s="217"/>
      <c r="J371" s="218">
        <f>ROUND(I371*H371,2)</f>
        <v>0</v>
      </c>
      <c r="K371" s="214" t="s">
        <v>19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341</v>
      </c>
      <c r="AT371" s="223" t="s">
        <v>151</v>
      </c>
      <c r="AU371" s="223" t="s">
        <v>83</v>
      </c>
      <c r="AY371" s="17" t="s">
        <v>148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341</v>
      </c>
      <c r="BM371" s="223" t="s">
        <v>2198</v>
      </c>
    </row>
    <row r="372" s="2" customFormat="1">
      <c r="A372" s="38"/>
      <c r="B372" s="39"/>
      <c r="C372" s="40"/>
      <c r="D372" s="225" t="s">
        <v>158</v>
      </c>
      <c r="E372" s="40"/>
      <c r="F372" s="226" t="s">
        <v>2199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158</v>
      </c>
      <c r="AU372" s="17" t="s">
        <v>83</v>
      </c>
    </row>
    <row r="373" s="2" customFormat="1" ht="16.5" customHeight="1">
      <c r="A373" s="38"/>
      <c r="B373" s="39"/>
      <c r="C373" s="212" t="s">
        <v>1195</v>
      </c>
      <c r="D373" s="212" t="s">
        <v>151</v>
      </c>
      <c r="E373" s="213" t="s">
        <v>2200</v>
      </c>
      <c r="F373" s="214" t="s">
        <v>2201</v>
      </c>
      <c r="G373" s="215" t="s">
        <v>2019</v>
      </c>
      <c r="H373" s="216">
        <v>8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341</v>
      </c>
      <c r="AT373" s="223" t="s">
        <v>151</v>
      </c>
      <c r="AU373" s="223" t="s">
        <v>83</v>
      </c>
      <c r="AY373" s="17" t="s">
        <v>148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341</v>
      </c>
      <c r="BM373" s="223" t="s">
        <v>2202</v>
      </c>
    </row>
    <row r="374" s="2" customFormat="1">
      <c r="A374" s="38"/>
      <c r="B374" s="39"/>
      <c r="C374" s="40"/>
      <c r="D374" s="225" t="s">
        <v>158</v>
      </c>
      <c r="E374" s="40"/>
      <c r="F374" s="226" t="s">
        <v>2203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158</v>
      </c>
      <c r="AU374" s="17" t="s">
        <v>83</v>
      </c>
    </row>
    <row r="375" s="2" customFormat="1" ht="16.5" customHeight="1">
      <c r="A375" s="38"/>
      <c r="B375" s="39"/>
      <c r="C375" s="212" t="s">
        <v>1201</v>
      </c>
      <c r="D375" s="212" t="s">
        <v>151</v>
      </c>
      <c r="E375" s="213" t="s">
        <v>2204</v>
      </c>
      <c r="F375" s="214" t="s">
        <v>2205</v>
      </c>
      <c r="G375" s="215" t="s">
        <v>2019</v>
      </c>
      <c r="H375" s="216">
        <v>1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341</v>
      </c>
      <c r="AT375" s="223" t="s">
        <v>151</v>
      </c>
      <c r="AU375" s="223" t="s">
        <v>83</v>
      </c>
      <c r="AY375" s="17" t="s">
        <v>148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341</v>
      </c>
      <c r="BM375" s="223" t="s">
        <v>2206</v>
      </c>
    </row>
    <row r="376" s="2" customFormat="1">
      <c r="A376" s="38"/>
      <c r="B376" s="39"/>
      <c r="C376" s="40"/>
      <c r="D376" s="225" t="s">
        <v>158</v>
      </c>
      <c r="E376" s="40"/>
      <c r="F376" s="226" t="s">
        <v>2207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158</v>
      </c>
      <c r="AU376" s="17" t="s">
        <v>83</v>
      </c>
    </row>
    <row r="377" s="2" customFormat="1" ht="16.5" customHeight="1">
      <c r="A377" s="38"/>
      <c r="B377" s="39"/>
      <c r="C377" s="212" t="s">
        <v>1205</v>
      </c>
      <c r="D377" s="212" t="s">
        <v>151</v>
      </c>
      <c r="E377" s="213" t="s">
        <v>2208</v>
      </c>
      <c r="F377" s="214" t="s">
        <v>2209</v>
      </c>
      <c r="G377" s="215" t="s">
        <v>2019</v>
      </c>
      <c r="H377" s="216">
        <v>2</v>
      </c>
      <c r="I377" s="217"/>
      <c r="J377" s="218">
        <f>ROUND(I377*H377,2)</f>
        <v>0</v>
      </c>
      <c r="K377" s="214" t="s">
        <v>19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341</v>
      </c>
      <c r="AT377" s="223" t="s">
        <v>151</v>
      </c>
      <c r="AU377" s="223" t="s">
        <v>83</v>
      </c>
      <c r="AY377" s="17" t="s">
        <v>148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341</v>
      </c>
      <c r="BM377" s="223" t="s">
        <v>2210</v>
      </c>
    </row>
    <row r="378" s="2" customFormat="1">
      <c r="A378" s="38"/>
      <c r="B378" s="39"/>
      <c r="C378" s="40"/>
      <c r="D378" s="225" t="s">
        <v>158</v>
      </c>
      <c r="E378" s="40"/>
      <c r="F378" s="226" t="s">
        <v>2211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158</v>
      </c>
      <c r="AU378" s="17" t="s">
        <v>83</v>
      </c>
    </row>
    <row r="379" s="2" customFormat="1" ht="16.5" customHeight="1">
      <c r="A379" s="38"/>
      <c r="B379" s="39"/>
      <c r="C379" s="212" t="s">
        <v>1211</v>
      </c>
      <c r="D379" s="212" t="s">
        <v>151</v>
      </c>
      <c r="E379" s="213" t="s">
        <v>2212</v>
      </c>
      <c r="F379" s="214" t="s">
        <v>2213</v>
      </c>
      <c r="G379" s="215" t="s">
        <v>2019</v>
      </c>
      <c r="H379" s="216">
        <v>2</v>
      </c>
      <c r="I379" s="217"/>
      <c r="J379" s="218">
        <f>ROUND(I379*H379,2)</f>
        <v>0</v>
      </c>
      <c r="K379" s="214" t="s">
        <v>19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341</v>
      </c>
      <c r="AT379" s="223" t="s">
        <v>151</v>
      </c>
      <c r="AU379" s="223" t="s">
        <v>83</v>
      </c>
      <c r="AY379" s="17" t="s">
        <v>148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341</v>
      </c>
      <c r="BM379" s="223" t="s">
        <v>2214</v>
      </c>
    </row>
    <row r="380" s="2" customFormat="1">
      <c r="A380" s="38"/>
      <c r="B380" s="39"/>
      <c r="C380" s="40"/>
      <c r="D380" s="225" t="s">
        <v>158</v>
      </c>
      <c r="E380" s="40"/>
      <c r="F380" s="226" t="s">
        <v>2213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158</v>
      </c>
      <c r="AU380" s="17" t="s">
        <v>83</v>
      </c>
    </row>
    <row r="381" s="2" customFormat="1" ht="16.5" customHeight="1">
      <c r="A381" s="38"/>
      <c r="B381" s="39"/>
      <c r="C381" s="212" t="s">
        <v>1215</v>
      </c>
      <c r="D381" s="212" t="s">
        <v>151</v>
      </c>
      <c r="E381" s="213" t="s">
        <v>2215</v>
      </c>
      <c r="F381" s="214" t="s">
        <v>2216</v>
      </c>
      <c r="G381" s="215" t="s">
        <v>2019</v>
      </c>
      <c r="H381" s="216">
        <v>2</v>
      </c>
      <c r="I381" s="217"/>
      <c r="J381" s="218">
        <f>ROUND(I381*H381,2)</f>
        <v>0</v>
      </c>
      <c r="K381" s="214" t="s">
        <v>19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341</v>
      </c>
      <c r="AT381" s="223" t="s">
        <v>151</v>
      </c>
      <c r="AU381" s="223" t="s">
        <v>83</v>
      </c>
      <c r="AY381" s="17" t="s">
        <v>148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341</v>
      </c>
      <c r="BM381" s="223" t="s">
        <v>2217</v>
      </c>
    </row>
    <row r="382" s="2" customFormat="1">
      <c r="A382" s="38"/>
      <c r="B382" s="39"/>
      <c r="C382" s="40"/>
      <c r="D382" s="225" t="s">
        <v>158</v>
      </c>
      <c r="E382" s="40"/>
      <c r="F382" s="226" t="s">
        <v>2216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158</v>
      </c>
      <c r="AU382" s="17" t="s">
        <v>83</v>
      </c>
    </row>
    <row r="383" s="2" customFormat="1" ht="16.5" customHeight="1">
      <c r="A383" s="38"/>
      <c r="B383" s="39"/>
      <c r="C383" s="212" t="s">
        <v>1219</v>
      </c>
      <c r="D383" s="212" t="s">
        <v>151</v>
      </c>
      <c r="E383" s="213" t="s">
        <v>2218</v>
      </c>
      <c r="F383" s="214" t="s">
        <v>2219</v>
      </c>
      <c r="G383" s="215" t="s">
        <v>2019</v>
      </c>
      <c r="H383" s="216">
        <v>1</v>
      </c>
      <c r="I383" s="217"/>
      <c r="J383" s="218">
        <f>ROUND(I383*H383,2)</f>
        <v>0</v>
      </c>
      <c r="K383" s="214" t="s">
        <v>19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341</v>
      </c>
      <c r="AT383" s="223" t="s">
        <v>151</v>
      </c>
      <c r="AU383" s="223" t="s">
        <v>83</v>
      </c>
      <c r="AY383" s="17" t="s">
        <v>148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81</v>
      </c>
      <c r="BK383" s="224">
        <f>ROUND(I383*H383,2)</f>
        <v>0</v>
      </c>
      <c r="BL383" s="17" t="s">
        <v>341</v>
      </c>
      <c r="BM383" s="223" t="s">
        <v>2220</v>
      </c>
    </row>
    <row r="384" s="2" customFormat="1">
      <c r="A384" s="38"/>
      <c r="B384" s="39"/>
      <c r="C384" s="40"/>
      <c r="D384" s="225" t="s">
        <v>158</v>
      </c>
      <c r="E384" s="40"/>
      <c r="F384" s="226" t="s">
        <v>2219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158</v>
      </c>
      <c r="AU384" s="17" t="s">
        <v>83</v>
      </c>
    </row>
    <row r="385" s="2" customFormat="1" ht="16.5" customHeight="1">
      <c r="A385" s="38"/>
      <c r="B385" s="39"/>
      <c r="C385" s="212" t="s">
        <v>1223</v>
      </c>
      <c r="D385" s="212" t="s">
        <v>151</v>
      </c>
      <c r="E385" s="213" t="s">
        <v>2221</v>
      </c>
      <c r="F385" s="214" t="s">
        <v>2222</v>
      </c>
      <c r="G385" s="215" t="s">
        <v>2019</v>
      </c>
      <c r="H385" s="216">
        <v>6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341</v>
      </c>
      <c r="AT385" s="223" t="s">
        <v>151</v>
      </c>
      <c r="AU385" s="223" t="s">
        <v>83</v>
      </c>
      <c r="AY385" s="17" t="s">
        <v>148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341</v>
      </c>
      <c r="BM385" s="223" t="s">
        <v>2223</v>
      </c>
    </row>
    <row r="386" s="2" customFormat="1">
      <c r="A386" s="38"/>
      <c r="B386" s="39"/>
      <c r="C386" s="40"/>
      <c r="D386" s="225" t="s">
        <v>158</v>
      </c>
      <c r="E386" s="40"/>
      <c r="F386" s="226" t="s">
        <v>2222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158</v>
      </c>
      <c r="AU386" s="17" t="s">
        <v>83</v>
      </c>
    </row>
    <row r="387" s="2" customFormat="1" ht="16.5" customHeight="1">
      <c r="A387" s="38"/>
      <c r="B387" s="39"/>
      <c r="C387" s="212" t="s">
        <v>1229</v>
      </c>
      <c r="D387" s="212" t="s">
        <v>151</v>
      </c>
      <c r="E387" s="213" t="s">
        <v>2224</v>
      </c>
      <c r="F387" s="214" t="s">
        <v>2225</v>
      </c>
      <c r="G387" s="215" t="s">
        <v>2019</v>
      </c>
      <c r="H387" s="216">
        <v>8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341</v>
      </c>
      <c r="AT387" s="223" t="s">
        <v>151</v>
      </c>
      <c r="AU387" s="223" t="s">
        <v>83</v>
      </c>
      <c r="AY387" s="17" t="s">
        <v>148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341</v>
      </c>
      <c r="BM387" s="223" t="s">
        <v>2226</v>
      </c>
    </row>
    <row r="388" s="2" customFormat="1">
      <c r="A388" s="38"/>
      <c r="B388" s="39"/>
      <c r="C388" s="40"/>
      <c r="D388" s="225" t="s">
        <v>158</v>
      </c>
      <c r="E388" s="40"/>
      <c r="F388" s="226" t="s">
        <v>2225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158</v>
      </c>
      <c r="AU388" s="17" t="s">
        <v>83</v>
      </c>
    </row>
    <row r="389" s="2" customFormat="1" ht="16.5" customHeight="1">
      <c r="A389" s="38"/>
      <c r="B389" s="39"/>
      <c r="C389" s="212" t="s">
        <v>1234</v>
      </c>
      <c r="D389" s="212" t="s">
        <v>151</v>
      </c>
      <c r="E389" s="213" t="s">
        <v>2227</v>
      </c>
      <c r="F389" s="214" t="s">
        <v>2228</v>
      </c>
      <c r="G389" s="215" t="s">
        <v>2019</v>
      </c>
      <c r="H389" s="216">
        <v>2</v>
      </c>
      <c r="I389" s="217"/>
      <c r="J389" s="218">
        <f>ROUND(I389*H389,2)</f>
        <v>0</v>
      </c>
      <c r="K389" s="214" t="s">
        <v>19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341</v>
      </c>
      <c r="AT389" s="223" t="s">
        <v>151</v>
      </c>
      <c r="AU389" s="223" t="s">
        <v>83</v>
      </c>
      <c r="AY389" s="17" t="s">
        <v>148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341</v>
      </c>
      <c r="BM389" s="223" t="s">
        <v>2229</v>
      </c>
    </row>
    <row r="390" s="2" customFormat="1">
      <c r="A390" s="38"/>
      <c r="B390" s="39"/>
      <c r="C390" s="40"/>
      <c r="D390" s="225" t="s">
        <v>158</v>
      </c>
      <c r="E390" s="40"/>
      <c r="F390" s="226" t="s">
        <v>2228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158</v>
      </c>
      <c r="AU390" s="17" t="s">
        <v>83</v>
      </c>
    </row>
    <row r="391" s="2" customFormat="1" ht="16.5" customHeight="1">
      <c r="A391" s="38"/>
      <c r="B391" s="39"/>
      <c r="C391" s="212" t="s">
        <v>1240</v>
      </c>
      <c r="D391" s="212" t="s">
        <v>151</v>
      </c>
      <c r="E391" s="213" t="s">
        <v>2230</v>
      </c>
      <c r="F391" s="214" t="s">
        <v>2231</v>
      </c>
      <c r="G391" s="215" t="s">
        <v>2019</v>
      </c>
      <c r="H391" s="216">
        <v>1</v>
      </c>
      <c r="I391" s="217"/>
      <c r="J391" s="218">
        <f>ROUND(I391*H391,2)</f>
        <v>0</v>
      </c>
      <c r="K391" s="214" t="s">
        <v>19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341</v>
      </c>
      <c r="AT391" s="223" t="s">
        <v>151</v>
      </c>
      <c r="AU391" s="223" t="s">
        <v>83</v>
      </c>
      <c r="AY391" s="17" t="s">
        <v>148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341</v>
      </c>
      <c r="BM391" s="223" t="s">
        <v>2232</v>
      </c>
    </row>
    <row r="392" s="2" customFormat="1">
      <c r="A392" s="38"/>
      <c r="B392" s="39"/>
      <c r="C392" s="40"/>
      <c r="D392" s="225" t="s">
        <v>158</v>
      </c>
      <c r="E392" s="40"/>
      <c r="F392" s="226" t="s">
        <v>2231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158</v>
      </c>
      <c r="AU392" s="17" t="s">
        <v>83</v>
      </c>
    </row>
    <row r="393" s="2" customFormat="1" ht="16.5" customHeight="1">
      <c r="A393" s="38"/>
      <c r="B393" s="39"/>
      <c r="C393" s="212" t="s">
        <v>1244</v>
      </c>
      <c r="D393" s="212" t="s">
        <v>151</v>
      </c>
      <c r="E393" s="213" t="s">
        <v>2233</v>
      </c>
      <c r="F393" s="214" t="s">
        <v>2234</v>
      </c>
      <c r="G393" s="215" t="s">
        <v>2019</v>
      </c>
      <c r="H393" s="216">
        <v>9</v>
      </c>
      <c r="I393" s="217"/>
      <c r="J393" s="218">
        <f>ROUND(I393*H393,2)</f>
        <v>0</v>
      </c>
      <c r="K393" s="214" t="s">
        <v>19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341</v>
      </c>
      <c r="AT393" s="223" t="s">
        <v>151</v>
      </c>
      <c r="AU393" s="223" t="s">
        <v>83</v>
      </c>
      <c r="AY393" s="17" t="s">
        <v>148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341</v>
      </c>
      <c r="BM393" s="223" t="s">
        <v>2235</v>
      </c>
    </row>
    <row r="394" s="2" customFormat="1">
      <c r="A394" s="38"/>
      <c r="B394" s="39"/>
      <c r="C394" s="40"/>
      <c r="D394" s="225" t="s">
        <v>158</v>
      </c>
      <c r="E394" s="40"/>
      <c r="F394" s="226" t="s">
        <v>2234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158</v>
      </c>
      <c r="AU394" s="17" t="s">
        <v>83</v>
      </c>
    </row>
    <row r="395" s="2" customFormat="1" ht="16.5" customHeight="1">
      <c r="A395" s="38"/>
      <c r="B395" s="39"/>
      <c r="C395" s="212" t="s">
        <v>1250</v>
      </c>
      <c r="D395" s="212" t="s">
        <v>151</v>
      </c>
      <c r="E395" s="213" t="s">
        <v>2236</v>
      </c>
      <c r="F395" s="214" t="s">
        <v>2237</v>
      </c>
      <c r="G395" s="215" t="s">
        <v>2019</v>
      </c>
      <c r="H395" s="216">
        <v>10</v>
      </c>
      <c r="I395" s="217"/>
      <c r="J395" s="218">
        <f>ROUND(I395*H395,2)</f>
        <v>0</v>
      </c>
      <c r="K395" s="214" t="s">
        <v>19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341</v>
      </c>
      <c r="AT395" s="223" t="s">
        <v>151</v>
      </c>
      <c r="AU395" s="223" t="s">
        <v>83</v>
      </c>
      <c r="AY395" s="17" t="s">
        <v>148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341</v>
      </c>
      <c r="BM395" s="223" t="s">
        <v>2238</v>
      </c>
    </row>
    <row r="396" s="2" customFormat="1">
      <c r="A396" s="38"/>
      <c r="B396" s="39"/>
      <c r="C396" s="40"/>
      <c r="D396" s="225" t="s">
        <v>158</v>
      </c>
      <c r="E396" s="40"/>
      <c r="F396" s="226" t="s">
        <v>2237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158</v>
      </c>
      <c r="AU396" s="17" t="s">
        <v>83</v>
      </c>
    </row>
    <row r="397" s="2" customFormat="1" ht="16.5" customHeight="1">
      <c r="A397" s="38"/>
      <c r="B397" s="39"/>
      <c r="C397" s="212" t="s">
        <v>1254</v>
      </c>
      <c r="D397" s="212" t="s">
        <v>151</v>
      </c>
      <c r="E397" s="213" t="s">
        <v>2239</v>
      </c>
      <c r="F397" s="214" t="s">
        <v>2240</v>
      </c>
      <c r="G397" s="215" t="s">
        <v>2019</v>
      </c>
      <c r="H397" s="216">
        <v>19</v>
      </c>
      <c r="I397" s="217"/>
      <c r="J397" s="218">
        <f>ROUND(I397*H397,2)</f>
        <v>0</v>
      </c>
      <c r="K397" s="214" t="s">
        <v>19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341</v>
      </c>
      <c r="AT397" s="223" t="s">
        <v>151</v>
      </c>
      <c r="AU397" s="223" t="s">
        <v>83</v>
      </c>
      <c r="AY397" s="17" t="s">
        <v>148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341</v>
      </c>
      <c r="BM397" s="223" t="s">
        <v>2241</v>
      </c>
    </row>
    <row r="398" s="2" customFormat="1">
      <c r="A398" s="38"/>
      <c r="B398" s="39"/>
      <c r="C398" s="40"/>
      <c r="D398" s="225" t="s">
        <v>158</v>
      </c>
      <c r="E398" s="40"/>
      <c r="F398" s="226" t="s">
        <v>2240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158</v>
      </c>
      <c r="AU398" s="17" t="s">
        <v>83</v>
      </c>
    </row>
    <row r="399" s="2" customFormat="1" ht="16.5" customHeight="1">
      <c r="A399" s="38"/>
      <c r="B399" s="39"/>
      <c r="C399" s="212" t="s">
        <v>1258</v>
      </c>
      <c r="D399" s="212" t="s">
        <v>151</v>
      </c>
      <c r="E399" s="213" t="s">
        <v>2242</v>
      </c>
      <c r="F399" s="214" t="s">
        <v>2243</v>
      </c>
      <c r="G399" s="215" t="s">
        <v>2019</v>
      </c>
      <c r="H399" s="216">
        <v>2</v>
      </c>
      <c r="I399" s="217"/>
      <c r="J399" s="218">
        <f>ROUND(I399*H399,2)</f>
        <v>0</v>
      </c>
      <c r="K399" s="214" t="s">
        <v>19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341</v>
      </c>
      <c r="AT399" s="223" t="s">
        <v>151</v>
      </c>
      <c r="AU399" s="223" t="s">
        <v>83</v>
      </c>
      <c r="AY399" s="17" t="s">
        <v>148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341</v>
      </c>
      <c r="BM399" s="223" t="s">
        <v>2244</v>
      </c>
    </row>
    <row r="400" s="2" customFormat="1">
      <c r="A400" s="38"/>
      <c r="B400" s="39"/>
      <c r="C400" s="40"/>
      <c r="D400" s="225" t="s">
        <v>158</v>
      </c>
      <c r="E400" s="40"/>
      <c r="F400" s="226" t="s">
        <v>2243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158</v>
      </c>
      <c r="AU400" s="17" t="s">
        <v>83</v>
      </c>
    </row>
    <row r="401" s="2" customFormat="1" ht="16.5" customHeight="1">
      <c r="A401" s="38"/>
      <c r="B401" s="39"/>
      <c r="C401" s="212" t="s">
        <v>1262</v>
      </c>
      <c r="D401" s="212" t="s">
        <v>151</v>
      </c>
      <c r="E401" s="213" t="s">
        <v>2245</v>
      </c>
      <c r="F401" s="214" t="s">
        <v>2246</v>
      </c>
      <c r="G401" s="215" t="s">
        <v>2019</v>
      </c>
      <c r="H401" s="216">
        <v>7</v>
      </c>
      <c r="I401" s="217"/>
      <c r="J401" s="218">
        <f>ROUND(I401*H401,2)</f>
        <v>0</v>
      </c>
      <c r="K401" s="214" t="s">
        <v>19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</v>
      </c>
      <c r="R401" s="221">
        <f>Q401*H401</f>
        <v>0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341</v>
      </c>
      <c r="AT401" s="223" t="s">
        <v>151</v>
      </c>
      <c r="AU401" s="223" t="s">
        <v>83</v>
      </c>
      <c r="AY401" s="17" t="s">
        <v>148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341</v>
      </c>
      <c r="BM401" s="223" t="s">
        <v>2247</v>
      </c>
    </row>
    <row r="402" s="2" customFormat="1">
      <c r="A402" s="38"/>
      <c r="B402" s="39"/>
      <c r="C402" s="40"/>
      <c r="D402" s="225" t="s">
        <v>158</v>
      </c>
      <c r="E402" s="40"/>
      <c r="F402" s="226" t="s">
        <v>2246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158</v>
      </c>
      <c r="AU402" s="17" t="s">
        <v>83</v>
      </c>
    </row>
    <row r="403" s="2" customFormat="1" ht="16.5" customHeight="1">
      <c r="A403" s="38"/>
      <c r="B403" s="39"/>
      <c r="C403" s="212" t="s">
        <v>1268</v>
      </c>
      <c r="D403" s="212" t="s">
        <v>151</v>
      </c>
      <c r="E403" s="213" t="s">
        <v>2248</v>
      </c>
      <c r="F403" s="214" t="s">
        <v>2249</v>
      </c>
      <c r="G403" s="215" t="s">
        <v>2019</v>
      </c>
      <c r="H403" s="216">
        <v>12</v>
      </c>
      <c r="I403" s="217"/>
      <c r="J403" s="218">
        <f>ROUND(I403*H403,2)</f>
        <v>0</v>
      </c>
      <c r="K403" s="214" t="s">
        <v>19</v>
      </c>
      <c r="L403" s="44"/>
      <c r="M403" s="219" t="s">
        <v>19</v>
      </c>
      <c r="N403" s="220" t="s">
        <v>44</v>
      </c>
      <c r="O403" s="84"/>
      <c r="P403" s="221">
        <f>O403*H403</f>
        <v>0</v>
      </c>
      <c r="Q403" s="221">
        <v>0</v>
      </c>
      <c r="R403" s="221">
        <f>Q403*H403</f>
        <v>0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341</v>
      </c>
      <c r="AT403" s="223" t="s">
        <v>151</v>
      </c>
      <c r="AU403" s="223" t="s">
        <v>83</v>
      </c>
      <c r="AY403" s="17" t="s">
        <v>148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341</v>
      </c>
      <c r="BM403" s="223" t="s">
        <v>2250</v>
      </c>
    </row>
    <row r="404" s="2" customFormat="1">
      <c r="A404" s="38"/>
      <c r="B404" s="39"/>
      <c r="C404" s="40"/>
      <c r="D404" s="225" t="s">
        <v>158</v>
      </c>
      <c r="E404" s="40"/>
      <c r="F404" s="226" t="s">
        <v>2249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158</v>
      </c>
      <c r="AU404" s="17" t="s">
        <v>83</v>
      </c>
    </row>
    <row r="405" s="2" customFormat="1" ht="16.5" customHeight="1">
      <c r="A405" s="38"/>
      <c r="B405" s="39"/>
      <c r="C405" s="212" t="s">
        <v>1272</v>
      </c>
      <c r="D405" s="212" t="s">
        <v>151</v>
      </c>
      <c r="E405" s="213" t="s">
        <v>2251</v>
      </c>
      <c r="F405" s="214" t="s">
        <v>2252</v>
      </c>
      <c r="G405" s="215" t="s">
        <v>2019</v>
      </c>
      <c r="H405" s="216">
        <v>5</v>
      </c>
      <c r="I405" s="217"/>
      <c r="J405" s="218">
        <f>ROUND(I405*H405,2)</f>
        <v>0</v>
      </c>
      <c r="K405" s="214" t="s">
        <v>19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341</v>
      </c>
      <c r="AT405" s="223" t="s">
        <v>151</v>
      </c>
      <c r="AU405" s="223" t="s">
        <v>83</v>
      </c>
      <c r="AY405" s="17" t="s">
        <v>148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341</v>
      </c>
      <c r="BM405" s="223" t="s">
        <v>2253</v>
      </c>
    </row>
    <row r="406" s="2" customFormat="1">
      <c r="A406" s="38"/>
      <c r="B406" s="39"/>
      <c r="C406" s="40"/>
      <c r="D406" s="225" t="s">
        <v>158</v>
      </c>
      <c r="E406" s="40"/>
      <c r="F406" s="226" t="s">
        <v>2252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158</v>
      </c>
      <c r="AU406" s="17" t="s">
        <v>83</v>
      </c>
    </row>
    <row r="407" s="2" customFormat="1" ht="16.5" customHeight="1">
      <c r="A407" s="38"/>
      <c r="B407" s="39"/>
      <c r="C407" s="212" t="s">
        <v>1276</v>
      </c>
      <c r="D407" s="212" t="s">
        <v>151</v>
      </c>
      <c r="E407" s="213" t="s">
        <v>2254</v>
      </c>
      <c r="F407" s="214" t="s">
        <v>2255</v>
      </c>
      <c r="G407" s="215" t="s">
        <v>2019</v>
      </c>
      <c r="H407" s="216">
        <v>5</v>
      </c>
      <c r="I407" s="217"/>
      <c r="J407" s="218">
        <f>ROUND(I407*H407,2)</f>
        <v>0</v>
      </c>
      <c r="K407" s="214" t="s">
        <v>19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</v>
      </c>
      <c r="R407" s="221">
        <f>Q407*H407</f>
        <v>0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341</v>
      </c>
      <c r="AT407" s="223" t="s">
        <v>151</v>
      </c>
      <c r="AU407" s="223" t="s">
        <v>83</v>
      </c>
      <c r="AY407" s="17" t="s">
        <v>148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81</v>
      </c>
      <c r="BK407" s="224">
        <f>ROUND(I407*H407,2)</f>
        <v>0</v>
      </c>
      <c r="BL407" s="17" t="s">
        <v>341</v>
      </c>
      <c r="BM407" s="223" t="s">
        <v>2256</v>
      </c>
    </row>
    <row r="408" s="2" customFormat="1">
      <c r="A408" s="38"/>
      <c r="B408" s="39"/>
      <c r="C408" s="40"/>
      <c r="D408" s="225" t="s">
        <v>158</v>
      </c>
      <c r="E408" s="40"/>
      <c r="F408" s="226" t="s">
        <v>2255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158</v>
      </c>
      <c r="AU408" s="17" t="s">
        <v>83</v>
      </c>
    </row>
    <row r="409" s="2" customFormat="1" ht="16.5" customHeight="1">
      <c r="A409" s="38"/>
      <c r="B409" s="39"/>
      <c r="C409" s="212" t="s">
        <v>1280</v>
      </c>
      <c r="D409" s="212" t="s">
        <v>151</v>
      </c>
      <c r="E409" s="213" t="s">
        <v>2257</v>
      </c>
      <c r="F409" s="214" t="s">
        <v>2258</v>
      </c>
      <c r="G409" s="215" t="s">
        <v>2019</v>
      </c>
      <c r="H409" s="216">
        <v>8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341</v>
      </c>
      <c r="AT409" s="223" t="s">
        <v>151</v>
      </c>
      <c r="AU409" s="223" t="s">
        <v>83</v>
      </c>
      <c r="AY409" s="17" t="s">
        <v>148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341</v>
      </c>
      <c r="BM409" s="223" t="s">
        <v>2259</v>
      </c>
    </row>
    <row r="410" s="2" customFormat="1">
      <c r="A410" s="38"/>
      <c r="B410" s="39"/>
      <c r="C410" s="40"/>
      <c r="D410" s="225" t="s">
        <v>158</v>
      </c>
      <c r="E410" s="40"/>
      <c r="F410" s="226" t="s">
        <v>2258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158</v>
      </c>
      <c r="AU410" s="17" t="s">
        <v>83</v>
      </c>
    </row>
    <row r="411" s="2" customFormat="1" ht="16.5" customHeight="1">
      <c r="A411" s="38"/>
      <c r="B411" s="39"/>
      <c r="C411" s="212" t="s">
        <v>1284</v>
      </c>
      <c r="D411" s="212" t="s">
        <v>151</v>
      </c>
      <c r="E411" s="213" t="s">
        <v>2260</v>
      </c>
      <c r="F411" s="214" t="s">
        <v>2261</v>
      </c>
      <c r="G411" s="215" t="s">
        <v>2019</v>
      </c>
      <c r="H411" s="216">
        <v>8</v>
      </c>
      <c r="I411" s="217"/>
      <c r="J411" s="218">
        <f>ROUND(I411*H411,2)</f>
        <v>0</v>
      </c>
      <c r="K411" s="214" t="s">
        <v>19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</v>
      </c>
      <c r="R411" s="221">
        <f>Q411*H411</f>
        <v>0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341</v>
      </c>
      <c r="AT411" s="223" t="s">
        <v>151</v>
      </c>
      <c r="AU411" s="223" t="s">
        <v>83</v>
      </c>
      <c r="AY411" s="17" t="s">
        <v>148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341</v>
      </c>
      <c r="BM411" s="223" t="s">
        <v>2262</v>
      </c>
    </row>
    <row r="412" s="2" customFormat="1">
      <c r="A412" s="38"/>
      <c r="B412" s="39"/>
      <c r="C412" s="40"/>
      <c r="D412" s="225" t="s">
        <v>158</v>
      </c>
      <c r="E412" s="40"/>
      <c r="F412" s="226" t="s">
        <v>2261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158</v>
      </c>
      <c r="AU412" s="17" t="s">
        <v>83</v>
      </c>
    </row>
    <row r="413" s="2" customFormat="1" ht="16.5" customHeight="1">
      <c r="A413" s="38"/>
      <c r="B413" s="39"/>
      <c r="C413" s="212" t="s">
        <v>1288</v>
      </c>
      <c r="D413" s="212" t="s">
        <v>151</v>
      </c>
      <c r="E413" s="213" t="s">
        <v>2263</v>
      </c>
      <c r="F413" s="214" t="s">
        <v>2264</v>
      </c>
      <c r="G413" s="215" t="s">
        <v>2019</v>
      </c>
      <c r="H413" s="216">
        <v>3</v>
      </c>
      <c r="I413" s="217"/>
      <c r="J413" s="218">
        <f>ROUND(I413*H413,2)</f>
        <v>0</v>
      </c>
      <c r="K413" s="214" t="s">
        <v>19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341</v>
      </c>
      <c r="AT413" s="223" t="s">
        <v>151</v>
      </c>
      <c r="AU413" s="223" t="s">
        <v>83</v>
      </c>
      <c r="AY413" s="17" t="s">
        <v>148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341</v>
      </c>
      <c r="BM413" s="223" t="s">
        <v>2265</v>
      </c>
    </row>
    <row r="414" s="2" customFormat="1">
      <c r="A414" s="38"/>
      <c r="B414" s="39"/>
      <c r="C414" s="40"/>
      <c r="D414" s="225" t="s">
        <v>158</v>
      </c>
      <c r="E414" s="40"/>
      <c r="F414" s="226" t="s">
        <v>2264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158</v>
      </c>
      <c r="AU414" s="17" t="s">
        <v>83</v>
      </c>
    </row>
    <row r="415" s="2" customFormat="1" ht="16.5" customHeight="1">
      <c r="A415" s="38"/>
      <c r="B415" s="39"/>
      <c r="C415" s="212" t="s">
        <v>1294</v>
      </c>
      <c r="D415" s="212" t="s">
        <v>151</v>
      </c>
      <c r="E415" s="213" t="s">
        <v>2266</v>
      </c>
      <c r="F415" s="214" t="s">
        <v>2267</v>
      </c>
      <c r="G415" s="215" t="s">
        <v>2019</v>
      </c>
      <c r="H415" s="216">
        <v>1</v>
      </c>
      <c r="I415" s="217"/>
      <c r="J415" s="218">
        <f>ROUND(I415*H415,2)</f>
        <v>0</v>
      </c>
      <c r="K415" s="214" t="s">
        <v>19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341</v>
      </c>
      <c r="AT415" s="223" t="s">
        <v>151</v>
      </c>
      <c r="AU415" s="223" t="s">
        <v>83</v>
      </c>
      <c r="AY415" s="17" t="s">
        <v>148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81</v>
      </c>
      <c r="BK415" s="224">
        <f>ROUND(I415*H415,2)</f>
        <v>0</v>
      </c>
      <c r="BL415" s="17" t="s">
        <v>341</v>
      </c>
      <c r="BM415" s="223" t="s">
        <v>2268</v>
      </c>
    </row>
    <row r="416" s="2" customFormat="1">
      <c r="A416" s="38"/>
      <c r="B416" s="39"/>
      <c r="C416" s="40"/>
      <c r="D416" s="225" t="s">
        <v>158</v>
      </c>
      <c r="E416" s="40"/>
      <c r="F416" s="226" t="s">
        <v>2267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158</v>
      </c>
      <c r="AU416" s="17" t="s">
        <v>83</v>
      </c>
    </row>
    <row r="417" s="2" customFormat="1" ht="16.5" customHeight="1">
      <c r="A417" s="38"/>
      <c r="B417" s="39"/>
      <c r="C417" s="212" t="s">
        <v>1298</v>
      </c>
      <c r="D417" s="212" t="s">
        <v>151</v>
      </c>
      <c r="E417" s="213" t="s">
        <v>2269</v>
      </c>
      <c r="F417" s="214" t="s">
        <v>2270</v>
      </c>
      <c r="G417" s="215" t="s">
        <v>2019</v>
      </c>
      <c r="H417" s="216">
        <v>1</v>
      </c>
      <c r="I417" s="217"/>
      <c r="J417" s="218">
        <f>ROUND(I417*H417,2)</f>
        <v>0</v>
      </c>
      <c r="K417" s="214" t="s">
        <v>19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341</v>
      </c>
      <c r="AT417" s="223" t="s">
        <v>151</v>
      </c>
      <c r="AU417" s="223" t="s">
        <v>83</v>
      </c>
      <c r="AY417" s="17" t="s">
        <v>148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341</v>
      </c>
      <c r="BM417" s="223" t="s">
        <v>2271</v>
      </c>
    </row>
    <row r="418" s="2" customFormat="1">
      <c r="A418" s="38"/>
      <c r="B418" s="39"/>
      <c r="C418" s="40"/>
      <c r="D418" s="225" t="s">
        <v>158</v>
      </c>
      <c r="E418" s="40"/>
      <c r="F418" s="226" t="s">
        <v>2270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158</v>
      </c>
      <c r="AU418" s="17" t="s">
        <v>83</v>
      </c>
    </row>
    <row r="419" s="2" customFormat="1" ht="16.5" customHeight="1">
      <c r="A419" s="38"/>
      <c r="B419" s="39"/>
      <c r="C419" s="212" t="s">
        <v>1304</v>
      </c>
      <c r="D419" s="212" t="s">
        <v>151</v>
      </c>
      <c r="E419" s="213" t="s">
        <v>2272</v>
      </c>
      <c r="F419" s="214" t="s">
        <v>2273</v>
      </c>
      <c r="G419" s="215" t="s">
        <v>2019</v>
      </c>
      <c r="H419" s="216">
        <v>6</v>
      </c>
      <c r="I419" s="217"/>
      <c r="J419" s="218">
        <f>ROUND(I419*H419,2)</f>
        <v>0</v>
      </c>
      <c r="K419" s="214" t="s">
        <v>19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341</v>
      </c>
      <c r="AT419" s="223" t="s">
        <v>151</v>
      </c>
      <c r="AU419" s="223" t="s">
        <v>83</v>
      </c>
      <c r="AY419" s="17" t="s">
        <v>148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341</v>
      </c>
      <c r="BM419" s="223" t="s">
        <v>2274</v>
      </c>
    </row>
    <row r="420" s="2" customFormat="1">
      <c r="A420" s="38"/>
      <c r="B420" s="39"/>
      <c r="C420" s="40"/>
      <c r="D420" s="225" t="s">
        <v>158</v>
      </c>
      <c r="E420" s="40"/>
      <c r="F420" s="226" t="s">
        <v>2273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158</v>
      </c>
      <c r="AU420" s="17" t="s">
        <v>83</v>
      </c>
    </row>
    <row r="421" s="2" customFormat="1" ht="16.5" customHeight="1">
      <c r="A421" s="38"/>
      <c r="B421" s="39"/>
      <c r="C421" s="212" t="s">
        <v>1308</v>
      </c>
      <c r="D421" s="212" t="s">
        <v>151</v>
      </c>
      <c r="E421" s="213" t="s">
        <v>2275</v>
      </c>
      <c r="F421" s="214" t="s">
        <v>2276</v>
      </c>
      <c r="G421" s="215" t="s">
        <v>2019</v>
      </c>
      <c r="H421" s="216">
        <v>6</v>
      </c>
      <c r="I421" s="217"/>
      <c r="J421" s="218">
        <f>ROUND(I421*H421,2)</f>
        <v>0</v>
      </c>
      <c r="K421" s="214" t="s">
        <v>19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341</v>
      </c>
      <c r="AT421" s="223" t="s">
        <v>151</v>
      </c>
      <c r="AU421" s="223" t="s">
        <v>83</v>
      </c>
      <c r="AY421" s="17" t="s">
        <v>148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341</v>
      </c>
      <c r="BM421" s="223" t="s">
        <v>2277</v>
      </c>
    </row>
    <row r="422" s="2" customFormat="1">
      <c r="A422" s="38"/>
      <c r="B422" s="39"/>
      <c r="C422" s="40"/>
      <c r="D422" s="225" t="s">
        <v>158</v>
      </c>
      <c r="E422" s="40"/>
      <c r="F422" s="226" t="s">
        <v>2276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158</v>
      </c>
      <c r="AU422" s="17" t="s">
        <v>83</v>
      </c>
    </row>
    <row r="423" s="2" customFormat="1" ht="16.5" customHeight="1">
      <c r="A423" s="38"/>
      <c r="B423" s="39"/>
      <c r="C423" s="212" t="s">
        <v>1312</v>
      </c>
      <c r="D423" s="212" t="s">
        <v>151</v>
      </c>
      <c r="E423" s="213" t="s">
        <v>2278</v>
      </c>
      <c r="F423" s="214" t="s">
        <v>2279</v>
      </c>
      <c r="G423" s="215" t="s">
        <v>2019</v>
      </c>
      <c r="H423" s="216">
        <v>1</v>
      </c>
      <c r="I423" s="217"/>
      <c r="J423" s="218">
        <f>ROUND(I423*H423,2)</f>
        <v>0</v>
      </c>
      <c r="K423" s="214" t="s">
        <v>19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341</v>
      </c>
      <c r="AT423" s="223" t="s">
        <v>151</v>
      </c>
      <c r="AU423" s="223" t="s">
        <v>83</v>
      </c>
      <c r="AY423" s="17" t="s">
        <v>148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341</v>
      </c>
      <c r="BM423" s="223" t="s">
        <v>2280</v>
      </c>
    </row>
    <row r="424" s="2" customFormat="1">
      <c r="A424" s="38"/>
      <c r="B424" s="39"/>
      <c r="C424" s="40"/>
      <c r="D424" s="225" t="s">
        <v>158</v>
      </c>
      <c r="E424" s="40"/>
      <c r="F424" s="226" t="s">
        <v>2279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158</v>
      </c>
      <c r="AU424" s="17" t="s">
        <v>83</v>
      </c>
    </row>
    <row r="425" s="2" customFormat="1" ht="16.5" customHeight="1">
      <c r="A425" s="38"/>
      <c r="B425" s="39"/>
      <c r="C425" s="212" t="s">
        <v>1318</v>
      </c>
      <c r="D425" s="212" t="s">
        <v>151</v>
      </c>
      <c r="E425" s="213" t="s">
        <v>2281</v>
      </c>
      <c r="F425" s="214" t="s">
        <v>2282</v>
      </c>
      <c r="G425" s="215" t="s">
        <v>2019</v>
      </c>
      <c r="H425" s="216">
        <v>7</v>
      </c>
      <c r="I425" s="217"/>
      <c r="J425" s="218">
        <f>ROUND(I425*H425,2)</f>
        <v>0</v>
      </c>
      <c r="K425" s="214" t="s">
        <v>19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341</v>
      </c>
      <c r="AT425" s="223" t="s">
        <v>151</v>
      </c>
      <c r="AU425" s="223" t="s">
        <v>83</v>
      </c>
      <c r="AY425" s="17" t="s">
        <v>148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341</v>
      </c>
      <c r="BM425" s="223" t="s">
        <v>2283</v>
      </c>
    </row>
    <row r="426" s="2" customFormat="1">
      <c r="A426" s="38"/>
      <c r="B426" s="39"/>
      <c r="C426" s="40"/>
      <c r="D426" s="225" t="s">
        <v>158</v>
      </c>
      <c r="E426" s="40"/>
      <c r="F426" s="226" t="s">
        <v>2284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158</v>
      </c>
      <c r="AU426" s="17" t="s">
        <v>83</v>
      </c>
    </row>
    <row r="427" s="2" customFormat="1" ht="16.5" customHeight="1">
      <c r="A427" s="38"/>
      <c r="B427" s="39"/>
      <c r="C427" s="212" t="s">
        <v>1518</v>
      </c>
      <c r="D427" s="212" t="s">
        <v>151</v>
      </c>
      <c r="E427" s="213" t="s">
        <v>2285</v>
      </c>
      <c r="F427" s="214" t="s">
        <v>2286</v>
      </c>
      <c r="G427" s="215" t="s">
        <v>230</v>
      </c>
      <c r="H427" s="216">
        <v>25</v>
      </c>
      <c r="I427" s="217"/>
      <c r="J427" s="218">
        <f>ROUND(I427*H427,2)</f>
        <v>0</v>
      </c>
      <c r="K427" s="214" t="s">
        <v>19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0.00014999999999999999</v>
      </c>
      <c r="R427" s="221">
        <f>Q427*H427</f>
        <v>0.0037499999999999999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169</v>
      </c>
      <c r="AT427" s="223" t="s">
        <v>151</v>
      </c>
      <c r="AU427" s="223" t="s">
        <v>83</v>
      </c>
      <c r="AY427" s="17" t="s">
        <v>148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169</v>
      </c>
      <c r="BM427" s="223" t="s">
        <v>2287</v>
      </c>
    </row>
    <row r="428" s="2" customFormat="1">
      <c r="A428" s="38"/>
      <c r="B428" s="39"/>
      <c r="C428" s="40"/>
      <c r="D428" s="225" t="s">
        <v>158</v>
      </c>
      <c r="E428" s="40"/>
      <c r="F428" s="226" t="s">
        <v>2286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158</v>
      </c>
      <c r="AU428" s="17" t="s">
        <v>83</v>
      </c>
    </row>
    <row r="429" s="2" customFormat="1" ht="16.5" customHeight="1">
      <c r="A429" s="38"/>
      <c r="B429" s="39"/>
      <c r="C429" s="212" t="s">
        <v>1508</v>
      </c>
      <c r="D429" s="212" t="s">
        <v>151</v>
      </c>
      <c r="E429" s="213" t="s">
        <v>990</v>
      </c>
      <c r="F429" s="214" t="s">
        <v>991</v>
      </c>
      <c r="G429" s="215" t="s">
        <v>230</v>
      </c>
      <c r="H429" s="216">
        <v>3</v>
      </c>
      <c r="I429" s="217"/>
      <c r="J429" s="218">
        <f>ROUND(I429*H429,2)</f>
        <v>0</v>
      </c>
      <c r="K429" s="214" t="s">
        <v>155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0.00024000000000000001</v>
      </c>
      <c r="R429" s="221">
        <f>Q429*H429</f>
        <v>0.00072000000000000005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169</v>
      </c>
      <c r="AT429" s="223" t="s">
        <v>151</v>
      </c>
      <c r="AU429" s="223" t="s">
        <v>83</v>
      </c>
      <c r="AY429" s="17" t="s">
        <v>148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169</v>
      </c>
      <c r="BM429" s="223" t="s">
        <v>2288</v>
      </c>
    </row>
    <row r="430" s="2" customFormat="1">
      <c r="A430" s="38"/>
      <c r="B430" s="39"/>
      <c r="C430" s="40"/>
      <c r="D430" s="225" t="s">
        <v>158</v>
      </c>
      <c r="E430" s="40"/>
      <c r="F430" s="226" t="s">
        <v>993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158</v>
      </c>
      <c r="AU430" s="17" t="s">
        <v>83</v>
      </c>
    </row>
    <row r="431" s="2" customFormat="1">
      <c r="A431" s="38"/>
      <c r="B431" s="39"/>
      <c r="C431" s="40"/>
      <c r="D431" s="230" t="s">
        <v>160</v>
      </c>
      <c r="E431" s="40"/>
      <c r="F431" s="231" t="s">
        <v>994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160</v>
      </c>
      <c r="AU431" s="17" t="s">
        <v>83</v>
      </c>
    </row>
    <row r="432" s="2" customFormat="1" ht="16.5" customHeight="1">
      <c r="A432" s="38"/>
      <c r="B432" s="39"/>
      <c r="C432" s="212" t="s">
        <v>1504</v>
      </c>
      <c r="D432" s="212" t="s">
        <v>151</v>
      </c>
      <c r="E432" s="213" t="s">
        <v>2289</v>
      </c>
      <c r="F432" s="214" t="s">
        <v>2290</v>
      </c>
      <c r="G432" s="215" t="s">
        <v>230</v>
      </c>
      <c r="H432" s="216">
        <v>7</v>
      </c>
      <c r="I432" s="217"/>
      <c r="J432" s="218">
        <f>ROUND(I432*H432,2)</f>
        <v>0</v>
      </c>
      <c r="K432" s="214" t="s">
        <v>155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0.00025999999999999998</v>
      </c>
      <c r="R432" s="221">
        <f>Q432*H432</f>
        <v>0.0018199999999999998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169</v>
      </c>
      <c r="AT432" s="223" t="s">
        <v>151</v>
      </c>
      <c r="AU432" s="223" t="s">
        <v>83</v>
      </c>
      <c r="AY432" s="17" t="s">
        <v>148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169</v>
      </c>
      <c r="BM432" s="223" t="s">
        <v>2291</v>
      </c>
    </row>
    <row r="433" s="2" customFormat="1">
      <c r="A433" s="38"/>
      <c r="B433" s="39"/>
      <c r="C433" s="40"/>
      <c r="D433" s="225" t="s">
        <v>158</v>
      </c>
      <c r="E433" s="40"/>
      <c r="F433" s="226" t="s">
        <v>2292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158</v>
      </c>
      <c r="AU433" s="17" t="s">
        <v>83</v>
      </c>
    </row>
    <row r="434" s="2" customFormat="1">
      <c r="A434" s="38"/>
      <c r="B434" s="39"/>
      <c r="C434" s="40"/>
      <c r="D434" s="230" t="s">
        <v>160</v>
      </c>
      <c r="E434" s="40"/>
      <c r="F434" s="231" t="s">
        <v>2293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160</v>
      </c>
      <c r="AU434" s="17" t="s">
        <v>83</v>
      </c>
    </row>
    <row r="435" s="2" customFormat="1" ht="16.5" customHeight="1">
      <c r="A435" s="38"/>
      <c r="B435" s="39"/>
      <c r="C435" s="212" t="s">
        <v>1486</v>
      </c>
      <c r="D435" s="212" t="s">
        <v>151</v>
      </c>
      <c r="E435" s="213" t="s">
        <v>2294</v>
      </c>
      <c r="F435" s="214" t="s">
        <v>2295</v>
      </c>
      <c r="G435" s="215" t="s">
        <v>230</v>
      </c>
      <c r="H435" s="216">
        <v>1</v>
      </c>
      <c r="I435" s="217"/>
      <c r="J435" s="218">
        <f>ROUND(I435*H435,2)</f>
        <v>0</v>
      </c>
      <c r="K435" s="214" t="s">
        <v>155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0.00079000000000000001</v>
      </c>
      <c r="R435" s="221">
        <f>Q435*H435</f>
        <v>0.00079000000000000001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169</v>
      </c>
      <c r="AT435" s="223" t="s">
        <v>151</v>
      </c>
      <c r="AU435" s="223" t="s">
        <v>83</v>
      </c>
      <c r="AY435" s="17" t="s">
        <v>148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81</v>
      </c>
      <c r="BK435" s="224">
        <f>ROUND(I435*H435,2)</f>
        <v>0</v>
      </c>
      <c r="BL435" s="17" t="s">
        <v>169</v>
      </c>
      <c r="BM435" s="223" t="s">
        <v>2296</v>
      </c>
    </row>
    <row r="436" s="2" customFormat="1">
      <c r="A436" s="38"/>
      <c r="B436" s="39"/>
      <c r="C436" s="40"/>
      <c r="D436" s="225" t="s">
        <v>158</v>
      </c>
      <c r="E436" s="40"/>
      <c r="F436" s="226" t="s">
        <v>2297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158</v>
      </c>
      <c r="AU436" s="17" t="s">
        <v>83</v>
      </c>
    </row>
    <row r="437" s="2" customFormat="1">
      <c r="A437" s="38"/>
      <c r="B437" s="39"/>
      <c r="C437" s="40"/>
      <c r="D437" s="230" t="s">
        <v>160</v>
      </c>
      <c r="E437" s="40"/>
      <c r="F437" s="231" t="s">
        <v>2298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160</v>
      </c>
      <c r="AU437" s="17" t="s">
        <v>83</v>
      </c>
    </row>
    <row r="438" s="2" customFormat="1" ht="16.5" customHeight="1">
      <c r="A438" s="38"/>
      <c r="B438" s="39"/>
      <c r="C438" s="212" t="s">
        <v>1336</v>
      </c>
      <c r="D438" s="212" t="s">
        <v>151</v>
      </c>
      <c r="E438" s="213" t="s">
        <v>2299</v>
      </c>
      <c r="F438" s="214" t="s">
        <v>2300</v>
      </c>
      <c r="G438" s="215" t="s">
        <v>2019</v>
      </c>
      <c r="H438" s="216">
        <v>8</v>
      </c>
      <c r="I438" s="217"/>
      <c r="J438" s="218">
        <f>ROUND(I438*H438,2)</f>
        <v>0</v>
      </c>
      <c r="K438" s="214" t="s">
        <v>19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341</v>
      </c>
      <c r="AT438" s="223" t="s">
        <v>151</v>
      </c>
      <c r="AU438" s="223" t="s">
        <v>83</v>
      </c>
      <c r="AY438" s="17" t="s">
        <v>148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341</v>
      </c>
      <c r="BM438" s="223" t="s">
        <v>2301</v>
      </c>
    </row>
    <row r="439" s="2" customFormat="1">
      <c r="A439" s="38"/>
      <c r="B439" s="39"/>
      <c r="C439" s="40"/>
      <c r="D439" s="225" t="s">
        <v>158</v>
      </c>
      <c r="E439" s="40"/>
      <c r="F439" s="226" t="s">
        <v>2302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158</v>
      </c>
      <c r="AU439" s="17" t="s">
        <v>83</v>
      </c>
    </row>
    <row r="440" s="2" customFormat="1" ht="16.5" customHeight="1">
      <c r="A440" s="38"/>
      <c r="B440" s="39"/>
      <c r="C440" s="212" t="s">
        <v>1340</v>
      </c>
      <c r="D440" s="212" t="s">
        <v>151</v>
      </c>
      <c r="E440" s="213" t="s">
        <v>2303</v>
      </c>
      <c r="F440" s="214" t="s">
        <v>2304</v>
      </c>
      <c r="G440" s="215" t="s">
        <v>2019</v>
      </c>
      <c r="H440" s="216">
        <v>1</v>
      </c>
      <c r="I440" s="217"/>
      <c r="J440" s="218">
        <f>ROUND(I440*H440,2)</f>
        <v>0</v>
      </c>
      <c r="K440" s="214" t="s">
        <v>19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341</v>
      </c>
      <c r="AT440" s="223" t="s">
        <v>151</v>
      </c>
      <c r="AU440" s="223" t="s">
        <v>83</v>
      </c>
      <c r="AY440" s="17" t="s">
        <v>148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341</v>
      </c>
      <c r="BM440" s="223" t="s">
        <v>2305</v>
      </c>
    </row>
    <row r="441" s="2" customFormat="1">
      <c r="A441" s="38"/>
      <c r="B441" s="39"/>
      <c r="C441" s="40"/>
      <c r="D441" s="225" t="s">
        <v>158</v>
      </c>
      <c r="E441" s="40"/>
      <c r="F441" s="226" t="s">
        <v>2306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158</v>
      </c>
      <c r="AU441" s="17" t="s">
        <v>83</v>
      </c>
    </row>
    <row r="442" s="2" customFormat="1" ht="16.5" customHeight="1">
      <c r="A442" s="38"/>
      <c r="B442" s="39"/>
      <c r="C442" s="212" t="s">
        <v>1354</v>
      </c>
      <c r="D442" s="212" t="s">
        <v>151</v>
      </c>
      <c r="E442" s="213" t="s">
        <v>2307</v>
      </c>
      <c r="F442" s="214" t="s">
        <v>2308</v>
      </c>
      <c r="G442" s="215" t="s">
        <v>2019</v>
      </c>
      <c r="H442" s="216">
        <v>5</v>
      </c>
      <c r="I442" s="217"/>
      <c r="J442" s="218">
        <f>ROUND(I442*H442,2)</f>
        <v>0</v>
      </c>
      <c r="K442" s="214" t="s">
        <v>19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341</v>
      </c>
      <c r="AT442" s="223" t="s">
        <v>151</v>
      </c>
      <c r="AU442" s="223" t="s">
        <v>83</v>
      </c>
      <c r="AY442" s="17" t="s">
        <v>148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341</v>
      </c>
      <c r="BM442" s="223" t="s">
        <v>2309</v>
      </c>
    </row>
    <row r="443" s="2" customFormat="1">
      <c r="A443" s="38"/>
      <c r="B443" s="39"/>
      <c r="C443" s="40"/>
      <c r="D443" s="225" t="s">
        <v>158</v>
      </c>
      <c r="E443" s="40"/>
      <c r="F443" s="226" t="s">
        <v>2310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158</v>
      </c>
      <c r="AU443" s="17" t="s">
        <v>83</v>
      </c>
    </row>
    <row r="444" s="2" customFormat="1" ht="16.5" customHeight="1">
      <c r="A444" s="38"/>
      <c r="B444" s="39"/>
      <c r="C444" s="212" t="s">
        <v>1512</v>
      </c>
      <c r="D444" s="212" t="s">
        <v>151</v>
      </c>
      <c r="E444" s="213" t="s">
        <v>2311</v>
      </c>
      <c r="F444" s="214" t="s">
        <v>2312</v>
      </c>
      <c r="G444" s="215" t="s">
        <v>230</v>
      </c>
      <c r="H444" s="216">
        <v>6</v>
      </c>
      <c r="I444" s="217"/>
      <c r="J444" s="218">
        <f>ROUND(I444*H444,2)</f>
        <v>0</v>
      </c>
      <c r="K444" s="214" t="s">
        <v>155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0.00018000000000000001</v>
      </c>
      <c r="R444" s="221">
        <f>Q444*H444</f>
        <v>0.00108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169</v>
      </c>
      <c r="AT444" s="223" t="s">
        <v>151</v>
      </c>
      <c r="AU444" s="223" t="s">
        <v>83</v>
      </c>
      <c r="AY444" s="17" t="s">
        <v>148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169</v>
      </c>
      <c r="BM444" s="223" t="s">
        <v>2313</v>
      </c>
    </row>
    <row r="445" s="2" customFormat="1">
      <c r="A445" s="38"/>
      <c r="B445" s="39"/>
      <c r="C445" s="40"/>
      <c r="D445" s="225" t="s">
        <v>158</v>
      </c>
      <c r="E445" s="40"/>
      <c r="F445" s="226" t="s">
        <v>2314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158</v>
      </c>
      <c r="AU445" s="17" t="s">
        <v>83</v>
      </c>
    </row>
    <row r="446" s="2" customFormat="1">
      <c r="A446" s="38"/>
      <c r="B446" s="39"/>
      <c r="C446" s="40"/>
      <c r="D446" s="230" t="s">
        <v>160</v>
      </c>
      <c r="E446" s="40"/>
      <c r="F446" s="231" t="s">
        <v>2315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160</v>
      </c>
      <c r="AU446" s="17" t="s">
        <v>83</v>
      </c>
    </row>
    <row r="447" s="2" customFormat="1" ht="16.5" customHeight="1">
      <c r="A447" s="38"/>
      <c r="B447" s="39"/>
      <c r="C447" s="212" t="s">
        <v>1344</v>
      </c>
      <c r="D447" s="212" t="s">
        <v>151</v>
      </c>
      <c r="E447" s="213" t="s">
        <v>2316</v>
      </c>
      <c r="F447" s="214" t="s">
        <v>2317</v>
      </c>
      <c r="G447" s="215" t="s">
        <v>2019</v>
      </c>
      <c r="H447" s="216">
        <v>1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341</v>
      </c>
      <c r="AT447" s="223" t="s">
        <v>151</v>
      </c>
      <c r="AU447" s="223" t="s">
        <v>83</v>
      </c>
      <c r="AY447" s="17" t="s">
        <v>148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341</v>
      </c>
      <c r="BM447" s="223" t="s">
        <v>2318</v>
      </c>
    </row>
    <row r="448" s="2" customFormat="1">
      <c r="A448" s="38"/>
      <c r="B448" s="39"/>
      <c r="C448" s="40"/>
      <c r="D448" s="225" t="s">
        <v>158</v>
      </c>
      <c r="E448" s="40"/>
      <c r="F448" s="226" t="s">
        <v>2319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158</v>
      </c>
      <c r="AU448" s="17" t="s">
        <v>83</v>
      </c>
    </row>
    <row r="449" s="2" customFormat="1" ht="16.5" customHeight="1">
      <c r="A449" s="38"/>
      <c r="B449" s="39"/>
      <c r="C449" s="212" t="s">
        <v>1350</v>
      </c>
      <c r="D449" s="212" t="s">
        <v>151</v>
      </c>
      <c r="E449" s="213" t="s">
        <v>2320</v>
      </c>
      <c r="F449" s="214" t="s">
        <v>2321</v>
      </c>
      <c r="G449" s="215" t="s">
        <v>2019</v>
      </c>
      <c r="H449" s="216">
        <v>5</v>
      </c>
      <c r="I449" s="217"/>
      <c r="J449" s="218">
        <f>ROUND(I449*H449,2)</f>
        <v>0</v>
      </c>
      <c r="K449" s="214" t="s">
        <v>19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341</v>
      </c>
      <c r="AT449" s="223" t="s">
        <v>151</v>
      </c>
      <c r="AU449" s="223" t="s">
        <v>83</v>
      </c>
      <c r="AY449" s="17" t="s">
        <v>148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341</v>
      </c>
      <c r="BM449" s="223" t="s">
        <v>2322</v>
      </c>
    </row>
    <row r="450" s="2" customFormat="1">
      <c r="A450" s="38"/>
      <c r="B450" s="39"/>
      <c r="C450" s="40"/>
      <c r="D450" s="225" t="s">
        <v>158</v>
      </c>
      <c r="E450" s="40"/>
      <c r="F450" s="226" t="s">
        <v>2323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158</v>
      </c>
      <c r="AU450" s="17" t="s">
        <v>83</v>
      </c>
    </row>
    <row r="451" s="2" customFormat="1" ht="16.5" customHeight="1">
      <c r="A451" s="38"/>
      <c r="B451" s="39"/>
      <c r="C451" s="212" t="s">
        <v>1482</v>
      </c>
      <c r="D451" s="212" t="s">
        <v>151</v>
      </c>
      <c r="E451" s="213" t="s">
        <v>984</v>
      </c>
      <c r="F451" s="214" t="s">
        <v>985</v>
      </c>
      <c r="G451" s="215" t="s">
        <v>230</v>
      </c>
      <c r="H451" s="216">
        <v>14</v>
      </c>
      <c r="I451" s="217"/>
      <c r="J451" s="218">
        <f>ROUND(I451*H451,2)</f>
        <v>0</v>
      </c>
      <c r="K451" s="214" t="s">
        <v>155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0.00027</v>
      </c>
      <c r="R451" s="221">
        <f>Q451*H451</f>
        <v>0.0037799999999999999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169</v>
      </c>
      <c r="AT451" s="223" t="s">
        <v>151</v>
      </c>
      <c r="AU451" s="223" t="s">
        <v>83</v>
      </c>
      <c r="AY451" s="17" t="s">
        <v>148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81</v>
      </c>
      <c r="BK451" s="224">
        <f>ROUND(I451*H451,2)</f>
        <v>0</v>
      </c>
      <c r="BL451" s="17" t="s">
        <v>169</v>
      </c>
      <c r="BM451" s="223" t="s">
        <v>2324</v>
      </c>
    </row>
    <row r="452" s="2" customFormat="1">
      <c r="A452" s="38"/>
      <c r="B452" s="39"/>
      <c r="C452" s="40"/>
      <c r="D452" s="225" t="s">
        <v>158</v>
      </c>
      <c r="E452" s="40"/>
      <c r="F452" s="226" t="s">
        <v>987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158</v>
      </c>
      <c r="AU452" s="17" t="s">
        <v>83</v>
      </c>
    </row>
    <row r="453" s="2" customFormat="1">
      <c r="A453" s="38"/>
      <c r="B453" s="39"/>
      <c r="C453" s="40"/>
      <c r="D453" s="230" t="s">
        <v>160</v>
      </c>
      <c r="E453" s="40"/>
      <c r="F453" s="231" t="s">
        <v>988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160</v>
      </c>
      <c r="AU453" s="17" t="s">
        <v>83</v>
      </c>
    </row>
    <row r="454" s="2" customFormat="1" ht="16.5" customHeight="1">
      <c r="A454" s="38"/>
      <c r="B454" s="39"/>
      <c r="C454" s="212" t="s">
        <v>1358</v>
      </c>
      <c r="D454" s="212" t="s">
        <v>151</v>
      </c>
      <c r="E454" s="213" t="s">
        <v>2325</v>
      </c>
      <c r="F454" s="214" t="s">
        <v>2326</v>
      </c>
      <c r="G454" s="215" t="s">
        <v>2019</v>
      </c>
      <c r="H454" s="216">
        <v>2</v>
      </c>
      <c r="I454" s="217"/>
      <c r="J454" s="218">
        <f>ROUND(I454*H454,2)</f>
        <v>0</v>
      </c>
      <c r="K454" s="214" t="s">
        <v>19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341</v>
      </c>
      <c r="AT454" s="223" t="s">
        <v>151</v>
      </c>
      <c r="AU454" s="223" t="s">
        <v>83</v>
      </c>
      <c r="AY454" s="17" t="s">
        <v>148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341</v>
      </c>
      <c r="BM454" s="223" t="s">
        <v>2327</v>
      </c>
    </row>
    <row r="455" s="2" customFormat="1">
      <c r="A455" s="38"/>
      <c r="B455" s="39"/>
      <c r="C455" s="40"/>
      <c r="D455" s="225" t="s">
        <v>158</v>
      </c>
      <c r="E455" s="40"/>
      <c r="F455" s="226" t="s">
        <v>2328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158</v>
      </c>
      <c r="AU455" s="17" t="s">
        <v>83</v>
      </c>
    </row>
    <row r="456" s="2" customFormat="1" ht="16.5" customHeight="1">
      <c r="A456" s="38"/>
      <c r="B456" s="39"/>
      <c r="C456" s="212" t="s">
        <v>1362</v>
      </c>
      <c r="D456" s="212" t="s">
        <v>151</v>
      </c>
      <c r="E456" s="213" t="s">
        <v>2329</v>
      </c>
      <c r="F456" s="214" t="s">
        <v>2330</v>
      </c>
      <c r="G456" s="215" t="s">
        <v>2019</v>
      </c>
      <c r="H456" s="216">
        <v>4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341</v>
      </c>
      <c r="AT456" s="223" t="s">
        <v>151</v>
      </c>
      <c r="AU456" s="223" t="s">
        <v>83</v>
      </c>
      <c r="AY456" s="17" t="s">
        <v>148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341</v>
      </c>
      <c r="BM456" s="223" t="s">
        <v>2331</v>
      </c>
    </row>
    <row r="457" s="2" customFormat="1">
      <c r="A457" s="38"/>
      <c r="B457" s="39"/>
      <c r="C457" s="40"/>
      <c r="D457" s="225" t="s">
        <v>158</v>
      </c>
      <c r="E457" s="40"/>
      <c r="F457" s="226" t="s">
        <v>2332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158</v>
      </c>
      <c r="AU457" s="17" t="s">
        <v>83</v>
      </c>
    </row>
    <row r="458" s="2" customFormat="1" ht="16.5" customHeight="1">
      <c r="A458" s="38"/>
      <c r="B458" s="39"/>
      <c r="C458" s="212" t="s">
        <v>1366</v>
      </c>
      <c r="D458" s="212" t="s">
        <v>151</v>
      </c>
      <c r="E458" s="213" t="s">
        <v>2333</v>
      </c>
      <c r="F458" s="214" t="s">
        <v>2334</v>
      </c>
      <c r="G458" s="215" t="s">
        <v>2019</v>
      </c>
      <c r="H458" s="216">
        <v>1</v>
      </c>
      <c r="I458" s="217"/>
      <c r="J458" s="218">
        <f>ROUND(I458*H458,2)</f>
        <v>0</v>
      </c>
      <c r="K458" s="214" t="s">
        <v>19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341</v>
      </c>
      <c r="AT458" s="223" t="s">
        <v>151</v>
      </c>
      <c r="AU458" s="223" t="s">
        <v>83</v>
      </c>
      <c r="AY458" s="17" t="s">
        <v>148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341</v>
      </c>
      <c r="BM458" s="223" t="s">
        <v>2335</v>
      </c>
    </row>
    <row r="459" s="2" customFormat="1">
      <c r="A459" s="38"/>
      <c r="B459" s="39"/>
      <c r="C459" s="40"/>
      <c r="D459" s="225" t="s">
        <v>158</v>
      </c>
      <c r="E459" s="40"/>
      <c r="F459" s="226" t="s">
        <v>2336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158</v>
      </c>
      <c r="AU459" s="17" t="s">
        <v>83</v>
      </c>
    </row>
    <row r="460" s="2" customFormat="1" ht="16.5" customHeight="1">
      <c r="A460" s="38"/>
      <c r="B460" s="39"/>
      <c r="C460" s="212" t="s">
        <v>1372</v>
      </c>
      <c r="D460" s="212" t="s">
        <v>151</v>
      </c>
      <c r="E460" s="213" t="s">
        <v>2337</v>
      </c>
      <c r="F460" s="214" t="s">
        <v>2338</v>
      </c>
      <c r="G460" s="215" t="s">
        <v>2019</v>
      </c>
      <c r="H460" s="216">
        <v>3</v>
      </c>
      <c r="I460" s="217"/>
      <c r="J460" s="218">
        <f>ROUND(I460*H460,2)</f>
        <v>0</v>
      </c>
      <c r="K460" s="214" t="s">
        <v>19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341</v>
      </c>
      <c r="AT460" s="223" t="s">
        <v>151</v>
      </c>
      <c r="AU460" s="223" t="s">
        <v>83</v>
      </c>
      <c r="AY460" s="17" t="s">
        <v>148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341</v>
      </c>
      <c r="BM460" s="223" t="s">
        <v>2339</v>
      </c>
    </row>
    <row r="461" s="2" customFormat="1">
      <c r="A461" s="38"/>
      <c r="B461" s="39"/>
      <c r="C461" s="40"/>
      <c r="D461" s="225" t="s">
        <v>158</v>
      </c>
      <c r="E461" s="40"/>
      <c r="F461" s="226" t="s">
        <v>2340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158</v>
      </c>
      <c r="AU461" s="17" t="s">
        <v>83</v>
      </c>
    </row>
    <row r="462" s="2" customFormat="1" ht="16.5" customHeight="1">
      <c r="A462" s="38"/>
      <c r="B462" s="39"/>
      <c r="C462" s="212" t="s">
        <v>1376</v>
      </c>
      <c r="D462" s="212" t="s">
        <v>151</v>
      </c>
      <c r="E462" s="213" t="s">
        <v>2341</v>
      </c>
      <c r="F462" s="214" t="s">
        <v>2342</v>
      </c>
      <c r="G462" s="215" t="s">
        <v>2019</v>
      </c>
      <c r="H462" s="216">
        <v>3</v>
      </c>
      <c r="I462" s="217"/>
      <c r="J462" s="218">
        <f>ROUND(I462*H462,2)</f>
        <v>0</v>
      </c>
      <c r="K462" s="214" t="s">
        <v>19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</v>
      </c>
      <c r="R462" s="221">
        <f>Q462*H462</f>
        <v>0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341</v>
      </c>
      <c r="AT462" s="223" t="s">
        <v>151</v>
      </c>
      <c r="AU462" s="223" t="s">
        <v>83</v>
      </c>
      <c r="AY462" s="17" t="s">
        <v>148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341</v>
      </c>
      <c r="BM462" s="223" t="s">
        <v>2343</v>
      </c>
    </row>
    <row r="463" s="2" customFormat="1">
      <c r="A463" s="38"/>
      <c r="B463" s="39"/>
      <c r="C463" s="40"/>
      <c r="D463" s="225" t="s">
        <v>158</v>
      </c>
      <c r="E463" s="40"/>
      <c r="F463" s="226" t="s">
        <v>2344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158</v>
      </c>
      <c r="AU463" s="17" t="s">
        <v>83</v>
      </c>
    </row>
    <row r="464" s="2" customFormat="1" ht="16.5" customHeight="1">
      <c r="A464" s="38"/>
      <c r="B464" s="39"/>
      <c r="C464" s="212" t="s">
        <v>1380</v>
      </c>
      <c r="D464" s="212" t="s">
        <v>151</v>
      </c>
      <c r="E464" s="213" t="s">
        <v>2345</v>
      </c>
      <c r="F464" s="214" t="s">
        <v>2346</v>
      </c>
      <c r="G464" s="215" t="s">
        <v>2019</v>
      </c>
      <c r="H464" s="216">
        <v>1</v>
      </c>
      <c r="I464" s="217"/>
      <c r="J464" s="218">
        <f>ROUND(I464*H464,2)</f>
        <v>0</v>
      </c>
      <c r="K464" s="214" t="s">
        <v>19</v>
      </c>
      <c r="L464" s="44"/>
      <c r="M464" s="219" t="s">
        <v>19</v>
      </c>
      <c r="N464" s="220" t="s">
        <v>44</v>
      </c>
      <c r="O464" s="84"/>
      <c r="P464" s="221">
        <f>O464*H464</f>
        <v>0</v>
      </c>
      <c r="Q464" s="221">
        <v>0</v>
      </c>
      <c r="R464" s="221">
        <f>Q464*H464</f>
        <v>0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341</v>
      </c>
      <c r="AT464" s="223" t="s">
        <v>151</v>
      </c>
      <c r="AU464" s="223" t="s">
        <v>83</v>
      </c>
      <c r="AY464" s="17" t="s">
        <v>148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341</v>
      </c>
      <c r="BM464" s="223" t="s">
        <v>2347</v>
      </c>
    </row>
    <row r="465" s="2" customFormat="1">
      <c r="A465" s="38"/>
      <c r="B465" s="39"/>
      <c r="C465" s="40"/>
      <c r="D465" s="225" t="s">
        <v>158</v>
      </c>
      <c r="E465" s="40"/>
      <c r="F465" s="226" t="s">
        <v>2348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158</v>
      </c>
      <c r="AU465" s="17" t="s">
        <v>83</v>
      </c>
    </row>
    <row r="466" s="2" customFormat="1" ht="16.5" customHeight="1">
      <c r="A466" s="38"/>
      <c r="B466" s="39"/>
      <c r="C466" s="212" t="s">
        <v>1384</v>
      </c>
      <c r="D466" s="212" t="s">
        <v>151</v>
      </c>
      <c r="E466" s="213" t="s">
        <v>2349</v>
      </c>
      <c r="F466" s="214" t="s">
        <v>2350</v>
      </c>
      <c r="G466" s="215" t="s">
        <v>2019</v>
      </c>
      <c r="H466" s="216">
        <v>2</v>
      </c>
      <c r="I466" s="217"/>
      <c r="J466" s="218">
        <f>ROUND(I466*H466,2)</f>
        <v>0</v>
      </c>
      <c r="K466" s="214" t="s">
        <v>19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156</v>
      </c>
      <c r="AT466" s="223" t="s">
        <v>151</v>
      </c>
      <c r="AU466" s="223" t="s">
        <v>83</v>
      </c>
      <c r="AY466" s="17" t="s">
        <v>148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156</v>
      </c>
      <c r="BM466" s="223" t="s">
        <v>2351</v>
      </c>
    </row>
    <row r="467" s="2" customFormat="1">
      <c r="A467" s="38"/>
      <c r="B467" s="39"/>
      <c r="C467" s="40"/>
      <c r="D467" s="225" t="s">
        <v>158</v>
      </c>
      <c r="E467" s="40"/>
      <c r="F467" s="226" t="s">
        <v>2352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158</v>
      </c>
      <c r="AU467" s="17" t="s">
        <v>83</v>
      </c>
    </row>
    <row r="468" s="2" customFormat="1" ht="16.5" customHeight="1">
      <c r="A468" s="38"/>
      <c r="B468" s="39"/>
      <c r="C468" s="212" t="s">
        <v>1388</v>
      </c>
      <c r="D468" s="212" t="s">
        <v>151</v>
      </c>
      <c r="E468" s="213" t="s">
        <v>2353</v>
      </c>
      <c r="F468" s="214" t="s">
        <v>2354</v>
      </c>
      <c r="G468" s="215" t="s">
        <v>2019</v>
      </c>
      <c r="H468" s="216">
        <v>2</v>
      </c>
      <c r="I468" s="217"/>
      <c r="J468" s="218">
        <f>ROUND(I468*H468,2)</f>
        <v>0</v>
      </c>
      <c r="K468" s="214" t="s">
        <v>19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156</v>
      </c>
      <c r="AT468" s="223" t="s">
        <v>151</v>
      </c>
      <c r="AU468" s="223" t="s">
        <v>83</v>
      </c>
      <c r="AY468" s="17" t="s">
        <v>148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156</v>
      </c>
      <c r="BM468" s="223" t="s">
        <v>2355</v>
      </c>
    </row>
    <row r="469" s="2" customFormat="1">
      <c r="A469" s="38"/>
      <c r="B469" s="39"/>
      <c r="C469" s="40"/>
      <c r="D469" s="225" t="s">
        <v>158</v>
      </c>
      <c r="E469" s="40"/>
      <c r="F469" s="226" t="s">
        <v>2354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158</v>
      </c>
      <c r="AU469" s="17" t="s">
        <v>83</v>
      </c>
    </row>
    <row r="470" s="2" customFormat="1" ht="16.5" customHeight="1">
      <c r="A470" s="38"/>
      <c r="B470" s="39"/>
      <c r="C470" s="212" t="s">
        <v>1392</v>
      </c>
      <c r="D470" s="212" t="s">
        <v>151</v>
      </c>
      <c r="E470" s="213" t="s">
        <v>2356</v>
      </c>
      <c r="F470" s="214" t="s">
        <v>2357</v>
      </c>
      <c r="G470" s="215" t="s">
        <v>2019</v>
      </c>
      <c r="H470" s="216">
        <v>4</v>
      </c>
      <c r="I470" s="217"/>
      <c r="J470" s="218">
        <f>ROUND(I470*H470,2)</f>
        <v>0</v>
      </c>
      <c r="K470" s="214" t="s">
        <v>19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156</v>
      </c>
      <c r="AT470" s="223" t="s">
        <v>151</v>
      </c>
      <c r="AU470" s="223" t="s">
        <v>83</v>
      </c>
      <c r="AY470" s="17" t="s">
        <v>148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156</v>
      </c>
      <c r="BM470" s="223" t="s">
        <v>2358</v>
      </c>
    </row>
    <row r="471" s="2" customFormat="1">
      <c r="A471" s="38"/>
      <c r="B471" s="39"/>
      <c r="C471" s="40"/>
      <c r="D471" s="225" t="s">
        <v>158</v>
      </c>
      <c r="E471" s="40"/>
      <c r="F471" s="226" t="s">
        <v>2357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158</v>
      </c>
      <c r="AU471" s="17" t="s">
        <v>83</v>
      </c>
    </row>
    <row r="472" s="2" customFormat="1" ht="16.5" customHeight="1">
      <c r="A472" s="38"/>
      <c r="B472" s="39"/>
      <c r="C472" s="212" t="s">
        <v>1398</v>
      </c>
      <c r="D472" s="212" t="s">
        <v>151</v>
      </c>
      <c r="E472" s="213" t="s">
        <v>2359</v>
      </c>
      <c r="F472" s="214" t="s">
        <v>2360</v>
      </c>
      <c r="G472" s="215" t="s">
        <v>2019</v>
      </c>
      <c r="H472" s="216">
        <v>6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156</v>
      </c>
      <c r="AT472" s="223" t="s">
        <v>151</v>
      </c>
      <c r="AU472" s="223" t="s">
        <v>83</v>
      </c>
      <c r="AY472" s="17" t="s">
        <v>148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156</v>
      </c>
      <c r="BM472" s="223" t="s">
        <v>2361</v>
      </c>
    </row>
    <row r="473" s="2" customFormat="1">
      <c r="A473" s="38"/>
      <c r="B473" s="39"/>
      <c r="C473" s="40"/>
      <c r="D473" s="225" t="s">
        <v>158</v>
      </c>
      <c r="E473" s="40"/>
      <c r="F473" s="226" t="s">
        <v>2360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158</v>
      </c>
      <c r="AU473" s="17" t="s">
        <v>83</v>
      </c>
    </row>
    <row r="474" s="2" customFormat="1" ht="16.5" customHeight="1">
      <c r="A474" s="38"/>
      <c r="B474" s="39"/>
      <c r="C474" s="212" t="s">
        <v>1412</v>
      </c>
      <c r="D474" s="212" t="s">
        <v>151</v>
      </c>
      <c r="E474" s="213" t="s">
        <v>2362</v>
      </c>
      <c r="F474" s="214" t="s">
        <v>2363</v>
      </c>
      <c r="G474" s="215" t="s">
        <v>2019</v>
      </c>
      <c r="H474" s="216">
        <v>3</v>
      </c>
      <c r="I474" s="217"/>
      <c r="J474" s="218">
        <f>ROUND(I474*H474,2)</f>
        <v>0</v>
      </c>
      <c r="K474" s="214" t="s">
        <v>19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156</v>
      </c>
      <c r="AT474" s="223" t="s">
        <v>151</v>
      </c>
      <c r="AU474" s="223" t="s">
        <v>83</v>
      </c>
      <c r="AY474" s="17" t="s">
        <v>148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156</v>
      </c>
      <c r="BM474" s="223" t="s">
        <v>2364</v>
      </c>
    </row>
    <row r="475" s="2" customFormat="1">
      <c r="A475" s="38"/>
      <c r="B475" s="39"/>
      <c r="C475" s="40"/>
      <c r="D475" s="225" t="s">
        <v>158</v>
      </c>
      <c r="E475" s="40"/>
      <c r="F475" s="226" t="s">
        <v>2365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158</v>
      </c>
      <c r="AU475" s="17" t="s">
        <v>83</v>
      </c>
    </row>
    <row r="476" s="2" customFormat="1" ht="16.5" customHeight="1">
      <c r="A476" s="38"/>
      <c r="B476" s="39"/>
      <c r="C476" s="212" t="s">
        <v>1474</v>
      </c>
      <c r="D476" s="212" t="s">
        <v>151</v>
      </c>
      <c r="E476" s="213" t="s">
        <v>2366</v>
      </c>
      <c r="F476" s="214" t="s">
        <v>2367</v>
      </c>
      <c r="G476" s="215" t="s">
        <v>230</v>
      </c>
      <c r="H476" s="216">
        <v>7</v>
      </c>
      <c r="I476" s="217"/>
      <c r="J476" s="218">
        <f>ROUND(I476*H476,2)</f>
        <v>0</v>
      </c>
      <c r="K476" s="214" t="s">
        <v>155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0.00010000000000000001</v>
      </c>
      <c r="R476" s="221">
        <f>Q476*H476</f>
        <v>0.00069999999999999999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169</v>
      </c>
      <c r="AT476" s="223" t="s">
        <v>151</v>
      </c>
      <c r="AU476" s="223" t="s">
        <v>83</v>
      </c>
      <c r="AY476" s="17" t="s">
        <v>148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169</v>
      </c>
      <c r="BM476" s="223" t="s">
        <v>2368</v>
      </c>
    </row>
    <row r="477" s="2" customFormat="1">
      <c r="A477" s="38"/>
      <c r="B477" s="39"/>
      <c r="C477" s="40"/>
      <c r="D477" s="225" t="s">
        <v>158</v>
      </c>
      <c r="E477" s="40"/>
      <c r="F477" s="226" t="s">
        <v>2369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158</v>
      </c>
      <c r="AU477" s="17" t="s">
        <v>83</v>
      </c>
    </row>
    <row r="478" s="2" customFormat="1">
      <c r="A478" s="38"/>
      <c r="B478" s="39"/>
      <c r="C478" s="40"/>
      <c r="D478" s="230" t="s">
        <v>160</v>
      </c>
      <c r="E478" s="40"/>
      <c r="F478" s="231" t="s">
        <v>2370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160</v>
      </c>
      <c r="AU478" s="17" t="s">
        <v>83</v>
      </c>
    </row>
    <row r="479" s="2" customFormat="1" ht="16.5" customHeight="1">
      <c r="A479" s="38"/>
      <c r="B479" s="39"/>
      <c r="C479" s="212" t="s">
        <v>1416</v>
      </c>
      <c r="D479" s="212" t="s">
        <v>151</v>
      </c>
      <c r="E479" s="213" t="s">
        <v>2371</v>
      </c>
      <c r="F479" s="214" t="s">
        <v>2372</v>
      </c>
      <c r="G479" s="215" t="s">
        <v>2019</v>
      </c>
      <c r="H479" s="216">
        <v>7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156</v>
      </c>
      <c r="AT479" s="223" t="s">
        <v>151</v>
      </c>
      <c r="AU479" s="223" t="s">
        <v>83</v>
      </c>
      <c r="AY479" s="17" t="s">
        <v>148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156</v>
      </c>
      <c r="BM479" s="223" t="s">
        <v>2373</v>
      </c>
    </row>
    <row r="480" s="2" customFormat="1">
      <c r="A480" s="38"/>
      <c r="B480" s="39"/>
      <c r="C480" s="40"/>
      <c r="D480" s="225" t="s">
        <v>158</v>
      </c>
      <c r="E480" s="40"/>
      <c r="F480" s="226" t="s">
        <v>2374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158</v>
      </c>
      <c r="AU480" s="17" t="s">
        <v>83</v>
      </c>
    </row>
    <row r="481" s="2" customFormat="1" ht="16.5" customHeight="1">
      <c r="A481" s="38"/>
      <c r="B481" s="39"/>
      <c r="C481" s="212" t="s">
        <v>1420</v>
      </c>
      <c r="D481" s="212" t="s">
        <v>151</v>
      </c>
      <c r="E481" s="213" t="s">
        <v>2375</v>
      </c>
      <c r="F481" s="214" t="s">
        <v>2376</v>
      </c>
      <c r="G481" s="215" t="s">
        <v>2019</v>
      </c>
      <c r="H481" s="216">
        <v>7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156</v>
      </c>
      <c r="AT481" s="223" t="s">
        <v>151</v>
      </c>
      <c r="AU481" s="223" t="s">
        <v>83</v>
      </c>
      <c r="AY481" s="17" t="s">
        <v>148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156</v>
      </c>
      <c r="BM481" s="223" t="s">
        <v>2377</v>
      </c>
    </row>
    <row r="482" s="2" customFormat="1">
      <c r="A482" s="38"/>
      <c r="B482" s="39"/>
      <c r="C482" s="40"/>
      <c r="D482" s="225" t="s">
        <v>158</v>
      </c>
      <c r="E482" s="40"/>
      <c r="F482" s="226" t="s">
        <v>2378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158</v>
      </c>
      <c r="AU482" s="17" t="s">
        <v>83</v>
      </c>
    </row>
    <row r="483" s="2" customFormat="1" ht="16.5" customHeight="1">
      <c r="A483" s="38"/>
      <c r="B483" s="39"/>
      <c r="C483" s="212" t="s">
        <v>1426</v>
      </c>
      <c r="D483" s="212" t="s">
        <v>151</v>
      </c>
      <c r="E483" s="213" t="s">
        <v>2379</v>
      </c>
      <c r="F483" s="214" t="s">
        <v>2380</v>
      </c>
      <c r="G483" s="215" t="s">
        <v>2019</v>
      </c>
      <c r="H483" s="216">
        <v>5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156</v>
      </c>
      <c r="AT483" s="223" t="s">
        <v>151</v>
      </c>
      <c r="AU483" s="223" t="s">
        <v>83</v>
      </c>
      <c r="AY483" s="17" t="s">
        <v>148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156</v>
      </c>
      <c r="BM483" s="223" t="s">
        <v>2381</v>
      </c>
    </row>
    <row r="484" s="2" customFormat="1">
      <c r="A484" s="38"/>
      <c r="B484" s="39"/>
      <c r="C484" s="40"/>
      <c r="D484" s="225" t="s">
        <v>158</v>
      </c>
      <c r="E484" s="40"/>
      <c r="F484" s="226" t="s">
        <v>2380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158</v>
      </c>
      <c r="AU484" s="17" t="s">
        <v>83</v>
      </c>
    </row>
    <row r="485" s="2" customFormat="1" ht="16.5" customHeight="1">
      <c r="A485" s="38"/>
      <c r="B485" s="39"/>
      <c r="C485" s="212" t="s">
        <v>1430</v>
      </c>
      <c r="D485" s="212" t="s">
        <v>151</v>
      </c>
      <c r="E485" s="213" t="s">
        <v>2382</v>
      </c>
      <c r="F485" s="214" t="s">
        <v>2383</v>
      </c>
      <c r="G485" s="215" t="s">
        <v>2019</v>
      </c>
      <c r="H485" s="216">
        <v>2</v>
      </c>
      <c r="I485" s="217"/>
      <c r="J485" s="218">
        <f>ROUND(I485*H485,2)</f>
        <v>0</v>
      </c>
      <c r="K485" s="214" t="s">
        <v>19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156</v>
      </c>
      <c r="AT485" s="223" t="s">
        <v>151</v>
      </c>
      <c r="AU485" s="223" t="s">
        <v>83</v>
      </c>
      <c r="AY485" s="17" t="s">
        <v>148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156</v>
      </c>
      <c r="BM485" s="223" t="s">
        <v>2384</v>
      </c>
    </row>
    <row r="486" s="2" customFormat="1">
      <c r="A486" s="38"/>
      <c r="B486" s="39"/>
      <c r="C486" s="40"/>
      <c r="D486" s="225" t="s">
        <v>158</v>
      </c>
      <c r="E486" s="40"/>
      <c r="F486" s="226" t="s">
        <v>2383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158</v>
      </c>
      <c r="AU486" s="17" t="s">
        <v>83</v>
      </c>
    </row>
    <row r="487" s="2" customFormat="1" ht="16.5" customHeight="1">
      <c r="A487" s="38"/>
      <c r="B487" s="39"/>
      <c r="C487" s="212" t="s">
        <v>1464</v>
      </c>
      <c r="D487" s="212" t="s">
        <v>151</v>
      </c>
      <c r="E487" s="213" t="s">
        <v>1771</v>
      </c>
      <c r="F487" s="214" t="s">
        <v>1772</v>
      </c>
      <c r="G487" s="215" t="s">
        <v>300</v>
      </c>
      <c r="H487" s="216">
        <v>520</v>
      </c>
      <c r="I487" s="217"/>
      <c r="J487" s="218">
        <f>ROUND(I487*H487,2)</f>
        <v>0</v>
      </c>
      <c r="K487" s="214" t="s">
        <v>155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8.0000000000000007E-05</v>
      </c>
      <c r="R487" s="221">
        <f>Q487*H487</f>
        <v>0.041600000000000005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341</v>
      </c>
      <c r="AT487" s="223" t="s">
        <v>151</v>
      </c>
      <c r="AU487" s="223" t="s">
        <v>83</v>
      </c>
      <c r="AY487" s="17" t="s">
        <v>148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341</v>
      </c>
      <c r="BM487" s="223" t="s">
        <v>2385</v>
      </c>
    </row>
    <row r="488" s="2" customFormat="1">
      <c r="A488" s="38"/>
      <c r="B488" s="39"/>
      <c r="C488" s="40"/>
      <c r="D488" s="225" t="s">
        <v>158</v>
      </c>
      <c r="E488" s="40"/>
      <c r="F488" s="226" t="s">
        <v>1774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158</v>
      </c>
      <c r="AU488" s="17" t="s">
        <v>83</v>
      </c>
    </row>
    <row r="489" s="2" customFormat="1">
      <c r="A489" s="38"/>
      <c r="B489" s="39"/>
      <c r="C489" s="40"/>
      <c r="D489" s="230" t="s">
        <v>160</v>
      </c>
      <c r="E489" s="40"/>
      <c r="F489" s="231" t="s">
        <v>1775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160</v>
      </c>
      <c r="AU489" s="17" t="s">
        <v>83</v>
      </c>
    </row>
    <row r="490" s="2" customFormat="1" ht="16.5" customHeight="1">
      <c r="A490" s="38"/>
      <c r="B490" s="39"/>
      <c r="C490" s="243" t="s">
        <v>1470</v>
      </c>
      <c r="D490" s="243" t="s">
        <v>182</v>
      </c>
      <c r="E490" s="244" t="s">
        <v>422</v>
      </c>
      <c r="F490" s="245" t="s">
        <v>1777</v>
      </c>
      <c r="G490" s="246" t="s">
        <v>19</v>
      </c>
      <c r="H490" s="247">
        <v>520</v>
      </c>
      <c r="I490" s="248"/>
      <c r="J490" s="249">
        <f>ROUND(I490*H490,2)</f>
        <v>0</v>
      </c>
      <c r="K490" s="245" t="s">
        <v>19</v>
      </c>
      <c r="L490" s="250"/>
      <c r="M490" s="251" t="s">
        <v>19</v>
      </c>
      <c r="N490" s="252" t="s">
        <v>44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348</v>
      </c>
      <c r="AT490" s="223" t="s">
        <v>182</v>
      </c>
      <c r="AU490" s="223" t="s">
        <v>83</v>
      </c>
      <c r="AY490" s="17" t="s">
        <v>148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348</v>
      </c>
      <c r="BM490" s="223" t="s">
        <v>2386</v>
      </c>
    </row>
    <row r="491" s="2" customFormat="1">
      <c r="A491" s="38"/>
      <c r="B491" s="39"/>
      <c r="C491" s="40"/>
      <c r="D491" s="225" t="s">
        <v>158</v>
      </c>
      <c r="E491" s="40"/>
      <c r="F491" s="226" t="s">
        <v>1777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158</v>
      </c>
      <c r="AU491" s="17" t="s">
        <v>83</v>
      </c>
    </row>
    <row r="492" s="2" customFormat="1" ht="16.5" customHeight="1">
      <c r="A492" s="38"/>
      <c r="B492" s="39"/>
      <c r="C492" s="212" t="s">
        <v>405</v>
      </c>
      <c r="D492" s="212" t="s">
        <v>151</v>
      </c>
      <c r="E492" s="213" t="s">
        <v>290</v>
      </c>
      <c r="F492" s="214" t="s">
        <v>291</v>
      </c>
      <c r="G492" s="215" t="s">
        <v>154</v>
      </c>
      <c r="H492" s="216">
        <v>0.629</v>
      </c>
      <c r="I492" s="217"/>
      <c r="J492" s="218">
        <f>ROUND(I492*H492,2)</f>
        <v>0</v>
      </c>
      <c r="K492" s="214" t="s">
        <v>155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</v>
      </c>
      <c r="R492" s="221">
        <f>Q492*H492</f>
        <v>0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169</v>
      </c>
      <c r="AT492" s="223" t="s">
        <v>151</v>
      </c>
      <c r="AU492" s="223" t="s">
        <v>83</v>
      </c>
      <c r="AY492" s="17" t="s">
        <v>148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169</v>
      </c>
      <c r="BM492" s="223" t="s">
        <v>2387</v>
      </c>
    </row>
    <row r="493" s="2" customFormat="1">
      <c r="A493" s="38"/>
      <c r="B493" s="39"/>
      <c r="C493" s="40"/>
      <c r="D493" s="225" t="s">
        <v>158</v>
      </c>
      <c r="E493" s="40"/>
      <c r="F493" s="226" t="s">
        <v>293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158</v>
      </c>
      <c r="AU493" s="17" t="s">
        <v>83</v>
      </c>
    </row>
    <row r="494" s="2" customFormat="1">
      <c r="A494" s="38"/>
      <c r="B494" s="39"/>
      <c r="C494" s="40"/>
      <c r="D494" s="230" t="s">
        <v>160</v>
      </c>
      <c r="E494" s="40"/>
      <c r="F494" s="231" t="s">
        <v>294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160</v>
      </c>
      <c r="AU494" s="17" t="s">
        <v>83</v>
      </c>
    </row>
    <row r="495" s="12" customFormat="1" ht="22.8" customHeight="1">
      <c r="A495" s="12"/>
      <c r="B495" s="196"/>
      <c r="C495" s="197"/>
      <c r="D495" s="198" t="s">
        <v>72</v>
      </c>
      <c r="E495" s="210" t="s">
        <v>2388</v>
      </c>
      <c r="F495" s="210" t="s">
        <v>2389</v>
      </c>
      <c r="G495" s="197"/>
      <c r="H495" s="197"/>
      <c r="I495" s="200"/>
      <c r="J495" s="211">
        <f>BK495</f>
        <v>0</v>
      </c>
      <c r="K495" s="197"/>
      <c r="L495" s="202"/>
      <c r="M495" s="203"/>
      <c r="N495" s="204"/>
      <c r="O495" s="204"/>
      <c r="P495" s="205">
        <f>SUM(P496:P503)</f>
        <v>0</v>
      </c>
      <c r="Q495" s="204"/>
      <c r="R495" s="205">
        <f>SUM(R496:R503)</f>
        <v>0.0051000000000000004</v>
      </c>
      <c r="S495" s="204"/>
      <c r="T495" s="206">
        <f>SUM(T496:T503)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7" t="s">
        <v>83</v>
      </c>
      <c r="AT495" s="208" t="s">
        <v>72</v>
      </c>
      <c r="AU495" s="208" t="s">
        <v>81</v>
      </c>
      <c r="AY495" s="207" t="s">
        <v>148</v>
      </c>
      <c r="BK495" s="209">
        <f>SUM(BK496:BK503)</f>
        <v>0</v>
      </c>
    </row>
    <row r="496" s="2" customFormat="1" ht="16.5" customHeight="1">
      <c r="A496" s="38"/>
      <c r="B496" s="39"/>
      <c r="C496" s="212" t="s">
        <v>355</v>
      </c>
      <c r="D496" s="212" t="s">
        <v>151</v>
      </c>
      <c r="E496" s="213" t="s">
        <v>2390</v>
      </c>
      <c r="F496" s="214" t="s">
        <v>2391</v>
      </c>
      <c r="G496" s="215" t="s">
        <v>230</v>
      </c>
      <c r="H496" s="216">
        <v>1</v>
      </c>
      <c r="I496" s="217"/>
      <c r="J496" s="218">
        <f>ROUND(I496*H496,2)</f>
        <v>0</v>
      </c>
      <c r="K496" s="214" t="s">
        <v>155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</v>
      </c>
      <c r="R496" s="221">
        <f>Q496*H496</f>
        <v>0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169</v>
      </c>
      <c r="AT496" s="223" t="s">
        <v>151</v>
      </c>
      <c r="AU496" s="223" t="s">
        <v>83</v>
      </c>
      <c r="AY496" s="17" t="s">
        <v>148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169</v>
      </c>
      <c r="BM496" s="223" t="s">
        <v>2392</v>
      </c>
    </row>
    <row r="497" s="2" customFormat="1">
      <c r="A497" s="38"/>
      <c r="B497" s="39"/>
      <c r="C497" s="40"/>
      <c r="D497" s="225" t="s">
        <v>158</v>
      </c>
      <c r="E497" s="40"/>
      <c r="F497" s="226" t="s">
        <v>2393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158</v>
      </c>
      <c r="AU497" s="17" t="s">
        <v>83</v>
      </c>
    </row>
    <row r="498" s="2" customFormat="1">
      <c r="A498" s="38"/>
      <c r="B498" s="39"/>
      <c r="C498" s="40"/>
      <c r="D498" s="230" t="s">
        <v>160</v>
      </c>
      <c r="E498" s="40"/>
      <c r="F498" s="231" t="s">
        <v>2394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160</v>
      </c>
      <c r="AU498" s="17" t="s">
        <v>83</v>
      </c>
    </row>
    <row r="499" s="2" customFormat="1" ht="16.5" customHeight="1">
      <c r="A499" s="38"/>
      <c r="B499" s="39"/>
      <c r="C499" s="212" t="s">
        <v>359</v>
      </c>
      <c r="D499" s="212" t="s">
        <v>151</v>
      </c>
      <c r="E499" s="213" t="s">
        <v>2395</v>
      </c>
      <c r="F499" s="214" t="s">
        <v>2396</v>
      </c>
      <c r="G499" s="215" t="s">
        <v>230</v>
      </c>
      <c r="H499" s="216">
        <v>1</v>
      </c>
      <c r="I499" s="217"/>
      <c r="J499" s="218">
        <f>ROUND(I499*H499,2)</f>
        <v>0</v>
      </c>
      <c r="K499" s="214" t="s">
        <v>19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0.0051000000000000004</v>
      </c>
      <c r="R499" s="221">
        <f>Q499*H499</f>
        <v>0.0051000000000000004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341</v>
      </c>
      <c r="AT499" s="223" t="s">
        <v>151</v>
      </c>
      <c r="AU499" s="223" t="s">
        <v>83</v>
      </c>
      <c r="AY499" s="17" t="s">
        <v>148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341</v>
      </c>
      <c r="BM499" s="223" t="s">
        <v>2397</v>
      </c>
    </row>
    <row r="500" s="2" customFormat="1">
      <c r="A500" s="38"/>
      <c r="B500" s="39"/>
      <c r="C500" s="40"/>
      <c r="D500" s="225" t="s">
        <v>158</v>
      </c>
      <c r="E500" s="40"/>
      <c r="F500" s="226" t="s">
        <v>2398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158</v>
      </c>
      <c r="AU500" s="17" t="s">
        <v>83</v>
      </c>
    </row>
    <row r="501" s="2" customFormat="1" ht="16.5" customHeight="1">
      <c r="A501" s="38"/>
      <c r="B501" s="39"/>
      <c r="C501" s="212" t="s">
        <v>411</v>
      </c>
      <c r="D501" s="212" t="s">
        <v>151</v>
      </c>
      <c r="E501" s="213" t="s">
        <v>2399</v>
      </c>
      <c r="F501" s="214" t="s">
        <v>2400</v>
      </c>
      <c r="G501" s="215" t="s">
        <v>154</v>
      </c>
      <c r="H501" s="216">
        <v>0</v>
      </c>
      <c r="I501" s="217"/>
      <c r="J501" s="218">
        <f>ROUND(I501*H501,2)</f>
        <v>0</v>
      </c>
      <c r="K501" s="214" t="s">
        <v>155</v>
      </c>
      <c r="L501" s="44"/>
      <c r="M501" s="219" t="s">
        <v>19</v>
      </c>
      <c r="N501" s="220" t="s">
        <v>44</v>
      </c>
      <c r="O501" s="84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169</v>
      </c>
      <c r="AT501" s="223" t="s">
        <v>151</v>
      </c>
      <c r="AU501" s="223" t="s">
        <v>83</v>
      </c>
      <c r="AY501" s="17" t="s">
        <v>148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169</v>
      </c>
      <c r="BM501" s="223" t="s">
        <v>2401</v>
      </c>
    </row>
    <row r="502" s="2" customFormat="1">
      <c r="A502" s="38"/>
      <c r="B502" s="39"/>
      <c r="C502" s="40"/>
      <c r="D502" s="225" t="s">
        <v>158</v>
      </c>
      <c r="E502" s="40"/>
      <c r="F502" s="226" t="s">
        <v>2402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158</v>
      </c>
      <c r="AU502" s="17" t="s">
        <v>83</v>
      </c>
    </row>
    <row r="503" s="2" customFormat="1">
      <c r="A503" s="38"/>
      <c r="B503" s="39"/>
      <c r="C503" s="40"/>
      <c r="D503" s="230" t="s">
        <v>160</v>
      </c>
      <c r="E503" s="40"/>
      <c r="F503" s="231" t="s">
        <v>2403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160</v>
      </c>
      <c r="AU503" s="17" t="s">
        <v>83</v>
      </c>
    </row>
    <row r="504" s="12" customFormat="1" ht="22.8" customHeight="1">
      <c r="A504" s="12"/>
      <c r="B504" s="196"/>
      <c r="C504" s="197"/>
      <c r="D504" s="198" t="s">
        <v>72</v>
      </c>
      <c r="E504" s="210" t="s">
        <v>322</v>
      </c>
      <c r="F504" s="210" t="s">
        <v>323</v>
      </c>
      <c r="G504" s="197"/>
      <c r="H504" s="197"/>
      <c r="I504" s="200"/>
      <c r="J504" s="211">
        <f>BK504</f>
        <v>0</v>
      </c>
      <c r="K504" s="197"/>
      <c r="L504" s="202"/>
      <c r="M504" s="203"/>
      <c r="N504" s="204"/>
      <c r="O504" s="204"/>
      <c r="P504" s="205">
        <f>SUM(P505:P516)</f>
        <v>0</v>
      </c>
      <c r="Q504" s="204"/>
      <c r="R504" s="205">
        <f>SUM(R505:R516)</f>
        <v>0.0041600000000000005</v>
      </c>
      <c r="S504" s="204"/>
      <c r="T504" s="206">
        <f>SUM(T505:T516)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7" t="s">
        <v>83</v>
      </c>
      <c r="AT504" s="208" t="s">
        <v>72</v>
      </c>
      <c r="AU504" s="208" t="s">
        <v>81</v>
      </c>
      <c r="AY504" s="207" t="s">
        <v>148</v>
      </c>
      <c r="BK504" s="209">
        <f>SUM(BK505:BK516)</f>
        <v>0</v>
      </c>
    </row>
    <row r="505" s="2" customFormat="1" ht="16.5" customHeight="1">
      <c r="A505" s="38"/>
      <c r="B505" s="39"/>
      <c r="C505" s="212" t="s">
        <v>1446</v>
      </c>
      <c r="D505" s="212" t="s">
        <v>151</v>
      </c>
      <c r="E505" s="213" t="s">
        <v>2404</v>
      </c>
      <c r="F505" s="214" t="s">
        <v>2405</v>
      </c>
      <c r="G505" s="215" t="s">
        <v>168</v>
      </c>
      <c r="H505" s="216">
        <v>32</v>
      </c>
      <c r="I505" s="217"/>
      <c r="J505" s="218">
        <f>ROUND(I505*H505,2)</f>
        <v>0</v>
      </c>
      <c r="K505" s="214" t="s">
        <v>155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2.0000000000000002E-05</v>
      </c>
      <c r="R505" s="221">
        <f>Q505*H505</f>
        <v>0.00064000000000000005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169</v>
      </c>
      <c r="AT505" s="223" t="s">
        <v>151</v>
      </c>
      <c r="AU505" s="223" t="s">
        <v>83</v>
      </c>
      <c r="AY505" s="17" t="s">
        <v>148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169</v>
      </c>
      <c r="BM505" s="223" t="s">
        <v>2406</v>
      </c>
    </row>
    <row r="506" s="2" customFormat="1">
      <c r="A506" s="38"/>
      <c r="B506" s="39"/>
      <c r="C506" s="40"/>
      <c r="D506" s="225" t="s">
        <v>158</v>
      </c>
      <c r="E506" s="40"/>
      <c r="F506" s="226" t="s">
        <v>2407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158</v>
      </c>
      <c r="AU506" s="17" t="s">
        <v>83</v>
      </c>
    </row>
    <row r="507" s="2" customFormat="1">
      <c r="A507" s="38"/>
      <c r="B507" s="39"/>
      <c r="C507" s="40"/>
      <c r="D507" s="230" t="s">
        <v>160</v>
      </c>
      <c r="E507" s="40"/>
      <c r="F507" s="231" t="s">
        <v>2408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160</v>
      </c>
      <c r="AU507" s="17" t="s">
        <v>83</v>
      </c>
    </row>
    <row r="508" s="2" customFormat="1" ht="16.5" customHeight="1">
      <c r="A508" s="38"/>
      <c r="B508" s="39"/>
      <c r="C508" s="212" t="s">
        <v>1452</v>
      </c>
      <c r="D508" s="212" t="s">
        <v>151</v>
      </c>
      <c r="E508" s="213" t="s">
        <v>2409</v>
      </c>
      <c r="F508" s="214" t="s">
        <v>2410</v>
      </c>
      <c r="G508" s="215" t="s">
        <v>168</v>
      </c>
      <c r="H508" s="216">
        <v>20</v>
      </c>
      <c r="I508" s="217"/>
      <c r="J508" s="218">
        <f>ROUND(I508*H508,2)</f>
        <v>0</v>
      </c>
      <c r="K508" s="214" t="s">
        <v>155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4.0000000000000003E-05</v>
      </c>
      <c r="R508" s="221">
        <f>Q508*H508</f>
        <v>0.00080000000000000004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169</v>
      </c>
      <c r="AT508" s="223" t="s">
        <v>151</v>
      </c>
      <c r="AU508" s="223" t="s">
        <v>83</v>
      </c>
      <c r="AY508" s="17" t="s">
        <v>148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169</v>
      </c>
      <c r="BM508" s="223" t="s">
        <v>2411</v>
      </c>
    </row>
    <row r="509" s="2" customFormat="1">
      <c r="A509" s="38"/>
      <c r="B509" s="39"/>
      <c r="C509" s="40"/>
      <c r="D509" s="225" t="s">
        <v>158</v>
      </c>
      <c r="E509" s="40"/>
      <c r="F509" s="226" t="s">
        <v>2412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158</v>
      </c>
      <c r="AU509" s="17" t="s">
        <v>83</v>
      </c>
    </row>
    <row r="510" s="2" customFormat="1">
      <c r="A510" s="38"/>
      <c r="B510" s="39"/>
      <c r="C510" s="40"/>
      <c r="D510" s="230" t="s">
        <v>160</v>
      </c>
      <c r="E510" s="40"/>
      <c r="F510" s="231" t="s">
        <v>2413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160</v>
      </c>
      <c r="AU510" s="17" t="s">
        <v>83</v>
      </c>
    </row>
    <row r="511" s="2" customFormat="1" ht="16.5" customHeight="1">
      <c r="A511" s="38"/>
      <c r="B511" s="39"/>
      <c r="C511" s="212" t="s">
        <v>1456</v>
      </c>
      <c r="D511" s="212" t="s">
        <v>151</v>
      </c>
      <c r="E511" s="213" t="s">
        <v>2414</v>
      </c>
      <c r="F511" s="214" t="s">
        <v>2415</v>
      </c>
      <c r="G511" s="215" t="s">
        <v>168</v>
      </c>
      <c r="H511" s="216">
        <v>16</v>
      </c>
      <c r="I511" s="217"/>
      <c r="J511" s="218">
        <f>ROUND(I511*H511,2)</f>
        <v>0</v>
      </c>
      <c r="K511" s="214" t="s">
        <v>155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6.0000000000000002E-05</v>
      </c>
      <c r="R511" s="221">
        <f>Q511*H511</f>
        <v>0.00096000000000000002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169</v>
      </c>
      <c r="AT511" s="223" t="s">
        <v>151</v>
      </c>
      <c r="AU511" s="223" t="s">
        <v>83</v>
      </c>
      <c r="AY511" s="17" t="s">
        <v>148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169</v>
      </c>
      <c r="BM511" s="223" t="s">
        <v>2416</v>
      </c>
    </row>
    <row r="512" s="2" customFormat="1">
      <c r="A512" s="38"/>
      <c r="B512" s="39"/>
      <c r="C512" s="40"/>
      <c r="D512" s="225" t="s">
        <v>158</v>
      </c>
      <c r="E512" s="40"/>
      <c r="F512" s="226" t="s">
        <v>2417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158</v>
      </c>
      <c r="AU512" s="17" t="s">
        <v>83</v>
      </c>
    </row>
    <row r="513" s="2" customFormat="1">
      <c r="A513" s="38"/>
      <c r="B513" s="39"/>
      <c r="C513" s="40"/>
      <c r="D513" s="230" t="s">
        <v>160</v>
      </c>
      <c r="E513" s="40"/>
      <c r="F513" s="231" t="s">
        <v>2418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160</v>
      </c>
      <c r="AU513" s="17" t="s">
        <v>83</v>
      </c>
    </row>
    <row r="514" s="2" customFormat="1" ht="16.5" customHeight="1">
      <c r="A514" s="38"/>
      <c r="B514" s="39"/>
      <c r="C514" s="212" t="s">
        <v>1460</v>
      </c>
      <c r="D514" s="212" t="s">
        <v>151</v>
      </c>
      <c r="E514" s="213" t="s">
        <v>2419</v>
      </c>
      <c r="F514" s="214" t="s">
        <v>2420</v>
      </c>
      <c r="G514" s="215" t="s">
        <v>168</v>
      </c>
      <c r="H514" s="216">
        <v>22</v>
      </c>
      <c r="I514" s="217"/>
      <c r="J514" s="218">
        <f>ROUND(I514*H514,2)</f>
        <v>0</v>
      </c>
      <c r="K514" s="214" t="s">
        <v>155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8.0000000000000007E-05</v>
      </c>
      <c r="R514" s="221">
        <f>Q514*H514</f>
        <v>0.0017600000000000001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169</v>
      </c>
      <c r="AT514" s="223" t="s">
        <v>151</v>
      </c>
      <c r="AU514" s="223" t="s">
        <v>83</v>
      </c>
      <c r="AY514" s="17" t="s">
        <v>148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169</v>
      </c>
      <c r="BM514" s="223" t="s">
        <v>2421</v>
      </c>
    </row>
    <row r="515" s="2" customFormat="1">
      <c r="A515" s="38"/>
      <c r="B515" s="39"/>
      <c r="C515" s="40"/>
      <c r="D515" s="225" t="s">
        <v>158</v>
      </c>
      <c r="E515" s="40"/>
      <c r="F515" s="226" t="s">
        <v>2422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158</v>
      </c>
      <c r="AU515" s="17" t="s">
        <v>83</v>
      </c>
    </row>
    <row r="516" s="2" customFormat="1">
      <c r="A516" s="38"/>
      <c r="B516" s="39"/>
      <c r="C516" s="40"/>
      <c r="D516" s="230" t="s">
        <v>160</v>
      </c>
      <c r="E516" s="40"/>
      <c r="F516" s="231" t="s">
        <v>2423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160</v>
      </c>
      <c r="AU516" s="17" t="s">
        <v>83</v>
      </c>
    </row>
    <row r="517" s="12" customFormat="1" ht="25.92" customHeight="1">
      <c r="A517" s="12"/>
      <c r="B517" s="196"/>
      <c r="C517" s="197"/>
      <c r="D517" s="198" t="s">
        <v>72</v>
      </c>
      <c r="E517" s="199" t="s">
        <v>182</v>
      </c>
      <c r="F517" s="199" t="s">
        <v>335</v>
      </c>
      <c r="G517" s="197"/>
      <c r="H517" s="197"/>
      <c r="I517" s="200"/>
      <c r="J517" s="201">
        <f>BK517</f>
        <v>0</v>
      </c>
      <c r="K517" s="197"/>
      <c r="L517" s="202"/>
      <c r="M517" s="203"/>
      <c r="N517" s="204"/>
      <c r="O517" s="204"/>
      <c r="P517" s="205">
        <f>P518</f>
        <v>0</v>
      </c>
      <c r="Q517" s="204"/>
      <c r="R517" s="205">
        <f>R518</f>
        <v>0.31737000000000004</v>
      </c>
      <c r="S517" s="204"/>
      <c r="T517" s="206">
        <f>T518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7" t="s">
        <v>175</v>
      </c>
      <c r="AT517" s="208" t="s">
        <v>72</v>
      </c>
      <c r="AU517" s="208" t="s">
        <v>73</v>
      </c>
      <c r="AY517" s="207" t="s">
        <v>148</v>
      </c>
      <c r="BK517" s="209">
        <f>BK518</f>
        <v>0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336</v>
      </c>
      <c r="F518" s="210" t="s">
        <v>337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SUM(P519:P613)</f>
        <v>0</v>
      </c>
      <c r="Q518" s="204"/>
      <c r="R518" s="205">
        <f>SUM(R519:R613)</f>
        <v>0.31737000000000004</v>
      </c>
      <c r="S518" s="204"/>
      <c r="T518" s="206">
        <f>SUM(T519:T613)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175</v>
      </c>
      <c r="AT518" s="208" t="s">
        <v>72</v>
      </c>
      <c r="AU518" s="208" t="s">
        <v>81</v>
      </c>
      <c r="AY518" s="207" t="s">
        <v>148</v>
      </c>
      <c r="BK518" s="209">
        <f>SUM(BK519:BK613)</f>
        <v>0</v>
      </c>
    </row>
    <row r="519" s="2" customFormat="1" ht="16.5" customHeight="1">
      <c r="A519" s="38"/>
      <c r="B519" s="39"/>
      <c r="C519" s="212" t="s">
        <v>1019</v>
      </c>
      <c r="D519" s="212" t="s">
        <v>151</v>
      </c>
      <c r="E519" s="213" t="s">
        <v>1136</v>
      </c>
      <c r="F519" s="214" t="s">
        <v>1137</v>
      </c>
      <c r="G519" s="215" t="s">
        <v>230</v>
      </c>
      <c r="H519" s="216">
        <v>6</v>
      </c>
      <c r="I519" s="217"/>
      <c r="J519" s="218">
        <f>ROUND(I519*H519,2)</f>
        <v>0</v>
      </c>
      <c r="K519" s="214" t="s">
        <v>155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2.0000000000000002E-05</v>
      </c>
      <c r="R519" s="221">
        <f>Q519*H519</f>
        <v>0.00012000000000000002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341</v>
      </c>
      <c r="AT519" s="223" t="s">
        <v>151</v>
      </c>
      <c r="AU519" s="223" t="s">
        <v>83</v>
      </c>
      <c r="AY519" s="17" t="s">
        <v>148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341</v>
      </c>
      <c r="BM519" s="223" t="s">
        <v>2424</v>
      </c>
    </row>
    <row r="520" s="2" customFormat="1">
      <c r="A520" s="38"/>
      <c r="B520" s="39"/>
      <c r="C520" s="40"/>
      <c r="D520" s="225" t="s">
        <v>158</v>
      </c>
      <c r="E520" s="40"/>
      <c r="F520" s="226" t="s">
        <v>1139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158</v>
      </c>
      <c r="AU520" s="17" t="s">
        <v>83</v>
      </c>
    </row>
    <row r="521" s="2" customFormat="1">
      <c r="A521" s="38"/>
      <c r="B521" s="39"/>
      <c r="C521" s="40"/>
      <c r="D521" s="230" t="s">
        <v>160</v>
      </c>
      <c r="E521" s="40"/>
      <c r="F521" s="231" t="s">
        <v>1140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160</v>
      </c>
      <c r="AU521" s="17" t="s">
        <v>83</v>
      </c>
    </row>
    <row r="522" s="2" customFormat="1" ht="16.5" customHeight="1">
      <c r="A522" s="38"/>
      <c r="B522" s="39"/>
      <c r="C522" s="212" t="s">
        <v>955</v>
      </c>
      <c r="D522" s="212" t="s">
        <v>151</v>
      </c>
      <c r="E522" s="213" t="s">
        <v>2425</v>
      </c>
      <c r="F522" s="214" t="s">
        <v>2426</v>
      </c>
      <c r="G522" s="215" t="s">
        <v>230</v>
      </c>
      <c r="H522" s="216">
        <v>6</v>
      </c>
      <c r="I522" s="217"/>
      <c r="J522" s="218">
        <f>ROUND(I522*H522,2)</f>
        <v>0</v>
      </c>
      <c r="K522" s="214" t="s">
        <v>19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3.0000000000000001E-05</v>
      </c>
      <c r="R522" s="221">
        <f>Q522*H522</f>
        <v>0.00018000000000000001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341</v>
      </c>
      <c r="AT522" s="223" t="s">
        <v>151</v>
      </c>
      <c r="AU522" s="223" t="s">
        <v>83</v>
      </c>
      <c r="AY522" s="17" t="s">
        <v>148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341</v>
      </c>
      <c r="BM522" s="223" t="s">
        <v>2427</v>
      </c>
    </row>
    <row r="523" s="2" customFormat="1">
      <c r="A523" s="38"/>
      <c r="B523" s="39"/>
      <c r="C523" s="40"/>
      <c r="D523" s="225" t="s">
        <v>158</v>
      </c>
      <c r="E523" s="40"/>
      <c r="F523" s="226" t="s">
        <v>2426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158</v>
      </c>
      <c r="AU523" s="17" t="s">
        <v>83</v>
      </c>
    </row>
    <row r="524" s="2" customFormat="1" ht="16.5" customHeight="1">
      <c r="A524" s="38"/>
      <c r="B524" s="39"/>
      <c r="C524" s="212" t="s">
        <v>1013</v>
      </c>
      <c r="D524" s="212" t="s">
        <v>151</v>
      </c>
      <c r="E524" s="213" t="s">
        <v>2428</v>
      </c>
      <c r="F524" s="214" t="s">
        <v>2429</v>
      </c>
      <c r="G524" s="215" t="s">
        <v>230</v>
      </c>
      <c r="H524" s="216">
        <v>4</v>
      </c>
      <c r="I524" s="217"/>
      <c r="J524" s="218">
        <f>ROUND(I524*H524,2)</f>
        <v>0</v>
      </c>
      <c r="K524" s="214" t="s">
        <v>155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2.0000000000000002E-05</v>
      </c>
      <c r="R524" s="221">
        <f>Q524*H524</f>
        <v>8.0000000000000007E-05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341</v>
      </c>
      <c r="AT524" s="223" t="s">
        <v>151</v>
      </c>
      <c r="AU524" s="223" t="s">
        <v>83</v>
      </c>
      <c r="AY524" s="17" t="s">
        <v>148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341</v>
      </c>
      <c r="BM524" s="223" t="s">
        <v>2430</v>
      </c>
    </row>
    <row r="525" s="2" customFormat="1">
      <c r="A525" s="38"/>
      <c r="B525" s="39"/>
      <c r="C525" s="40"/>
      <c r="D525" s="225" t="s">
        <v>158</v>
      </c>
      <c r="E525" s="40"/>
      <c r="F525" s="226" t="s">
        <v>2431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158</v>
      </c>
      <c r="AU525" s="17" t="s">
        <v>83</v>
      </c>
    </row>
    <row r="526" s="2" customFormat="1">
      <c r="A526" s="38"/>
      <c r="B526" s="39"/>
      <c r="C526" s="40"/>
      <c r="D526" s="230" t="s">
        <v>160</v>
      </c>
      <c r="E526" s="40"/>
      <c r="F526" s="231" t="s">
        <v>2432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160</v>
      </c>
      <c r="AU526" s="17" t="s">
        <v>83</v>
      </c>
    </row>
    <row r="527" s="2" customFormat="1" ht="16.5" customHeight="1">
      <c r="A527" s="38"/>
      <c r="B527" s="39"/>
      <c r="C527" s="212" t="s">
        <v>951</v>
      </c>
      <c r="D527" s="212" t="s">
        <v>151</v>
      </c>
      <c r="E527" s="213" t="s">
        <v>2433</v>
      </c>
      <c r="F527" s="214" t="s">
        <v>2434</v>
      </c>
      <c r="G527" s="215" t="s">
        <v>230</v>
      </c>
      <c r="H527" s="216">
        <v>4</v>
      </c>
      <c r="I527" s="217"/>
      <c r="J527" s="218">
        <f>ROUND(I527*H527,2)</f>
        <v>0</v>
      </c>
      <c r="K527" s="214" t="s">
        <v>19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6.0000000000000002E-05</v>
      </c>
      <c r="R527" s="221">
        <f>Q527*H527</f>
        <v>0.00024000000000000001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341</v>
      </c>
      <c r="AT527" s="223" t="s">
        <v>151</v>
      </c>
      <c r="AU527" s="223" t="s">
        <v>83</v>
      </c>
      <c r="AY527" s="17" t="s">
        <v>148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341</v>
      </c>
      <c r="BM527" s="223" t="s">
        <v>2435</v>
      </c>
    </row>
    <row r="528" s="2" customFormat="1">
      <c r="A528" s="38"/>
      <c r="B528" s="39"/>
      <c r="C528" s="40"/>
      <c r="D528" s="225" t="s">
        <v>158</v>
      </c>
      <c r="E528" s="40"/>
      <c r="F528" s="226" t="s">
        <v>2434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158</v>
      </c>
      <c r="AU528" s="17" t="s">
        <v>83</v>
      </c>
    </row>
    <row r="529" s="2" customFormat="1" ht="16.5" customHeight="1">
      <c r="A529" s="38"/>
      <c r="B529" s="39"/>
      <c r="C529" s="212" t="s">
        <v>1008</v>
      </c>
      <c r="D529" s="212" t="s">
        <v>151</v>
      </c>
      <c r="E529" s="213" t="s">
        <v>2436</v>
      </c>
      <c r="F529" s="214" t="s">
        <v>2437</v>
      </c>
      <c r="G529" s="215" t="s">
        <v>230</v>
      </c>
      <c r="H529" s="216">
        <v>5</v>
      </c>
      <c r="I529" s="217"/>
      <c r="J529" s="218">
        <f>ROUND(I529*H529,2)</f>
        <v>0</v>
      </c>
      <c r="K529" s="214" t="s">
        <v>155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6.0000000000000002E-05</v>
      </c>
      <c r="R529" s="221">
        <f>Q529*H529</f>
        <v>0.00030000000000000003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341</v>
      </c>
      <c r="AT529" s="223" t="s">
        <v>151</v>
      </c>
      <c r="AU529" s="223" t="s">
        <v>83</v>
      </c>
      <c r="AY529" s="17" t="s">
        <v>148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341</v>
      </c>
      <c r="BM529" s="223" t="s">
        <v>2438</v>
      </c>
    </row>
    <row r="530" s="2" customFormat="1">
      <c r="A530" s="38"/>
      <c r="B530" s="39"/>
      <c r="C530" s="40"/>
      <c r="D530" s="225" t="s">
        <v>158</v>
      </c>
      <c r="E530" s="40"/>
      <c r="F530" s="226" t="s">
        <v>2439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158</v>
      </c>
      <c r="AU530" s="17" t="s">
        <v>83</v>
      </c>
    </row>
    <row r="531" s="2" customFormat="1">
      <c r="A531" s="38"/>
      <c r="B531" s="39"/>
      <c r="C531" s="40"/>
      <c r="D531" s="230" t="s">
        <v>160</v>
      </c>
      <c r="E531" s="40"/>
      <c r="F531" s="231" t="s">
        <v>2440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160</v>
      </c>
      <c r="AU531" s="17" t="s">
        <v>83</v>
      </c>
    </row>
    <row r="532" s="2" customFormat="1" ht="16.5" customHeight="1">
      <c r="A532" s="38"/>
      <c r="B532" s="39"/>
      <c r="C532" s="212" t="s">
        <v>945</v>
      </c>
      <c r="D532" s="212" t="s">
        <v>151</v>
      </c>
      <c r="E532" s="213" t="s">
        <v>2441</v>
      </c>
      <c r="F532" s="214" t="s">
        <v>2442</v>
      </c>
      <c r="G532" s="215" t="s">
        <v>230</v>
      </c>
      <c r="H532" s="216">
        <v>3</v>
      </c>
      <c r="I532" s="217"/>
      <c r="J532" s="218">
        <f>ROUND(I532*H532,2)</f>
        <v>0</v>
      </c>
      <c r="K532" s="214" t="s">
        <v>19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0.00012</v>
      </c>
      <c r="R532" s="221">
        <f>Q532*H532</f>
        <v>0.00036000000000000002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341</v>
      </c>
      <c r="AT532" s="223" t="s">
        <v>151</v>
      </c>
      <c r="AU532" s="223" t="s">
        <v>83</v>
      </c>
      <c r="AY532" s="17" t="s">
        <v>148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341</v>
      </c>
      <c r="BM532" s="223" t="s">
        <v>2443</v>
      </c>
    </row>
    <row r="533" s="2" customFormat="1">
      <c r="A533" s="38"/>
      <c r="B533" s="39"/>
      <c r="C533" s="40"/>
      <c r="D533" s="225" t="s">
        <v>158</v>
      </c>
      <c r="E533" s="40"/>
      <c r="F533" s="226" t="s">
        <v>2442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158</v>
      </c>
      <c r="AU533" s="17" t="s">
        <v>83</v>
      </c>
    </row>
    <row r="534" s="2" customFormat="1" ht="16.5" customHeight="1">
      <c r="A534" s="38"/>
      <c r="B534" s="39"/>
      <c r="C534" s="212" t="s">
        <v>1023</v>
      </c>
      <c r="D534" s="212" t="s">
        <v>151</v>
      </c>
      <c r="E534" s="213" t="s">
        <v>2444</v>
      </c>
      <c r="F534" s="214" t="s">
        <v>2445</v>
      </c>
      <c r="G534" s="215" t="s">
        <v>230</v>
      </c>
      <c r="H534" s="216">
        <v>1</v>
      </c>
      <c r="I534" s="217"/>
      <c r="J534" s="218">
        <f>ROUND(I534*H534,2)</f>
        <v>0</v>
      </c>
      <c r="K534" s="214" t="s">
        <v>19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0.00012</v>
      </c>
      <c r="R534" s="221">
        <f>Q534*H534</f>
        <v>0.00012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341</v>
      </c>
      <c r="AT534" s="223" t="s">
        <v>151</v>
      </c>
      <c r="AU534" s="223" t="s">
        <v>83</v>
      </c>
      <c r="AY534" s="17" t="s">
        <v>148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341</v>
      </c>
      <c r="BM534" s="223" t="s">
        <v>2446</v>
      </c>
    </row>
    <row r="535" s="2" customFormat="1">
      <c r="A535" s="38"/>
      <c r="B535" s="39"/>
      <c r="C535" s="40"/>
      <c r="D535" s="225" t="s">
        <v>158</v>
      </c>
      <c r="E535" s="40"/>
      <c r="F535" s="226" t="s">
        <v>2445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158</v>
      </c>
      <c r="AU535" s="17" t="s">
        <v>83</v>
      </c>
    </row>
    <row r="536" s="2" customFormat="1" ht="16.5" customHeight="1">
      <c r="A536" s="38"/>
      <c r="B536" s="39"/>
      <c r="C536" s="212" t="s">
        <v>1075</v>
      </c>
      <c r="D536" s="212" t="s">
        <v>151</v>
      </c>
      <c r="E536" s="213" t="s">
        <v>2447</v>
      </c>
      <c r="F536" s="214" t="s">
        <v>2448</v>
      </c>
      <c r="G536" s="215" t="s">
        <v>230</v>
      </c>
      <c r="H536" s="216">
        <v>1</v>
      </c>
      <c r="I536" s="217"/>
      <c r="J536" s="218">
        <f>ROUND(I536*H536,2)</f>
        <v>0</v>
      </c>
      <c r="K536" s="214" t="s">
        <v>19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0.00031</v>
      </c>
      <c r="R536" s="221">
        <f>Q536*H536</f>
        <v>0.00031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341</v>
      </c>
      <c r="AT536" s="223" t="s">
        <v>151</v>
      </c>
      <c r="AU536" s="223" t="s">
        <v>83</v>
      </c>
      <c r="AY536" s="17" t="s">
        <v>148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341</v>
      </c>
      <c r="BM536" s="223" t="s">
        <v>2449</v>
      </c>
    </row>
    <row r="537" s="2" customFormat="1">
      <c r="A537" s="38"/>
      <c r="B537" s="39"/>
      <c r="C537" s="40"/>
      <c r="D537" s="225" t="s">
        <v>158</v>
      </c>
      <c r="E537" s="40"/>
      <c r="F537" s="226" t="s">
        <v>2450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158</v>
      </c>
      <c r="AU537" s="17" t="s">
        <v>83</v>
      </c>
    </row>
    <row r="538" s="2" customFormat="1" ht="16.5" customHeight="1">
      <c r="A538" s="38"/>
      <c r="B538" s="39"/>
      <c r="C538" s="212" t="s">
        <v>693</v>
      </c>
      <c r="D538" s="212" t="s">
        <v>151</v>
      </c>
      <c r="E538" s="213" t="s">
        <v>2451</v>
      </c>
      <c r="F538" s="214" t="s">
        <v>2452</v>
      </c>
      <c r="G538" s="215" t="s">
        <v>230</v>
      </c>
      <c r="H538" s="216">
        <v>3</v>
      </c>
      <c r="I538" s="217"/>
      <c r="J538" s="218">
        <f>ROUND(I538*H538,2)</f>
        <v>0</v>
      </c>
      <c r="K538" s="214" t="s">
        <v>155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2.0000000000000002E-05</v>
      </c>
      <c r="R538" s="221">
        <f>Q538*H538</f>
        <v>6.0000000000000008E-05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341</v>
      </c>
      <c r="AT538" s="223" t="s">
        <v>151</v>
      </c>
      <c r="AU538" s="223" t="s">
        <v>83</v>
      </c>
      <c r="AY538" s="17" t="s">
        <v>148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341</v>
      </c>
      <c r="BM538" s="223" t="s">
        <v>2453</v>
      </c>
    </row>
    <row r="539" s="2" customFormat="1">
      <c r="A539" s="38"/>
      <c r="B539" s="39"/>
      <c r="C539" s="40"/>
      <c r="D539" s="225" t="s">
        <v>158</v>
      </c>
      <c r="E539" s="40"/>
      <c r="F539" s="226" t="s">
        <v>2454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158</v>
      </c>
      <c r="AU539" s="17" t="s">
        <v>83</v>
      </c>
    </row>
    <row r="540" s="2" customFormat="1">
      <c r="A540" s="38"/>
      <c r="B540" s="39"/>
      <c r="C540" s="40"/>
      <c r="D540" s="230" t="s">
        <v>160</v>
      </c>
      <c r="E540" s="40"/>
      <c r="F540" s="231" t="s">
        <v>2455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160</v>
      </c>
      <c r="AU540" s="17" t="s">
        <v>83</v>
      </c>
    </row>
    <row r="541" s="2" customFormat="1" ht="16.5" customHeight="1">
      <c r="A541" s="38"/>
      <c r="B541" s="39"/>
      <c r="C541" s="212" t="s">
        <v>698</v>
      </c>
      <c r="D541" s="212" t="s">
        <v>151</v>
      </c>
      <c r="E541" s="213" t="s">
        <v>2456</v>
      </c>
      <c r="F541" s="214" t="s">
        <v>2457</v>
      </c>
      <c r="G541" s="215" t="s">
        <v>230</v>
      </c>
      <c r="H541" s="216">
        <v>3</v>
      </c>
      <c r="I541" s="217"/>
      <c r="J541" s="218">
        <f>ROUND(I541*H541,2)</f>
        <v>0</v>
      </c>
      <c r="K541" s="214" t="s">
        <v>19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341</v>
      </c>
      <c r="AT541" s="223" t="s">
        <v>151</v>
      </c>
      <c r="AU541" s="223" t="s">
        <v>83</v>
      </c>
      <c r="AY541" s="17" t="s">
        <v>148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341</v>
      </c>
      <c r="BM541" s="223" t="s">
        <v>2458</v>
      </c>
    </row>
    <row r="542" s="2" customFormat="1">
      <c r="A542" s="38"/>
      <c r="B542" s="39"/>
      <c r="C542" s="40"/>
      <c r="D542" s="225" t="s">
        <v>158</v>
      </c>
      <c r="E542" s="40"/>
      <c r="F542" s="226" t="s">
        <v>2457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158</v>
      </c>
      <c r="AU542" s="17" t="s">
        <v>83</v>
      </c>
    </row>
    <row r="543" s="2" customFormat="1" ht="16.5" customHeight="1">
      <c r="A543" s="38"/>
      <c r="B543" s="39"/>
      <c r="C543" s="212" t="s">
        <v>1002</v>
      </c>
      <c r="D543" s="212" t="s">
        <v>151</v>
      </c>
      <c r="E543" s="213" t="s">
        <v>2459</v>
      </c>
      <c r="F543" s="214" t="s">
        <v>2460</v>
      </c>
      <c r="G543" s="215" t="s">
        <v>230</v>
      </c>
      <c r="H543" s="216">
        <v>10</v>
      </c>
      <c r="I543" s="217"/>
      <c r="J543" s="218">
        <f>ROUND(I543*H543,2)</f>
        <v>0</v>
      </c>
      <c r="K543" s="214" t="s">
        <v>19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6.9999999999999994E-05</v>
      </c>
      <c r="R543" s="221">
        <f>Q543*H543</f>
        <v>0.00069999999999999988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341</v>
      </c>
      <c r="AT543" s="223" t="s">
        <v>151</v>
      </c>
      <c r="AU543" s="223" t="s">
        <v>83</v>
      </c>
      <c r="AY543" s="17" t="s">
        <v>148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341</v>
      </c>
      <c r="BM543" s="223" t="s">
        <v>2461</v>
      </c>
    </row>
    <row r="544" s="2" customFormat="1">
      <c r="A544" s="38"/>
      <c r="B544" s="39"/>
      <c r="C544" s="40"/>
      <c r="D544" s="225" t="s">
        <v>158</v>
      </c>
      <c r="E544" s="40"/>
      <c r="F544" s="226" t="s">
        <v>2460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158</v>
      </c>
      <c r="AU544" s="17" t="s">
        <v>83</v>
      </c>
    </row>
    <row r="545" s="2" customFormat="1" ht="16.5" customHeight="1">
      <c r="A545" s="38"/>
      <c r="B545" s="39"/>
      <c r="C545" s="212" t="s">
        <v>933</v>
      </c>
      <c r="D545" s="212" t="s">
        <v>151</v>
      </c>
      <c r="E545" s="213" t="s">
        <v>2462</v>
      </c>
      <c r="F545" s="214" t="s">
        <v>2463</v>
      </c>
      <c r="G545" s="215" t="s">
        <v>230</v>
      </c>
      <c r="H545" s="216">
        <v>6</v>
      </c>
      <c r="I545" s="217"/>
      <c r="J545" s="218">
        <f>ROUND(I545*H545,2)</f>
        <v>0</v>
      </c>
      <c r="K545" s="214" t="s">
        <v>19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0.00023000000000000001</v>
      </c>
      <c r="R545" s="221">
        <f>Q545*H545</f>
        <v>0.0013800000000000002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341</v>
      </c>
      <c r="AT545" s="223" t="s">
        <v>151</v>
      </c>
      <c r="AU545" s="223" t="s">
        <v>83</v>
      </c>
      <c r="AY545" s="17" t="s">
        <v>148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341</v>
      </c>
      <c r="BM545" s="223" t="s">
        <v>2464</v>
      </c>
    </row>
    <row r="546" s="2" customFormat="1">
      <c r="A546" s="38"/>
      <c r="B546" s="39"/>
      <c r="C546" s="40"/>
      <c r="D546" s="225" t="s">
        <v>158</v>
      </c>
      <c r="E546" s="40"/>
      <c r="F546" s="226" t="s">
        <v>2463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158</v>
      </c>
      <c r="AU546" s="17" t="s">
        <v>83</v>
      </c>
    </row>
    <row r="547" s="2" customFormat="1" ht="16.5" customHeight="1">
      <c r="A547" s="38"/>
      <c r="B547" s="39"/>
      <c r="C547" s="212" t="s">
        <v>1065</v>
      </c>
      <c r="D547" s="212" t="s">
        <v>151</v>
      </c>
      <c r="E547" s="213" t="s">
        <v>2465</v>
      </c>
      <c r="F547" s="214" t="s">
        <v>2466</v>
      </c>
      <c r="G547" s="215" t="s">
        <v>230</v>
      </c>
      <c r="H547" s="216">
        <v>3</v>
      </c>
      <c r="I547" s="217"/>
      <c r="J547" s="218">
        <f>ROUND(I547*H547,2)</f>
        <v>0</v>
      </c>
      <c r="K547" s="214" t="s">
        <v>19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0.00031</v>
      </c>
      <c r="R547" s="221">
        <f>Q547*H547</f>
        <v>0.00093000000000000005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341</v>
      </c>
      <c r="AT547" s="223" t="s">
        <v>151</v>
      </c>
      <c r="AU547" s="223" t="s">
        <v>83</v>
      </c>
      <c r="AY547" s="17" t="s">
        <v>148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341</v>
      </c>
      <c r="BM547" s="223" t="s">
        <v>2467</v>
      </c>
    </row>
    <row r="548" s="2" customFormat="1">
      <c r="A548" s="38"/>
      <c r="B548" s="39"/>
      <c r="C548" s="40"/>
      <c r="D548" s="225" t="s">
        <v>158</v>
      </c>
      <c r="E548" s="40"/>
      <c r="F548" s="226" t="s">
        <v>2468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158</v>
      </c>
      <c r="AU548" s="17" t="s">
        <v>83</v>
      </c>
    </row>
    <row r="549" s="2" customFormat="1" ht="16.5" customHeight="1">
      <c r="A549" s="38"/>
      <c r="B549" s="39"/>
      <c r="C549" s="212" t="s">
        <v>1069</v>
      </c>
      <c r="D549" s="212" t="s">
        <v>151</v>
      </c>
      <c r="E549" s="213" t="s">
        <v>2469</v>
      </c>
      <c r="F549" s="214" t="s">
        <v>2470</v>
      </c>
      <c r="G549" s="215" t="s">
        <v>230</v>
      </c>
      <c r="H549" s="216">
        <v>1</v>
      </c>
      <c r="I549" s="217"/>
      <c r="J549" s="218">
        <f>ROUND(I549*H549,2)</f>
        <v>0</v>
      </c>
      <c r="K549" s="214" t="s">
        <v>19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0.00031</v>
      </c>
      <c r="R549" s="221">
        <f>Q549*H549</f>
        <v>0.00031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341</v>
      </c>
      <c r="AT549" s="223" t="s">
        <v>151</v>
      </c>
      <c r="AU549" s="223" t="s">
        <v>83</v>
      </c>
      <c r="AY549" s="17" t="s">
        <v>148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341</v>
      </c>
      <c r="BM549" s="223" t="s">
        <v>2471</v>
      </c>
    </row>
    <row r="550" s="2" customFormat="1">
      <c r="A550" s="38"/>
      <c r="B550" s="39"/>
      <c r="C550" s="40"/>
      <c r="D550" s="225" t="s">
        <v>158</v>
      </c>
      <c r="E550" s="40"/>
      <c r="F550" s="226" t="s">
        <v>2472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158</v>
      </c>
      <c r="AU550" s="17" t="s">
        <v>83</v>
      </c>
    </row>
    <row r="551" s="2" customFormat="1" ht="16.5" customHeight="1">
      <c r="A551" s="38"/>
      <c r="B551" s="39"/>
      <c r="C551" s="212" t="s">
        <v>996</v>
      </c>
      <c r="D551" s="212" t="s">
        <v>151</v>
      </c>
      <c r="E551" s="213" t="s">
        <v>2473</v>
      </c>
      <c r="F551" s="214" t="s">
        <v>2474</v>
      </c>
      <c r="G551" s="215" t="s">
        <v>230</v>
      </c>
      <c r="H551" s="216">
        <v>15</v>
      </c>
      <c r="I551" s="217"/>
      <c r="J551" s="218">
        <f>ROUND(I551*H551,2)</f>
        <v>0</v>
      </c>
      <c r="K551" s="214" t="s">
        <v>155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0.00012</v>
      </c>
      <c r="R551" s="221">
        <f>Q551*H551</f>
        <v>0.0018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341</v>
      </c>
      <c r="AT551" s="223" t="s">
        <v>151</v>
      </c>
      <c r="AU551" s="223" t="s">
        <v>83</v>
      </c>
      <c r="AY551" s="17" t="s">
        <v>148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341</v>
      </c>
      <c r="BM551" s="223" t="s">
        <v>2475</v>
      </c>
    </row>
    <row r="552" s="2" customFormat="1">
      <c r="A552" s="38"/>
      <c r="B552" s="39"/>
      <c r="C552" s="40"/>
      <c r="D552" s="225" t="s">
        <v>158</v>
      </c>
      <c r="E552" s="40"/>
      <c r="F552" s="226" t="s">
        <v>2476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158</v>
      </c>
      <c r="AU552" s="17" t="s">
        <v>83</v>
      </c>
    </row>
    <row r="553" s="2" customFormat="1">
      <c r="A553" s="38"/>
      <c r="B553" s="39"/>
      <c r="C553" s="40"/>
      <c r="D553" s="230" t="s">
        <v>160</v>
      </c>
      <c r="E553" s="40"/>
      <c r="F553" s="231" t="s">
        <v>2477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160</v>
      </c>
      <c r="AU553" s="17" t="s">
        <v>83</v>
      </c>
    </row>
    <row r="554" s="2" customFormat="1" ht="16.5" customHeight="1">
      <c r="A554" s="38"/>
      <c r="B554" s="39"/>
      <c r="C554" s="212" t="s">
        <v>928</v>
      </c>
      <c r="D554" s="212" t="s">
        <v>151</v>
      </c>
      <c r="E554" s="213" t="s">
        <v>2478</v>
      </c>
      <c r="F554" s="214" t="s">
        <v>2479</v>
      </c>
      <c r="G554" s="215" t="s">
        <v>230</v>
      </c>
      <c r="H554" s="216">
        <v>6</v>
      </c>
      <c r="I554" s="217"/>
      <c r="J554" s="218">
        <f>ROUND(I554*H554,2)</f>
        <v>0</v>
      </c>
      <c r="K554" s="214" t="s">
        <v>19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0.00048999999999999998</v>
      </c>
      <c r="R554" s="221">
        <f>Q554*H554</f>
        <v>0.0029399999999999999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341</v>
      </c>
      <c r="AT554" s="223" t="s">
        <v>151</v>
      </c>
      <c r="AU554" s="223" t="s">
        <v>83</v>
      </c>
      <c r="AY554" s="17" t="s">
        <v>148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341</v>
      </c>
      <c r="BM554" s="223" t="s">
        <v>2480</v>
      </c>
    </row>
    <row r="555" s="2" customFormat="1">
      <c r="A555" s="38"/>
      <c r="B555" s="39"/>
      <c r="C555" s="40"/>
      <c r="D555" s="225" t="s">
        <v>158</v>
      </c>
      <c r="E555" s="40"/>
      <c r="F555" s="226" t="s">
        <v>2479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158</v>
      </c>
      <c r="AU555" s="17" t="s">
        <v>83</v>
      </c>
    </row>
    <row r="556" s="2" customFormat="1" ht="16.5" customHeight="1">
      <c r="A556" s="38"/>
      <c r="B556" s="39"/>
      <c r="C556" s="212" t="s">
        <v>1021</v>
      </c>
      <c r="D556" s="212" t="s">
        <v>151</v>
      </c>
      <c r="E556" s="213" t="s">
        <v>2481</v>
      </c>
      <c r="F556" s="214" t="s">
        <v>2479</v>
      </c>
      <c r="G556" s="215" t="s">
        <v>230</v>
      </c>
      <c r="H556" s="216">
        <v>6</v>
      </c>
      <c r="I556" s="217"/>
      <c r="J556" s="218">
        <f>ROUND(I556*H556,2)</f>
        <v>0</v>
      </c>
      <c r="K556" s="214" t="s">
        <v>19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0.00048999999999999998</v>
      </c>
      <c r="R556" s="221">
        <f>Q556*H556</f>
        <v>0.0029399999999999999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341</v>
      </c>
      <c r="AT556" s="223" t="s">
        <v>151</v>
      </c>
      <c r="AU556" s="223" t="s">
        <v>83</v>
      </c>
      <c r="AY556" s="17" t="s">
        <v>148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341</v>
      </c>
      <c r="BM556" s="223" t="s">
        <v>2482</v>
      </c>
    </row>
    <row r="557" s="2" customFormat="1">
      <c r="A557" s="38"/>
      <c r="B557" s="39"/>
      <c r="C557" s="40"/>
      <c r="D557" s="225" t="s">
        <v>158</v>
      </c>
      <c r="E557" s="40"/>
      <c r="F557" s="226" t="s">
        <v>2483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158</v>
      </c>
      <c r="AU557" s="17" t="s">
        <v>83</v>
      </c>
    </row>
    <row r="558" s="2" customFormat="1" ht="16.5" customHeight="1">
      <c r="A558" s="38"/>
      <c r="B558" s="39"/>
      <c r="C558" s="212" t="s">
        <v>1402</v>
      </c>
      <c r="D558" s="212" t="s">
        <v>151</v>
      </c>
      <c r="E558" s="213" t="s">
        <v>2484</v>
      </c>
      <c r="F558" s="214" t="s">
        <v>2485</v>
      </c>
      <c r="G558" s="215" t="s">
        <v>2019</v>
      </c>
      <c r="H558" s="216">
        <v>3</v>
      </c>
      <c r="I558" s="217"/>
      <c r="J558" s="218">
        <f>ROUND(I558*H558,2)</f>
        <v>0</v>
      </c>
      <c r="K558" s="214" t="s">
        <v>19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156</v>
      </c>
      <c r="AT558" s="223" t="s">
        <v>151</v>
      </c>
      <c r="AU558" s="223" t="s">
        <v>83</v>
      </c>
      <c r="AY558" s="17" t="s">
        <v>148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156</v>
      </c>
      <c r="BM558" s="223" t="s">
        <v>2486</v>
      </c>
    </row>
    <row r="559" s="2" customFormat="1">
      <c r="A559" s="38"/>
      <c r="B559" s="39"/>
      <c r="C559" s="40"/>
      <c r="D559" s="225" t="s">
        <v>158</v>
      </c>
      <c r="E559" s="40"/>
      <c r="F559" s="226" t="s">
        <v>2485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158</v>
      </c>
      <c r="AU559" s="17" t="s">
        <v>83</v>
      </c>
    </row>
    <row r="560" s="2" customFormat="1" ht="16.5" customHeight="1">
      <c r="A560" s="38"/>
      <c r="B560" s="39"/>
      <c r="C560" s="212" t="s">
        <v>989</v>
      </c>
      <c r="D560" s="212" t="s">
        <v>151</v>
      </c>
      <c r="E560" s="213" t="s">
        <v>2487</v>
      </c>
      <c r="F560" s="214" t="s">
        <v>2488</v>
      </c>
      <c r="G560" s="215" t="s">
        <v>230</v>
      </c>
      <c r="H560" s="216">
        <v>15</v>
      </c>
      <c r="I560" s="217"/>
      <c r="J560" s="218">
        <f>ROUND(I560*H560,2)</f>
        <v>0</v>
      </c>
      <c r="K560" s="214" t="s">
        <v>155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0.00014999999999999999</v>
      </c>
      <c r="R560" s="221">
        <f>Q560*H560</f>
        <v>0.0022499999999999998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341</v>
      </c>
      <c r="AT560" s="223" t="s">
        <v>151</v>
      </c>
      <c r="AU560" s="223" t="s">
        <v>83</v>
      </c>
      <c r="AY560" s="17" t="s">
        <v>148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341</v>
      </c>
      <c r="BM560" s="223" t="s">
        <v>2489</v>
      </c>
    </row>
    <row r="561" s="2" customFormat="1">
      <c r="A561" s="38"/>
      <c r="B561" s="39"/>
      <c r="C561" s="40"/>
      <c r="D561" s="225" t="s">
        <v>158</v>
      </c>
      <c r="E561" s="40"/>
      <c r="F561" s="226" t="s">
        <v>2490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158</v>
      </c>
      <c r="AU561" s="17" t="s">
        <v>83</v>
      </c>
    </row>
    <row r="562" s="2" customFormat="1">
      <c r="A562" s="38"/>
      <c r="B562" s="39"/>
      <c r="C562" s="40"/>
      <c r="D562" s="230" t="s">
        <v>160</v>
      </c>
      <c r="E562" s="40"/>
      <c r="F562" s="231" t="s">
        <v>2491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160</v>
      </c>
      <c r="AU562" s="17" t="s">
        <v>83</v>
      </c>
    </row>
    <row r="563" s="2" customFormat="1" ht="16.5" customHeight="1">
      <c r="A563" s="38"/>
      <c r="B563" s="39"/>
      <c r="C563" s="212" t="s">
        <v>924</v>
      </c>
      <c r="D563" s="212" t="s">
        <v>151</v>
      </c>
      <c r="E563" s="213" t="s">
        <v>2492</v>
      </c>
      <c r="F563" s="214" t="s">
        <v>2493</v>
      </c>
      <c r="G563" s="215" t="s">
        <v>230</v>
      </c>
      <c r="H563" s="216">
        <v>9</v>
      </c>
      <c r="I563" s="217"/>
      <c r="J563" s="218">
        <f>ROUND(I563*H563,2)</f>
        <v>0</v>
      </c>
      <c r="K563" s="214" t="s">
        <v>19</v>
      </c>
      <c r="L563" s="44"/>
      <c r="M563" s="219" t="s">
        <v>19</v>
      </c>
      <c r="N563" s="220" t="s">
        <v>44</v>
      </c>
      <c r="O563" s="84"/>
      <c r="P563" s="221">
        <f>O563*H563</f>
        <v>0</v>
      </c>
      <c r="Q563" s="221">
        <v>0.00089999999999999998</v>
      </c>
      <c r="R563" s="221">
        <f>Q563*H563</f>
        <v>0.0080999999999999996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341</v>
      </c>
      <c r="AT563" s="223" t="s">
        <v>151</v>
      </c>
      <c r="AU563" s="223" t="s">
        <v>83</v>
      </c>
      <c r="AY563" s="17" t="s">
        <v>148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341</v>
      </c>
      <c r="BM563" s="223" t="s">
        <v>2494</v>
      </c>
    </row>
    <row r="564" s="2" customFormat="1">
      <c r="A564" s="38"/>
      <c r="B564" s="39"/>
      <c r="C564" s="40"/>
      <c r="D564" s="225" t="s">
        <v>158</v>
      </c>
      <c r="E564" s="40"/>
      <c r="F564" s="226" t="s">
        <v>2493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158</v>
      </c>
      <c r="AU564" s="17" t="s">
        <v>83</v>
      </c>
    </row>
    <row r="565" s="2" customFormat="1" ht="16.5" customHeight="1">
      <c r="A565" s="38"/>
      <c r="B565" s="39"/>
      <c r="C565" s="212" t="s">
        <v>1099</v>
      </c>
      <c r="D565" s="212" t="s">
        <v>151</v>
      </c>
      <c r="E565" s="213" t="s">
        <v>2495</v>
      </c>
      <c r="F565" s="214" t="s">
        <v>2496</v>
      </c>
      <c r="G565" s="215" t="s">
        <v>230</v>
      </c>
      <c r="H565" s="216">
        <v>6</v>
      </c>
      <c r="I565" s="217"/>
      <c r="J565" s="218">
        <f>ROUND(I565*H565,2)</f>
        <v>0</v>
      </c>
      <c r="K565" s="214" t="s">
        <v>19</v>
      </c>
      <c r="L565" s="44"/>
      <c r="M565" s="219" t="s">
        <v>19</v>
      </c>
      <c r="N565" s="220" t="s">
        <v>44</v>
      </c>
      <c r="O565" s="84"/>
      <c r="P565" s="221">
        <f>O565*H565</f>
        <v>0</v>
      </c>
      <c r="Q565" s="221">
        <v>0.00048000000000000001</v>
      </c>
      <c r="R565" s="221">
        <f>Q565*H565</f>
        <v>0.0028800000000000002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341</v>
      </c>
      <c r="AT565" s="223" t="s">
        <v>151</v>
      </c>
      <c r="AU565" s="223" t="s">
        <v>83</v>
      </c>
      <c r="AY565" s="17" t="s">
        <v>148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341</v>
      </c>
      <c r="BM565" s="223" t="s">
        <v>2497</v>
      </c>
    </row>
    <row r="566" s="2" customFormat="1">
      <c r="A566" s="38"/>
      <c r="B566" s="39"/>
      <c r="C566" s="40"/>
      <c r="D566" s="225" t="s">
        <v>158</v>
      </c>
      <c r="E566" s="40"/>
      <c r="F566" s="226" t="s">
        <v>2498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158</v>
      </c>
      <c r="AU566" s="17" t="s">
        <v>83</v>
      </c>
    </row>
    <row r="567" s="2" customFormat="1" ht="16.5" customHeight="1">
      <c r="A567" s="38"/>
      <c r="B567" s="39"/>
      <c r="C567" s="212" t="s">
        <v>983</v>
      </c>
      <c r="D567" s="212" t="s">
        <v>151</v>
      </c>
      <c r="E567" s="213" t="s">
        <v>2499</v>
      </c>
      <c r="F567" s="214" t="s">
        <v>2500</v>
      </c>
      <c r="G567" s="215" t="s">
        <v>230</v>
      </c>
      <c r="H567" s="216">
        <v>7</v>
      </c>
      <c r="I567" s="217"/>
      <c r="J567" s="218">
        <f>ROUND(I567*H567,2)</f>
        <v>0</v>
      </c>
      <c r="K567" s="214" t="s">
        <v>155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0.00020000000000000001</v>
      </c>
      <c r="R567" s="221">
        <f>Q567*H567</f>
        <v>0.0014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341</v>
      </c>
      <c r="AT567" s="223" t="s">
        <v>151</v>
      </c>
      <c r="AU567" s="223" t="s">
        <v>83</v>
      </c>
      <c r="AY567" s="17" t="s">
        <v>148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341</v>
      </c>
      <c r="BM567" s="223" t="s">
        <v>2501</v>
      </c>
    </row>
    <row r="568" s="2" customFormat="1">
      <c r="A568" s="38"/>
      <c r="B568" s="39"/>
      <c r="C568" s="40"/>
      <c r="D568" s="225" t="s">
        <v>158</v>
      </c>
      <c r="E568" s="40"/>
      <c r="F568" s="226" t="s">
        <v>2502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158</v>
      </c>
      <c r="AU568" s="17" t="s">
        <v>83</v>
      </c>
    </row>
    <row r="569" s="2" customFormat="1">
      <c r="A569" s="38"/>
      <c r="B569" s="39"/>
      <c r="C569" s="40"/>
      <c r="D569" s="230" t="s">
        <v>160</v>
      </c>
      <c r="E569" s="40"/>
      <c r="F569" s="231" t="s">
        <v>2503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160</v>
      </c>
      <c r="AU569" s="17" t="s">
        <v>83</v>
      </c>
    </row>
    <row r="570" s="2" customFormat="1" ht="16.5" customHeight="1">
      <c r="A570" s="38"/>
      <c r="B570" s="39"/>
      <c r="C570" s="212" t="s">
        <v>920</v>
      </c>
      <c r="D570" s="212" t="s">
        <v>151</v>
      </c>
      <c r="E570" s="213" t="s">
        <v>2504</v>
      </c>
      <c r="F570" s="214" t="s">
        <v>2505</v>
      </c>
      <c r="G570" s="215" t="s">
        <v>230</v>
      </c>
      <c r="H570" s="216">
        <v>4</v>
      </c>
      <c r="I570" s="217"/>
      <c r="J570" s="218">
        <f>ROUND(I570*H570,2)</f>
        <v>0</v>
      </c>
      <c r="K570" s="214" t="s">
        <v>19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0.00122</v>
      </c>
      <c r="R570" s="221">
        <f>Q570*H570</f>
        <v>0.0048799999999999998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341</v>
      </c>
      <c r="AT570" s="223" t="s">
        <v>151</v>
      </c>
      <c r="AU570" s="223" t="s">
        <v>83</v>
      </c>
      <c r="AY570" s="17" t="s">
        <v>148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341</v>
      </c>
      <c r="BM570" s="223" t="s">
        <v>2506</v>
      </c>
    </row>
    <row r="571" s="2" customFormat="1">
      <c r="A571" s="38"/>
      <c r="B571" s="39"/>
      <c r="C571" s="40"/>
      <c r="D571" s="225" t="s">
        <v>158</v>
      </c>
      <c r="E571" s="40"/>
      <c r="F571" s="226" t="s">
        <v>2505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158</v>
      </c>
      <c r="AU571" s="17" t="s">
        <v>83</v>
      </c>
    </row>
    <row r="572" s="2" customFormat="1" ht="16.5" customHeight="1">
      <c r="A572" s="38"/>
      <c r="B572" s="39"/>
      <c r="C572" s="212" t="s">
        <v>1050</v>
      </c>
      <c r="D572" s="212" t="s">
        <v>151</v>
      </c>
      <c r="E572" s="213" t="s">
        <v>2507</v>
      </c>
      <c r="F572" s="214" t="s">
        <v>2508</v>
      </c>
      <c r="G572" s="215" t="s">
        <v>230</v>
      </c>
      <c r="H572" s="216">
        <v>3</v>
      </c>
      <c r="I572" s="217"/>
      <c r="J572" s="218">
        <f>ROUND(I572*H572,2)</f>
        <v>0</v>
      </c>
      <c r="K572" s="214" t="s">
        <v>19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0.00060999999999999997</v>
      </c>
      <c r="R572" s="221">
        <f>Q572*H572</f>
        <v>0.00183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341</v>
      </c>
      <c r="AT572" s="223" t="s">
        <v>151</v>
      </c>
      <c r="AU572" s="223" t="s">
        <v>83</v>
      </c>
      <c r="AY572" s="17" t="s">
        <v>148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341</v>
      </c>
      <c r="BM572" s="223" t="s">
        <v>2509</v>
      </c>
    </row>
    <row r="573" s="2" customFormat="1">
      <c r="A573" s="38"/>
      <c r="B573" s="39"/>
      <c r="C573" s="40"/>
      <c r="D573" s="225" t="s">
        <v>158</v>
      </c>
      <c r="E573" s="40"/>
      <c r="F573" s="226" t="s">
        <v>2510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158</v>
      </c>
      <c r="AU573" s="17" t="s">
        <v>83</v>
      </c>
    </row>
    <row r="574" s="2" customFormat="1" ht="16.5" customHeight="1">
      <c r="A574" s="38"/>
      <c r="B574" s="39"/>
      <c r="C574" s="212" t="s">
        <v>977</v>
      </c>
      <c r="D574" s="212" t="s">
        <v>151</v>
      </c>
      <c r="E574" s="213" t="s">
        <v>2511</v>
      </c>
      <c r="F574" s="214" t="s">
        <v>2512</v>
      </c>
      <c r="G574" s="215" t="s">
        <v>230</v>
      </c>
      <c r="H574" s="216">
        <v>8</v>
      </c>
      <c r="I574" s="217"/>
      <c r="J574" s="218">
        <f>ROUND(I574*H574,2)</f>
        <v>0</v>
      </c>
      <c r="K574" s="214" t="s">
        <v>19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0.00021000000000000001</v>
      </c>
      <c r="R574" s="221">
        <f>Q574*H574</f>
        <v>0.0016800000000000001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341</v>
      </c>
      <c r="AT574" s="223" t="s">
        <v>151</v>
      </c>
      <c r="AU574" s="223" t="s">
        <v>83</v>
      </c>
      <c r="AY574" s="17" t="s">
        <v>148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341</v>
      </c>
      <c r="BM574" s="223" t="s">
        <v>2513</v>
      </c>
    </row>
    <row r="575" s="2" customFormat="1">
      <c r="A575" s="38"/>
      <c r="B575" s="39"/>
      <c r="C575" s="40"/>
      <c r="D575" s="225" t="s">
        <v>158</v>
      </c>
      <c r="E575" s="40"/>
      <c r="F575" s="226" t="s">
        <v>2512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158</v>
      </c>
      <c r="AU575" s="17" t="s">
        <v>83</v>
      </c>
    </row>
    <row r="576" s="2" customFormat="1" ht="16.5" customHeight="1">
      <c r="A576" s="38"/>
      <c r="B576" s="39"/>
      <c r="C576" s="212" t="s">
        <v>916</v>
      </c>
      <c r="D576" s="212" t="s">
        <v>151</v>
      </c>
      <c r="E576" s="213" t="s">
        <v>2514</v>
      </c>
      <c r="F576" s="214" t="s">
        <v>2515</v>
      </c>
      <c r="G576" s="215" t="s">
        <v>230</v>
      </c>
      <c r="H576" s="216">
        <v>5</v>
      </c>
      <c r="I576" s="217"/>
      <c r="J576" s="218">
        <f>ROUND(I576*H576,2)</f>
        <v>0</v>
      </c>
      <c r="K576" s="214" t="s">
        <v>19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0.0024199999999999998</v>
      </c>
      <c r="R576" s="221">
        <f>Q576*H576</f>
        <v>0.0121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341</v>
      </c>
      <c r="AT576" s="223" t="s">
        <v>151</v>
      </c>
      <c r="AU576" s="223" t="s">
        <v>83</v>
      </c>
      <c r="AY576" s="17" t="s">
        <v>148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81</v>
      </c>
      <c r="BK576" s="224">
        <f>ROUND(I576*H576,2)</f>
        <v>0</v>
      </c>
      <c r="BL576" s="17" t="s">
        <v>341</v>
      </c>
      <c r="BM576" s="223" t="s">
        <v>2516</v>
      </c>
    </row>
    <row r="577" s="2" customFormat="1">
      <c r="A577" s="38"/>
      <c r="B577" s="39"/>
      <c r="C577" s="40"/>
      <c r="D577" s="225" t="s">
        <v>158</v>
      </c>
      <c r="E577" s="40"/>
      <c r="F577" s="226" t="s">
        <v>2515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158</v>
      </c>
      <c r="AU577" s="17" t="s">
        <v>83</v>
      </c>
    </row>
    <row r="578" s="2" customFormat="1" ht="16.5" customHeight="1">
      <c r="A578" s="38"/>
      <c r="B578" s="39"/>
      <c r="C578" s="243" t="s">
        <v>1060</v>
      </c>
      <c r="D578" s="243" t="s">
        <v>182</v>
      </c>
      <c r="E578" s="244" t="s">
        <v>2517</v>
      </c>
      <c r="F578" s="245" t="s">
        <v>2518</v>
      </c>
      <c r="G578" s="246" t="s">
        <v>230</v>
      </c>
      <c r="H578" s="247">
        <v>2</v>
      </c>
      <c r="I578" s="248"/>
      <c r="J578" s="249">
        <f>ROUND(I578*H578,2)</f>
        <v>0</v>
      </c>
      <c r="K578" s="245" t="s">
        <v>19</v>
      </c>
      <c r="L578" s="250"/>
      <c r="M578" s="251" t="s">
        <v>19</v>
      </c>
      <c r="N578" s="252" t="s">
        <v>44</v>
      </c>
      <c r="O578" s="84"/>
      <c r="P578" s="221">
        <f>O578*H578</f>
        <v>0</v>
      </c>
      <c r="Q578" s="221">
        <v>0.00060999999999999997</v>
      </c>
      <c r="R578" s="221">
        <f>Q578*H578</f>
        <v>0.00122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1048</v>
      </c>
      <c r="AT578" s="223" t="s">
        <v>182</v>
      </c>
      <c r="AU578" s="223" t="s">
        <v>83</v>
      </c>
      <c r="AY578" s="17" t="s">
        <v>148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341</v>
      </c>
      <c r="BM578" s="223" t="s">
        <v>2519</v>
      </c>
    </row>
    <row r="579" s="2" customFormat="1">
      <c r="A579" s="38"/>
      <c r="B579" s="39"/>
      <c r="C579" s="40"/>
      <c r="D579" s="225" t="s">
        <v>158</v>
      </c>
      <c r="E579" s="40"/>
      <c r="F579" s="226" t="s">
        <v>2518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158</v>
      </c>
      <c r="AU579" s="17" t="s">
        <v>83</v>
      </c>
    </row>
    <row r="580" s="2" customFormat="1" ht="16.5" customHeight="1">
      <c r="A580" s="38"/>
      <c r="B580" s="39"/>
      <c r="C580" s="212" t="s">
        <v>1093</v>
      </c>
      <c r="D580" s="212" t="s">
        <v>151</v>
      </c>
      <c r="E580" s="213" t="s">
        <v>2520</v>
      </c>
      <c r="F580" s="214" t="s">
        <v>2521</v>
      </c>
      <c r="G580" s="215" t="s">
        <v>230</v>
      </c>
      <c r="H580" s="216">
        <v>1</v>
      </c>
      <c r="I580" s="217"/>
      <c r="J580" s="218">
        <f>ROUND(I580*H580,2)</f>
        <v>0</v>
      </c>
      <c r="K580" s="214" t="s">
        <v>19</v>
      </c>
      <c r="L580" s="44"/>
      <c r="M580" s="219" t="s">
        <v>19</v>
      </c>
      <c r="N580" s="220" t="s">
        <v>44</v>
      </c>
      <c r="O580" s="84"/>
      <c r="P580" s="221">
        <f>O580*H580</f>
        <v>0</v>
      </c>
      <c r="Q580" s="221">
        <v>0.001</v>
      </c>
      <c r="R580" s="221">
        <f>Q580*H580</f>
        <v>0.001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341</v>
      </c>
      <c r="AT580" s="223" t="s">
        <v>151</v>
      </c>
      <c r="AU580" s="223" t="s">
        <v>83</v>
      </c>
      <c r="AY580" s="17" t="s">
        <v>148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341</v>
      </c>
      <c r="BM580" s="223" t="s">
        <v>2522</v>
      </c>
    </row>
    <row r="581" s="2" customFormat="1">
      <c r="A581" s="38"/>
      <c r="B581" s="39"/>
      <c r="C581" s="40"/>
      <c r="D581" s="225" t="s">
        <v>158</v>
      </c>
      <c r="E581" s="40"/>
      <c r="F581" s="226" t="s">
        <v>2523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158</v>
      </c>
      <c r="AU581" s="17" t="s">
        <v>83</v>
      </c>
    </row>
    <row r="582" s="2" customFormat="1" ht="16.5" customHeight="1">
      <c r="A582" s="38"/>
      <c r="B582" s="39"/>
      <c r="C582" s="212" t="s">
        <v>971</v>
      </c>
      <c r="D582" s="212" t="s">
        <v>151</v>
      </c>
      <c r="E582" s="213" t="s">
        <v>2524</v>
      </c>
      <c r="F582" s="214" t="s">
        <v>2525</v>
      </c>
      <c r="G582" s="215" t="s">
        <v>230</v>
      </c>
      <c r="H582" s="216">
        <v>12</v>
      </c>
      <c r="I582" s="217"/>
      <c r="J582" s="218">
        <f>ROUND(I582*H582,2)</f>
        <v>0</v>
      </c>
      <c r="K582" s="214" t="s">
        <v>19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0.00029999999999999997</v>
      </c>
      <c r="R582" s="221">
        <f>Q582*H582</f>
        <v>0.0035999999999999999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341</v>
      </c>
      <c r="AT582" s="223" t="s">
        <v>151</v>
      </c>
      <c r="AU582" s="223" t="s">
        <v>83</v>
      </c>
      <c r="AY582" s="17" t="s">
        <v>148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341</v>
      </c>
      <c r="BM582" s="223" t="s">
        <v>2526</v>
      </c>
    </row>
    <row r="583" s="2" customFormat="1">
      <c r="A583" s="38"/>
      <c r="B583" s="39"/>
      <c r="C583" s="40"/>
      <c r="D583" s="225" t="s">
        <v>158</v>
      </c>
      <c r="E583" s="40"/>
      <c r="F583" s="226" t="s">
        <v>2525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158</v>
      </c>
      <c r="AU583" s="17" t="s">
        <v>83</v>
      </c>
    </row>
    <row r="584" s="2" customFormat="1" ht="16.5" customHeight="1">
      <c r="A584" s="38"/>
      <c r="B584" s="39"/>
      <c r="C584" s="212" t="s">
        <v>912</v>
      </c>
      <c r="D584" s="212" t="s">
        <v>151</v>
      </c>
      <c r="E584" s="213" t="s">
        <v>2527</v>
      </c>
      <c r="F584" s="214" t="s">
        <v>2528</v>
      </c>
      <c r="G584" s="215" t="s">
        <v>230</v>
      </c>
      <c r="H584" s="216">
        <v>3</v>
      </c>
      <c r="I584" s="217"/>
      <c r="J584" s="218">
        <f>ROUND(I584*H584,2)</f>
        <v>0</v>
      </c>
      <c r="K584" s="214" t="s">
        <v>19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0.00362</v>
      </c>
      <c r="R584" s="221">
        <f>Q584*H584</f>
        <v>0.01086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341</v>
      </c>
      <c r="AT584" s="223" t="s">
        <v>151</v>
      </c>
      <c r="AU584" s="223" t="s">
        <v>83</v>
      </c>
      <c r="AY584" s="17" t="s">
        <v>148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341</v>
      </c>
      <c r="BM584" s="223" t="s">
        <v>2529</v>
      </c>
    </row>
    <row r="585" s="2" customFormat="1">
      <c r="A585" s="38"/>
      <c r="B585" s="39"/>
      <c r="C585" s="40"/>
      <c r="D585" s="225" t="s">
        <v>158</v>
      </c>
      <c r="E585" s="40"/>
      <c r="F585" s="226" t="s">
        <v>2528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158</v>
      </c>
      <c r="AU585" s="17" t="s">
        <v>83</v>
      </c>
    </row>
    <row r="586" s="2" customFormat="1" ht="16.5" customHeight="1">
      <c r="A586" s="38"/>
      <c r="B586" s="39"/>
      <c r="C586" s="212" t="s">
        <v>1044</v>
      </c>
      <c r="D586" s="212" t="s">
        <v>151</v>
      </c>
      <c r="E586" s="213" t="s">
        <v>2530</v>
      </c>
      <c r="F586" s="214" t="s">
        <v>2531</v>
      </c>
      <c r="G586" s="215" t="s">
        <v>230</v>
      </c>
      <c r="H586" s="216">
        <v>6</v>
      </c>
      <c r="I586" s="217"/>
      <c r="J586" s="218">
        <f>ROUND(I586*H586,2)</f>
        <v>0</v>
      </c>
      <c r="K586" s="214" t="s">
        <v>19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0.002</v>
      </c>
      <c r="R586" s="221">
        <f>Q586*H586</f>
        <v>0.012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341</v>
      </c>
      <c r="AT586" s="223" t="s">
        <v>151</v>
      </c>
      <c r="AU586" s="223" t="s">
        <v>83</v>
      </c>
      <c r="AY586" s="17" t="s">
        <v>148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341</v>
      </c>
      <c r="BM586" s="223" t="s">
        <v>2532</v>
      </c>
    </row>
    <row r="587" s="2" customFormat="1">
      <c r="A587" s="38"/>
      <c r="B587" s="39"/>
      <c r="C587" s="40"/>
      <c r="D587" s="225" t="s">
        <v>158</v>
      </c>
      <c r="E587" s="40"/>
      <c r="F587" s="226" t="s">
        <v>2533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158</v>
      </c>
      <c r="AU587" s="17" t="s">
        <v>83</v>
      </c>
    </row>
    <row r="588" s="2" customFormat="1" ht="16.5" customHeight="1">
      <c r="A588" s="38"/>
      <c r="B588" s="39"/>
      <c r="C588" s="212" t="s">
        <v>1087</v>
      </c>
      <c r="D588" s="212" t="s">
        <v>151</v>
      </c>
      <c r="E588" s="213" t="s">
        <v>2534</v>
      </c>
      <c r="F588" s="214" t="s">
        <v>2535</v>
      </c>
      <c r="G588" s="215" t="s">
        <v>230</v>
      </c>
      <c r="H588" s="216">
        <v>3</v>
      </c>
      <c r="I588" s="217"/>
      <c r="J588" s="218">
        <f>ROUND(I588*H588,2)</f>
        <v>0</v>
      </c>
      <c r="K588" s="214" t="s">
        <v>19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0.002</v>
      </c>
      <c r="R588" s="221">
        <f>Q588*H588</f>
        <v>0.0060000000000000001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341</v>
      </c>
      <c r="AT588" s="223" t="s">
        <v>151</v>
      </c>
      <c r="AU588" s="223" t="s">
        <v>83</v>
      </c>
      <c r="AY588" s="17" t="s">
        <v>148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341</v>
      </c>
      <c r="BM588" s="223" t="s">
        <v>2536</v>
      </c>
    </row>
    <row r="589" s="2" customFormat="1">
      <c r="A589" s="38"/>
      <c r="B589" s="39"/>
      <c r="C589" s="40"/>
      <c r="D589" s="225" t="s">
        <v>158</v>
      </c>
      <c r="E589" s="40"/>
      <c r="F589" s="226" t="s">
        <v>2537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158</v>
      </c>
      <c r="AU589" s="17" t="s">
        <v>83</v>
      </c>
    </row>
    <row r="590" s="2" customFormat="1" ht="16.5" customHeight="1">
      <c r="A590" s="38"/>
      <c r="B590" s="39"/>
      <c r="C590" s="212" t="s">
        <v>965</v>
      </c>
      <c r="D590" s="212" t="s">
        <v>151</v>
      </c>
      <c r="E590" s="213" t="s">
        <v>2538</v>
      </c>
      <c r="F590" s="214" t="s">
        <v>2539</v>
      </c>
      <c r="G590" s="215" t="s">
        <v>230</v>
      </c>
      <c r="H590" s="216">
        <v>12</v>
      </c>
      <c r="I590" s="217"/>
      <c r="J590" s="218">
        <f>ROUND(I590*H590,2)</f>
        <v>0</v>
      </c>
      <c r="K590" s="214" t="s">
        <v>19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0.00035</v>
      </c>
      <c r="R590" s="221">
        <f>Q590*H590</f>
        <v>0.0041999999999999997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341</v>
      </c>
      <c r="AT590" s="223" t="s">
        <v>151</v>
      </c>
      <c r="AU590" s="223" t="s">
        <v>83</v>
      </c>
      <c r="AY590" s="17" t="s">
        <v>148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341</v>
      </c>
      <c r="BM590" s="223" t="s">
        <v>2540</v>
      </c>
    </row>
    <row r="591" s="2" customFormat="1">
      <c r="A591" s="38"/>
      <c r="B591" s="39"/>
      <c r="C591" s="40"/>
      <c r="D591" s="225" t="s">
        <v>158</v>
      </c>
      <c r="E591" s="40"/>
      <c r="F591" s="226" t="s">
        <v>2539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158</v>
      </c>
      <c r="AU591" s="17" t="s">
        <v>83</v>
      </c>
    </row>
    <row r="592" s="2" customFormat="1" ht="16.5" customHeight="1">
      <c r="A592" s="38"/>
      <c r="B592" s="39"/>
      <c r="C592" s="212" t="s">
        <v>961</v>
      </c>
      <c r="D592" s="212" t="s">
        <v>151</v>
      </c>
      <c r="E592" s="213" t="s">
        <v>2541</v>
      </c>
      <c r="F592" s="214" t="s">
        <v>2542</v>
      </c>
      <c r="G592" s="215" t="s">
        <v>230</v>
      </c>
      <c r="H592" s="216">
        <v>8</v>
      </c>
      <c r="I592" s="217"/>
      <c r="J592" s="218">
        <f>ROUND(I592*H592,2)</f>
        <v>0</v>
      </c>
      <c r="K592" s="214" t="s">
        <v>19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0.0058199999999999997</v>
      </c>
      <c r="R592" s="221">
        <f>Q592*H592</f>
        <v>0.046559999999999997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341</v>
      </c>
      <c r="AT592" s="223" t="s">
        <v>151</v>
      </c>
      <c r="AU592" s="223" t="s">
        <v>83</v>
      </c>
      <c r="AY592" s="17" t="s">
        <v>148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81</v>
      </c>
      <c r="BK592" s="224">
        <f>ROUND(I592*H592,2)</f>
        <v>0</v>
      </c>
      <c r="BL592" s="17" t="s">
        <v>341</v>
      </c>
      <c r="BM592" s="223" t="s">
        <v>2543</v>
      </c>
    </row>
    <row r="593" s="2" customFormat="1">
      <c r="A593" s="38"/>
      <c r="B593" s="39"/>
      <c r="C593" s="40"/>
      <c r="D593" s="225" t="s">
        <v>158</v>
      </c>
      <c r="E593" s="40"/>
      <c r="F593" s="226" t="s">
        <v>2542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158</v>
      </c>
      <c r="AU593" s="17" t="s">
        <v>83</v>
      </c>
    </row>
    <row r="594" s="2" customFormat="1" ht="16.5" customHeight="1">
      <c r="A594" s="38"/>
      <c r="B594" s="39"/>
      <c r="C594" s="212" t="s">
        <v>1030</v>
      </c>
      <c r="D594" s="212" t="s">
        <v>151</v>
      </c>
      <c r="E594" s="213" t="s">
        <v>2544</v>
      </c>
      <c r="F594" s="214" t="s">
        <v>2545</v>
      </c>
      <c r="G594" s="215" t="s">
        <v>230</v>
      </c>
      <c r="H594" s="216">
        <v>4</v>
      </c>
      <c r="I594" s="217"/>
      <c r="J594" s="218">
        <f>ROUND(I594*H594,2)</f>
        <v>0</v>
      </c>
      <c r="K594" s="214" t="s">
        <v>19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0.0025400000000000002</v>
      </c>
      <c r="R594" s="221">
        <f>Q594*H594</f>
        <v>0.010160000000000001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341</v>
      </c>
      <c r="AT594" s="223" t="s">
        <v>151</v>
      </c>
      <c r="AU594" s="223" t="s">
        <v>83</v>
      </c>
      <c r="AY594" s="17" t="s">
        <v>148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341</v>
      </c>
      <c r="BM594" s="223" t="s">
        <v>2546</v>
      </c>
    </row>
    <row r="595" s="2" customFormat="1">
      <c r="A595" s="38"/>
      <c r="B595" s="39"/>
      <c r="C595" s="40"/>
      <c r="D595" s="225" t="s">
        <v>158</v>
      </c>
      <c r="E595" s="40"/>
      <c r="F595" s="226" t="s">
        <v>2547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158</v>
      </c>
      <c r="AU595" s="17" t="s">
        <v>83</v>
      </c>
    </row>
    <row r="596" s="2" customFormat="1" ht="16.5" customHeight="1">
      <c r="A596" s="38"/>
      <c r="B596" s="39"/>
      <c r="C596" s="212" t="s">
        <v>902</v>
      </c>
      <c r="D596" s="212" t="s">
        <v>151</v>
      </c>
      <c r="E596" s="213" t="s">
        <v>1299</v>
      </c>
      <c r="F596" s="214" t="s">
        <v>1300</v>
      </c>
      <c r="G596" s="215" t="s">
        <v>230</v>
      </c>
      <c r="H596" s="216">
        <v>20</v>
      </c>
      <c r="I596" s="217"/>
      <c r="J596" s="218">
        <f>ROUND(I596*H596,2)</f>
        <v>0</v>
      </c>
      <c r="K596" s="214" t="s">
        <v>155</v>
      </c>
      <c r="L596" s="44"/>
      <c r="M596" s="219" t="s">
        <v>19</v>
      </c>
      <c r="N596" s="220" t="s">
        <v>44</v>
      </c>
      <c r="O596" s="84"/>
      <c r="P596" s="221">
        <f>O596*H596</f>
        <v>0</v>
      </c>
      <c r="Q596" s="221">
        <v>0.00085999999999999998</v>
      </c>
      <c r="R596" s="221">
        <f>Q596*H596</f>
        <v>0.0172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341</v>
      </c>
      <c r="AT596" s="223" t="s">
        <v>151</v>
      </c>
      <c r="AU596" s="223" t="s">
        <v>83</v>
      </c>
      <c r="AY596" s="17" t="s">
        <v>148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341</v>
      </c>
      <c r="BM596" s="223" t="s">
        <v>2548</v>
      </c>
    </row>
    <row r="597" s="2" customFormat="1">
      <c r="A597" s="38"/>
      <c r="B597" s="39"/>
      <c r="C597" s="40"/>
      <c r="D597" s="225" t="s">
        <v>158</v>
      </c>
      <c r="E597" s="40"/>
      <c r="F597" s="226" t="s">
        <v>1302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158</v>
      </c>
      <c r="AU597" s="17" t="s">
        <v>83</v>
      </c>
    </row>
    <row r="598" s="2" customFormat="1">
      <c r="A598" s="38"/>
      <c r="B598" s="39"/>
      <c r="C598" s="40"/>
      <c r="D598" s="230" t="s">
        <v>160</v>
      </c>
      <c r="E598" s="40"/>
      <c r="F598" s="231" t="s">
        <v>1303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160</v>
      </c>
      <c r="AU598" s="17" t="s">
        <v>83</v>
      </c>
    </row>
    <row r="599" s="2" customFormat="1" ht="16.5" customHeight="1">
      <c r="A599" s="38"/>
      <c r="B599" s="39"/>
      <c r="C599" s="212" t="s">
        <v>898</v>
      </c>
      <c r="D599" s="212" t="s">
        <v>151</v>
      </c>
      <c r="E599" s="213" t="s">
        <v>2549</v>
      </c>
      <c r="F599" s="214" t="s">
        <v>2550</v>
      </c>
      <c r="G599" s="215" t="s">
        <v>230</v>
      </c>
      <c r="H599" s="216">
        <v>6</v>
      </c>
      <c r="I599" s="217"/>
      <c r="J599" s="218">
        <f>ROUND(I599*H599,2)</f>
        <v>0</v>
      </c>
      <c r="K599" s="214" t="s">
        <v>19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0.0033500000000000001</v>
      </c>
      <c r="R599" s="221">
        <f>Q599*H599</f>
        <v>0.0201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341</v>
      </c>
      <c r="AT599" s="223" t="s">
        <v>151</v>
      </c>
      <c r="AU599" s="223" t="s">
        <v>83</v>
      </c>
      <c r="AY599" s="17" t="s">
        <v>148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341</v>
      </c>
      <c r="BM599" s="223" t="s">
        <v>2551</v>
      </c>
    </row>
    <row r="600" s="2" customFormat="1">
      <c r="A600" s="38"/>
      <c r="B600" s="39"/>
      <c r="C600" s="40"/>
      <c r="D600" s="225" t="s">
        <v>158</v>
      </c>
      <c r="E600" s="40"/>
      <c r="F600" s="226" t="s">
        <v>2550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158</v>
      </c>
      <c r="AU600" s="17" t="s">
        <v>83</v>
      </c>
    </row>
    <row r="601" s="2" customFormat="1" ht="16.5" customHeight="1">
      <c r="A601" s="38"/>
      <c r="B601" s="39"/>
      <c r="C601" s="212" t="s">
        <v>908</v>
      </c>
      <c r="D601" s="212" t="s">
        <v>151</v>
      </c>
      <c r="E601" s="213" t="s">
        <v>2552</v>
      </c>
      <c r="F601" s="214" t="s">
        <v>2553</v>
      </c>
      <c r="G601" s="215" t="s">
        <v>230</v>
      </c>
      <c r="H601" s="216">
        <v>7</v>
      </c>
      <c r="I601" s="217"/>
      <c r="J601" s="218">
        <f>ROUND(I601*H601,2)</f>
        <v>0</v>
      </c>
      <c r="K601" s="214" t="s">
        <v>19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0.015800000000000002</v>
      </c>
      <c r="R601" s="221">
        <f>Q601*H601</f>
        <v>0.1106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341</v>
      </c>
      <c r="AT601" s="223" t="s">
        <v>151</v>
      </c>
      <c r="AU601" s="223" t="s">
        <v>83</v>
      </c>
      <c r="AY601" s="17" t="s">
        <v>148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341</v>
      </c>
      <c r="BM601" s="223" t="s">
        <v>2554</v>
      </c>
    </row>
    <row r="602" s="2" customFormat="1">
      <c r="A602" s="38"/>
      <c r="B602" s="39"/>
      <c r="C602" s="40"/>
      <c r="D602" s="225" t="s">
        <v>158</v>
      </c>
      <c r="E602" s="40"/>
      <c r="F602" s="226" t="s">
        <v>2553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158</v>
      </c>
      <c r="AU602" s="17" t="s">
        <v>83</v>
      </c>
    </row>
    <row r="603" s="2" customFormat="1" ht="16.5" customHeight="1">
      <c r="A603" s="38"/>
      <c r="B603" s="39"/>
      <c r="C603" s="212" t="s">
        <v>1037</v>
      </c>
      <c r="D603" s="212" t="s">
        <v>151</v>
      </c>
      <c r="E603" s="213" t="s">
        <v>2555</v>
      </c>
      <c r="F603" s="214" t="s">
        <v>1306</v>
      </c>
      <c r="G603" s="215" t="s">
        <v>230</v>
      </c>
      <c r="H603" s="216">
        <v>1</v>
      </c>
      <c r="I603" s="217"/>
      <c r="J603" s="218">
        <f>ROUND(I603*H603,2)</f>
        <v>0</v>
      </c>
      <c r="K603" s="214" t="s">
        <v>19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0.0050000000000000001</v>
      </c>
      <c r="R603" s="221">
        <f>Q603*H603</f>
        <v>0.0050000000000000001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341</v>
      </c>
      <c r="AT603" s="223" t="s">
        <v>151</v>
      </c>
      <c r="AU603" s="223" t="s">
        <v>83</v>
      </c>
      <c r="AY603" s="17" t="s">
        <v>148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341</v>
      </c>
      <c r="BM603" s="223" t="s">
        <v>2556</v>
      </c>
    </row>
    <row r="604" s="2" customFormat="1">
      <c r="A604" s="38"/>
      <c r="B604" s="39"/>
      <c r="C604" s="40"/>
      <c r="D604" s="225" t="s">
        <v>158</v>
      </c>
      <c r="E604" s="40"/>
      <c r="F604" s="226" t="s">
        <v>2557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158</v>
      </c>
      <c r="AU604" s="17" t="s">
        <v>83</v>
      </c>
    </row>
    <row r="605" s="2" customFormat="1" ht="16.5" customHeight="1">
      <c r="A605" s="38"/>
      <c r="B605" s="39"/>
      <c r="C605" s="212" t="s">
        <v>1081</v>
      </c>
      <c r="D605" s="212" t="s">
        <v>151</v>
      </c>
      <c r="E605" s="213" t="s">
        <v>2558</v>
      </c>
      <c r="F605" s="214" t="s">
        <v>1310</v>
      </c>
      <c r="G605" s="215" t="s">
        <v>230</v>
      </c>
      <c r="H605" s="216">
        <v>3</v>
      </c>
      <c r="I605" s="217"/>
      <c r="J605" s="218">
        <f>ROUND(I605*H605,2)</f>
        <v>0</v>
      </c>
      <c r="K605" s="214" t="s">
        <v>19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0.0050000000000000001</v>
      </c>
      <c r="R605" s="221">
        <f>Q605*H605</f>
        <v>0.014999999999999999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341</v>
      </c>
      <c r="AT605" s="223" t="s">
        <v>151</v>
      </c>
      <c r="AU605" s="223" t="s">
        <v>83</v>
      </c>
      <c r="AY605" s="17" t="s">
        <v>148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341</v>
      </c>
      <c r="BM605" s="223" t="s">
        <v>2559</v>
      </c>
    </row>
    <row r="606" s="2" customFormat="1">
      <c r="A606" s="38"/>
      <c r="B606" s="39"/>
      <c r="C606" s="40"/>
      <c r="D606" s="225" t="s">
        <v>158</v>
      </c>
      <c r="E606" s="40"/>
      <c r="F606" s="226" t="s">
        <v>2560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158</v>
      </c>
      <c r="AU606" s="17" t="s">
        <v>83</v>
      </c>
    </row>
    <row r="607" s="2" customFormat="1" ht="16.5" customHeight="1">
      <c r="A607" s="38"/>
      <c r="B607" s="39"/>
      <c r="C607" s="243" t="s">
        <v>1105</v>
      </c>
      <c r="D607" s="243" t="s">
        <v>182</v>
      </c>
      <c r="E607" s="244" t="s">
        <v>2561</v>
      </c>
      <c r="F607" s="245" t="s">
        <v>2562</v>
      </c>
      <c r="G607" s="246" t="s">
        <v>230</v>
      </c>
      <c r="H607" s="247">
        <v>3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4"/>
      <c r="P607" s="221">
        <f>O607*H607</f>
        <v>0</v>
      </c>
      <c r="Q607" s="221">
        <v>0</v>
      </c>
      <c r="R607" s="221">
        <f>Q607*H607</f>
        <v>0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1048</v>
      </c>
      <c r="AT607" s="223" t="s">
        <v>182</v>
      </c>
      <c r="AU607" s="223" t="s">
        <v>83</v>
      </c>
      <c r="AY607" s="17" t="s">
        <v>148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341</v>
      </c>
      <c r="BM607" s="223" t="s">
        <v>2563</v>
      </c>
    </row>
    <row r="608" s="2" customFormat="1">
      <c r="A608" s="38"/>
      <c r="B608" s="39"/>
      <c r="C608" s="40"/>
      <c r="D608" s="225" t="s">
        <v>158</v>
      </c>
      <c r="E608" s="40"/>
      <c r="F608" s="226" t="s">
        <v>2562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158</v>
      </c>
      <c r="AU608" s="17" t="s">
        <v>83</v>
      </c>
    </row>
    <row r="609" s="2" customFormat="1" ht="16.5" customHeight="1">
      <c r="A609" s="38"/>
      <c r="B609" s="39"/>
      <c r="C609" s="212" t="s">
        <v>892</v>
      </c>
      <c r="D609" s="212" t="s">
        <v>151</v>
      </c>
      <c r="E609" s="213" t="s">
        <v>1403</v>
      </c>
      <c r="F609" s="214" t="s">
        <v>1404</v>
      </c>
      <c r="G609" s="215" t="s">
        <v>230</v>
      </c>
      <c r="H609" s="216">
        <v>1</v>
      </c>
      <c r="I609" s="217"/>
      <c r="J609" s="218">
        <f>ROUND(I609*H609,2)</f>
        <v>0</v>
      </c>
      <c r="K609" s="214" t="s">
        <v>155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0.00108</v>
      </c>
      <c r="R609" s="221">
        <f>Q609*H609</f>
        <v>0.00108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341</v>
      </c>
      <c r="AT609" s="223" t="s">
        <v>151</v>
      </c>
      <c r="AU609" s="223" t="s">
        <v>83</v>
      </c>
      <c r="AY609" s="17" t="s">
        <v>148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341</v>
      </c>
      <c r="BM609" s="223" t="s">
        <v>2564</v>
      </c>
    </row>
    <row r="610" s="2" customFormat="1">
      <c r="A610" s="38"/>
      <c r="B610" s="39"/>
      <c r="C610" s="40"/>
      <c r="D610" s="225" t="s">
        <v>158</v>
      </c>
      <c r="E610" s="40"/>
      <c r="F610" s="226" t="s">
        <v>1406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158</v>
      </c>
      <c r="AU610" s="17" t="s">
        <v>83</v>
      </c>
    </row>
    <row r="611" s="2" customFormat="1">
      <c r="A611" s="38"/>
      <c r="B611" s="39"/>
      <c r="C611" s="40"/>
      <c r="D611" s="230" t="s">
        <v>160</v>
      </c>
      <c r="E611" s="40"/>
      <c r="F611" s="231" t="s">
        <v>1407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160</v>
      </c>
      <c r="AU611" s="17" t="s">
        <v>83</v>
      </c>
    </row>
    <row r="612" s="2" customFormat="1" ht="16.5" customHeight="1">
      <c r="A612" s="38"/>
      <c r="B612" s="39"/>
      <c r="C612" s="212" t="s">
        <v>896</v>
      </c>
      <c r="D612" s="212" t="s">
        <v>151</v>
      </c>
      <c r="E612" s="213" t="s">
        <v>1427</v>
      </c>
      <c r="F612" s="214" t="s">
        <v>1428</v>
      </c>
      <c r="G612" s="215" t="s">
        <v>230</v>
      </c>
      <c r="H612" s="216">
        <v>1</v>
      </c>
      <c r="I612" s="217"/>
      <c r="J612" s="218">
        <f>ROUND(I612*H612,2)</f>
        <v>0</v>
      </c>
      <c r="K612" s="214" t="s">
        <v>19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0.0048999999999999998</v>
      </c>
      <c r="R612" s="221">
        <f>Q612*H612</f>
        <v>0.0048999999999999998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341</v>
      </c>
      <c r="AT612" s="223" t="s">
        <v>151</v>
      </c>
      <c r="AU612" s="223" t="s">
        <v>83</v>
      </c>
      <c r="AY612" s="17" t="s">
        <v>148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341</v>
      </c>
      <c r="BM612" s="223" t="s">
        <v>2565</v>
      </c>
    </row>
    <row r="613" s="2" customFormat="1">
      <c r="A613" s="38"/>
      <c r="B613" s="39"/>
      <c r="C613" s="40"/>
      <c r="D613" s="225" t="s">
        <v>158</v>
      </c>
      <c r="E613" s="40"/>
      <c r="F613" s="226" t="s">
        <v>1428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158</v>
      </c>
      <c r="AU613" s="17" t="s">
        <v>83</v>
      </c>
    </row>
    <row r="614" s="12" customFormat="1" ht="25.92" customHeight="1">
      <c r="A614" s="12"/>
      <c r="B614" s="196"/>
      <c r="C614" s="197"/>
      <c r="D614" s="198" t="s">
        <v>72</v>
      </c>
      <c r="E614" s="199" t="s">
        <v>113</v>
      </c>
      <c r="F614" s="199" t="s">
        <v>114</v>
      </c>
      <c r="G614" s="197"/>
      <c r="H614" s="197"/>
      <c r="I614" s="200"/>
      <c r="J614" s="201">
        <f>BK614</f>
        <v>0</v>
      </c>
      <c r="K614" s="197"/>
      <c r="L614" s="202"/>
      <c r="M614" s="203"/>
      <c r="N614" s="204"/>
      <c r="O614" s="204"/>
      <c r="P614" s="205">
        <f>P615</f>
        <v>0</v>
      </c>
      <c r="Q614" s="204"/>
      <c r="R614" s="205">
        <f>R615</f>
        <v>0</v>
      </c>
      <c r="S614" s="204"/>
      <c r="T614" s="206">
        <f>T615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7" t="s">
        <v>188</v>
      </c>
      <c r="AT614" s="208" t="s">
        <v>72</v>
      </c>
      <c r="AU614" s="208" t="s">
        <v>73</v>
      </c>
      <c r="AY614" s="207" t="s">
        <v>148</v>
      </c>
      <c r="BK614" s="209">
        <f>BK615</f>
        <v>0</v>
      </c>
    </row>
    <row r="615" s="12" customFormat="1" ht="22.8" customHeight="1">
      <c r="A615" s="12"/>
      <c r="B615" s="196"/>
      <c r="C615" s="197"/>
      <c r="D615" s="198" t="s">
        <v>72</v>
      </c>
      <c r="E615" s="210" t="s">
        <v>1816</v>
      </c>
      <c r="F615" s="210" t="s">
        <v>1817</v>
      </c>
      <c r="G615" s="197"/>
      <c r="H615" s="197"/>
      <c r="I615" s="200"/>
      <c r="J615" s="211">
        <f>BK615</f>
        <v>0</v>
      </c>
      <c r="K615" s="197"/>
      <c r="L615" s="202"/>
      <c r="M615" s="203"/>
      <c r="N615" s="204"/>
      <c r="O615" s="204"/>
      <c r="P615" s="205">
        <f>SUM(P616:P621)</f>
        <v>0</v>
      </c>
      <c r="Q615" s="204"/>
      <c r="R615" s="205">
        <f>SUM(R616:R621)</f>
        <v>0</v>
      </c>
      <c r="S615" s="204"/>
      <c r="T615" s="206">
        <f>SUM(T616:T621)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188</v>
      </c>
      <c r="AT615" s="208" t="s">
        <v>72</v>
      </c>
      <c r="AU615" s="208" t="s">
        <v>81</v>
      </c>
      <c r="AY615" s="207" t="s">
        <v>148</v>
      </c>
      <c r="BK615" s="209">
        <f>SUM(BK616:BK621)</f>
        <v>0</v>
      </c>
    </row>
    <row r="616" s="2" customFormat="1" ht="16.5" customHeight="1">
      <c r="A616" s="38"/>
      <c r="B616" s="39"/>
      <c r="C616" s="212" t="s">
        <v>1434</v>
      </c>
      <c r="D616" s="212" t="s">
        <v>151</v>
      </c>
      <c r="E616" s="213" t="s">
        <v>1819</v>
      </c>
      <c r="F616" s="214" t="s">
        <v>1820</v>
      </c>
      <c r="G616" s="215" t="s">
        <v>1821</v>
      </c>
      <c r="H616" s="216">
        <v>10</v>
      </c>
      <c r="I616" s="217"/>
      <c r="J616" s="218">
        <f>ROUND(I616*H616,2)</f>
        <v>0</v>
      </c>
      <c r="K616" s="214" t="s">
        <v>155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1822</v>
      </c>
      <c r="AT616" s="223" t="s">
        <v>151</v>
      </c>
      <c r="AU616" s="223" t="s">
        <v>83</v>
      </c>
      <c r="AY616" s="17" t="s">
        <v>148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1822</v>
      </c>
      <c r="BM616" s="223" t="s">
        <v>2566</v>
      </c>
    </row>
    <row r="617" s="2" customFormat="1">
      <c r="A617" s="38"/>
      <c r="B617" s="39"/>
      <c r="C617" s="40"/>
      <c r="D617" s="225" t="s">
        <v>158</v>
      </c>
      <c r="E617" s="40"/>
      <c r="F617" s="226" t="s">
        <v>1820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158</v>
      </c>
      <c r="AU617" s="17" t="s">
        <v>83</v>
      </c>
    </row>
    <row r="618" s="2" customFormat="1">
      <c r="A618" s="38"/>
      <c r="B618" s="39"/>
      <c r="C618" s="40"/>
      <c r="D618" s="230" t="s">
        <v>160</v>
      </c>
      <c r="E618" s="40"/>
      <c r="F618" s="231" t="s">
        <v>1824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160</v>
      </c>
      <c r="AU618" s="17" t="s">
        <v>83</v>
      </c>
    </row>
    <row r="619" s="2" customFormat="1" ht="16.5" customHeight="1">
      <c r="A619" s="38"/>
      <c r="B619" s="39"/>
      <c r="C619" s="212" t="s">
        <v>1438</v>
      </c>
      <c r="D619" s="212" t="s">
        <v>151</v>
      </c>
      <c r="E619" s="213" t="s">
        <v>1826</v>
      </c>
      <c r="F619" s="214" t="s">
        <v>1827</v>
      </c>
      <c r="G619" s="215" t="s">
        <v>1800</v>
      </c>
      <c r="H619" s="216">
        <v>10</v>
      </c>
      <c r="I619" s="217"/>
      <c r="J619" s="218">
        <f>ROUND(I619*H619,2)</f>
        <v>0</v>
      </c>
      <c r="K619" s="214" t="s">
        <v>19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1822</v>
      </c>
      <c r="AT619" s="223" t="s">
        <v>151</v>
      </c>
      <c r="AU619" s="223" t="s">
        <v>83</v>
      </c>
      <c r="AY619" s="17" t="s">
        <v>148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1822</v>
      </c>
      <c r="BM619" s="223" t="s">
        <v>2567</v>
      </c>
    </row>
    <row r="620" s="2" customFormat="1">
      <c r="A620" s="38"/>
      <c r="B620" s="39"/>
      <c r="C620" s="40"/>
      <c r="D620" s="225" t="s">
        <v>158</v>
      </c>
      <c r="E620" s="40"/>
      <c r="F620" s="226" t="s">
        <v>1827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158</v>
      </c>
      <c r="AU620" s="17" t="s">
        <v>83</v>
      </c>
    </row>
    <row r="621" s="2" customFormat="1">
      <c r="A621" s="38"/>
      <c r="B621" s="39"/>
      <c r="C621" s="40"/>
      <c r="D621" s="225" t="s">
        <v>215</v>
      </c>
      <c r="E621" s="40"/>
      <c r="F621" s="253" t="s">
        <v>1829</v>
      </c>
      <c r="G621" s="40"/>
      <c r="H621" s="40"/>
      <c r="I621" s="227"/>
      <c r="J621" s="40"/>
      <c r="K621" s="40"/>
      <c r="L621" s="44"/>
      <c r="M621" s="254"/>
      <c r="N621" s="255"/>
      <c r="O621" s="256"/>
      <c r="P621" s="256"/>
      <c r="Q621" s="256"/>
      <c r="R621" s="256"/>
      <c r="S621" s="256"/>
      <c r="T621" s="257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215</v>
      </c>
      <c r="AU621" s="17" t="s">
        <v>83</v>
      </c>
    </row>
    <row r="622" s="2" customFormat="1" ht="6.96" customHeight="1">
      <c r="A622" s="38"/>
      <c r="B622" s="59"/>
      <c r="C622" s="60"/>
      <c r="D622" s="60"/>
      <c r="E622" s="60"/>
      <c r="F622" s="60"/>
      <c r="G622" s="60"/>
      <c r="H622" s="60"/>
      <c r="I622" s="60"/>
      <c r="J622" s="60"/>
      <c r="K622" s="60"/>
      <c r="L622" s="44"/>
      <c r="M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</sheetData>
  <sheetProtection sheet="1" autoFilter="0" formatColumns="0" formatRows="0" objects="1" scenarios="1" spinCount="100000" saltValue="rOIFgLEdnRvPq+CIYXxDjtHrbtTjQ5SJz+503kZMa2gZpVL9BDeNvICXDJD4u0kYhttFta1toIEg/964KZNTVg==" hashValue="7KcK04APn6Qs6VVBoSB2ea8UK1FUx5E9SuqtHIN3D0+feslvFeDa8URFkKrfcQsenj4fesC7IcgUS/MqvLfVIQ==" algorithmName="SHA-512" password="CC35"/>
  <autoFilter ref="C95:K6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1/713321211"/>
    <hyperlink ref="F107" r:id="rId2" display="https://podminky.urs.cz/item/CS_URS_2024_01/713421121"/>
    <hyperlink ref="F114" r:id="rId3" display="https://podminky.urs.cz/item/CS_URS_2024_01/713463212"/>
    <hyperlink ref="F129" r:id="rId4" display="https://podminky.urs.cz/item/CS_URS_2024_01/713463311"/>
    <hyperlink ref="F141" r:id="rId5" display="https://podminky.urs.cz/item/CS_URS_2024_01/713463312"/>
    <hyperlink ref="F156" r:id="rId6" display="https://podminky.urs.cz/item/CS_URS_2024_01/713471114"/>
    <hyperlink ref="F166" r:id="rId7" display="https://podminky.urs.cz/item/CS_URS_2024_01/713471212"/>
    <hyperlink ref="F175" r:id="rId8" display="https://podminky.urs.cz/item/CS_URS_2024_01/998713101"/>
    <hyperlink ref="F184" r:id="rId9" display="https://podminky.urs.cz/item/CS_URS_2024_01/732311120"/>
    <hyperlink ref="F191" r:id="rId10" display="https://podminky.urs.cz/item/CS_URS_2024_01/998732101"/>
    <hyperlink ref="F204" r:id="rId11" display="https://podminky.urs.cz/item/CS_URS_2024_01/733121216R"/>
    <hyperlink ref="F211" r:id="rId12" display="https://podminky.urs.cz/item/CS_URS_2024_01/733121222"/>
    <hyperlink ref="F215" r:id="rId13" display="https://podminky.urs.cz/item/CS_URS_2024_01/733121225"/>
    <hyperlink ref="F219" r:id="rId14" display="https://podminky.urs.cz/item/CS_URS_2024_01/733121228"/>
    <hyperlink ref="F223" r:id="rId15" display="https://podminky.urs.cz/item/CS_URS_2024_01/733121232"/>
    <hyperlink ref="F227" r:id="rId16" display="https://podminky.urs.cz/item/CS_URS_2024_01/733121235R"/>
    <hyperlink ref="F231" r:id="rId17" display="https://podminky.urs.cz/item/CS_URS_2024_01/733121239"/>
    <hyperlink ref="F235" r:id="rId18" display="https://podminky.urs.cz/item/CS_URS_2024_01/733121244"/>
    <hyperlink ref="F239" r:id="rId19" display="https://podminky.urs.cz/item/CS_URS_2024_01/998733101"/>
    <hyperlink ref="F243" r:id="rId20" display="https://podminky.urs.cz/item/CS_URS_2024_01/734109212"/>
    <hyperlink ref="F248" r:id="rId21" display="https://podminky.urs.cz/item/CS_URS_2024_01/734109223"/>
    <hyperlink ref="F253" r:id="rId22" display="https://podminky.urs.cz/item/CS_URS_2024_01/734109214"/>
    <hyperlink ref="F258" r:id="rId23" display="https://podminky.urs.cz/item/CS_URS_2024_01/734109215"/>
    <hyperlink ref="F263" r:id="rId24" display="https://podminky.urs.cz/item/CS_URS_2024_01/734109216"/>
    <hyperlink ref="F268" r:id="rId25" display="https://podminky.urs.cz/item/CS_URS_2024_01/734109218"/>
    <hyperlink ref="F273" r:id="rId26" display="https://podminky.urs.cz/item/CS_URS_2024_01/734109220"/>
    <hyperlink ref="F280" r:id="rId27" display="https://podminky.urs.cz/item/CS_URS_2024_01/734109315"/>
    <hyperlink ref="F285" r:id="rId28" display="https://podminky.urs.cz/item/CS_URS_2024_01/734109316"/>
    <hyperlink ref="F290" r:id="rId29" display="https://podminky.urs.cz/item/CS_URS_2024_01/734109211"/>
    <hyperlink ref="F295" r:id="rId30" display="https://podminky.urs.cz/item/CS_URS_2024_01/734109217"/>
    <hyperlink ref="F300" r:id="rId31" display="https://podminky.urs.cz/item/CS_URS_2024_01/734109219"/>
    <hyperlink ref="F307" r:id="rId32" display="https://podminky.urs.cz/item/CS_URS_2024_01/734109312"/>
    <hyperlink ref="F316" r:id="rId33" display="https://podminky.urs.cz/item/CS_URS_2024_01/734169412"/>
    <hyperlink ref="F325" r:id="rId34" display="https://podminky.urs.cz/item/CS_URS_2024_01/734173411"/>
    <hyperlink ref="F329" r:id="rId35" display="https://podminky.urs.cz/item/CS_URS_2024_01/734173418"/>
    <hyperlink ref="F333" r:id="rId36" display="https://podminky.urs.cz/item/CS_URS_2024_01/734109317"/>
    <hyperlink ref="F338" r:id="rId37" display="https://podminky.urs.cz/item/CS_URS_2024_01/734173618"/>
    <hyperlink ref="F431" r:id="rId38" display="https://podminky.urs.cz/item/CS_URS_2024_01/734494213"/>
    <hyperlink ref="F434" r:id="rId39" display="https://podminky.urs.cz/item/CS_URS_2024_01/734494214"/>
    <hyperlink ref="F437" r:id="rId40" display="https://podminky.urs.cz/item/CS_URS_2024_01/734494218"/>
    <hyperlink ref="F446" r:id="rId41" display="https://podminky.urs.cz/item/CS_URS_2024_01/734499212"/>
    <hyperlink ref="F453" r:id="rId42" display="https://podminky.urs.cz/item/CS_URS_2024_01/734419111"/>
    <hyperlink ref="F478" r:id="rId43" display="https://podminky.urs.cz/item/CS_URS_2024_01/734209114"/>
    <hyperlink ref="F489" r:id="rId44" display="https://podminky.urs.cz/item/CS_URS_2024_01/230050031"/>
    <hyperlink ref="F494" r:id="rId45" display="https://podminky.urs.cz/item/CS_URS_2024_01/998734101"/>
    <hyperlink ref="F498" r:id="rId46" display="https://podminky.urs.cz/item/CS_URS_2024_01/751111013"/>
    <hyperlink ref="F503" r:id="rId47" display="https://podminky.urs.cz/item/CS_URS_2024_01/998751101"/>
    <hyperlink ref="F507" r:id="rId48" display="https://podminky.urs.cz/item/CS_URS_2024_01/783614551"/>
    <hyperlink ref="F510" r:id="rId49" display="https://podminky.urs.cz/item/CS_URS_2024_01/783614561"/>
    <hyperlink ref="F513" r:id="rId50" display="https://podminky.urs.cz/item/CS_URS_2024_01/783614571"/>
    <hyperlink ref="F516" r:id="rId51" display="https://podminky.urs.cz/item/CS_URS_2024_01/783614581"/>
    <hyperlink ref="F521" r:id="rId52" display="https://podminky.urs.cz/item/CS_URS_2024_01/230021008"/>
    <hyperlink ref="F526" r:id="rId53" display="https://podminky.urs.cz/item/CS_URS_2024_01/230021017"/>
    <hyperlink ref="F531" r:id="rId54" display="https://podminky.urs.cz/item/CS_URS_2024_01/230021026"/>
    <hyperlink ref="F540" r:id="rId55" display="https://podminky.urs.cz/item/CS_URS_2024_01/230022008"/>
    <hyperlink ref="F553" r:id="rId56" display="https://podminky.urs.cz/item/CS_URS_2024_01/230022045"/>
    <hyperlink ref="F562" r:id="rId57" display="https://podminky.urs.cz/item/CS_URS_2024_01/230022047"/>
    <hyperlink ref="F569" r:id="rId58" display="https://podminky.urs.cz/item/CS_URS_2024_01/230022057"/>
    <hyperlink ref="F598" r:id="rId59" display="https://podminky.urs.cz/item/CS_URS_2024_01/230023101"/>
    <hyperlink ref="F611" r:id="rId60" display="https://podminky.urs.cz/item/CS_URS_2024_01/230023113"/>
    <hyperlink ref="F618" r:id="rId61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441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2568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2569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>62241672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>Teplárna Liberec, a.s.</v>
      </c>
      <c r="F17" s="38"/>
      <c r="G17" s="38"/>
      <c r="H17" s="38"/>
      <c r="I17" s="142" t="s">
        <v>29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>28662814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>SITEZ s.r.o.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28662814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SITEZ s.r.o.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ROUND((SUM(BE85:BE349)),  2)</f>
        <v>0</v>
      </c>
      <c r="G35" s="38"/>
      <c r="H35" s="38"/>
      <c r="I35" s="157">
        <v>0.20999999999999999</v>
      </c>
      <c r="J35" s="156">
        <f>ROUND(((SUM(BE85:BE349))*I35),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ROUND((SUM(BF85:BF349)),  2)</f>
        <v>0</v>
      </c>
      <c r="G36" s="38"/>
      <c r="H36" s="38"/>
      <c r="I36" s="157">
        <v>0.12</v>
      </c>
      <c r="J36" s="156">
        <f>ROUND(((SUM(BF85:BF349))*I36),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ROUND((SUM(BG85:BG349)),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ROUND((SUM(BH85:BH349)),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ROUND((SUM(BI85:BI349)),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441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 731 - PVS v OKP - MaR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133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Revitalizace CZT Liberec - GreenNet III- D10 Úprava zdroje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118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440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441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D10.2.1 - PS 731 - PVS v OKP - MaR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 xml:space="preserve"> </v>
      </c>
      <c r="G79" s="40"/>
      <c r="H79" s="40"/>
      <c r="I79" s="32" t="s">
        <v>23</v>
      </c>
      <c r="J79" s="72" t="str">
        <f>IF(J14="","",J14)</f>
        <v>21. 6. 2024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Teplárna Liberec, a.s.</v>
      </c>
      <c r="G81" s="40"/>
      <c r="H81" s="40"/>
      <c r="I81" s="32" t="s">
        <v>32</v>
      </c>
      <c r="J81" s="36" t="str">
        <f>E23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IF(E20="","",E20)</f>
        <v>Vyplň údaj</v>
      </c>
      <c r="G82" s="40"/>
      <c r="H82" s="40"/>
      <c r="I82" s="32" t="s">
        <v>36</v>
      </c>
      <c r="J82" s="36" t="str">
        <f>E26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134</v>
      </c>
      <c r="D84" s="188" t="s">
        <v>58</v>
      </c>
      <c r="E84" s="188" t="s">
        <v>54</v>
      </c>
      <c r="F84" s="188" t="s">
        <v>55</v>
      </c>
      <c r="G84" s="188" t="s">
        <v>135</v>
      </c>
      <c r="H84" s="188" t="s">
        <v>136</v>
      </c>
      <c r="I84" s="188" t="s">
        <v>137</v>
      </c>
      <c r="J84" s="188" t="s">
        <v>122</v>
      </c>
      <c r="K84" s="189" t="s">
        <v>138</v>
      </c>
      <c r="L84" s="190"/>
      <c r="M84" s="92" t="s">
        <v>19</v>
      </c>
      <c r="N84" s="93" t="s">
        <v>43</v>
      </c>
      <c r="O84" s="93" t="s">
        <v>139</v>
      </c>
      <c r="P84" s="93" t="s">
        <v>140</v>
      </c>
      <c r="Q84" s="93" t="s">
        <v>141</v>
      </c>
      <c r="R84" s="93" t="s">
        <v>142</v>
      </c>
      <c r="S84" s="93" t="s">
        <v>143</v>
      </c>
      <c r="T84" s="94" t="s">
        <v>144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145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SUM(P86:P349)</f>
        <v>0</v>
      </c>
      <c r="Q85" s="96"/>
      <c r="R85" s="193">
        <f>SUM(R86:R349)</f>
        <v>0</v>
      </c>
      <c r="S85" s="96"/>
      <c r="T85" s="194">
        <f>SUM(T86:T349)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123</v>
      </c>
      <c r="BK85" s="195">
        <f>SUM(BK86:BK349)</f>
        <v>0</v>
      </c>
    </row>
    <row r="86" s="2" customFormat="1" ht="16.5" customHeight="1">
      <c r="A86" s="38"/>
      <c r="B86" s="39"/>
      <c r="C86" s="243" t="s">
        <v>81</v>
      </c>
      <c r="D86" s="243" t="s">
        <v>182</v>
      </c>
      <c r="E86" s="244" t="s">
        <v>2570</v>
      </c>
      <c r="F86" s="245" t="s">
        <v>2571</v>
      </c>
      <c r="G86" s="246" t="s">
        <v>2019</v>
      </c>
      <c r="H86" s="247">
        <v>1</v>
      </c>
      <c r="I86" s="248"/>
      <c r="J86" s="249">
        <f>ROUND(I86*H86,2)</f>
        <v>0</v>
      </c>
      <c r="K86" s="245" t="s">
        <v>19</v>
      </c>
      <c r="L86" s="250"/>
      <c r="M86" s="251" t="s">
        <v>19</v>
      </c>
      <c r="N86" s="252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205</v>
      </c>
      <c r="AT86" s="223" t="s">
        <v>182</v>
      </c>
      <c r="AU86" s="223" t="s">
        <v>73</v>
      </c>
      <c r="AY86" s="17" t="s">
        <v>148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156</v>
      </c>
      <c r="BM86" s="223" t="s">
        <v>83</v>
      </c>
    </row>
    <row r="87" s="2" customFormat="1">
      <c r="A87" s="38"/>
      <c r="B87" s="39"/>
      <c r="C87" s="40"/>
      <c r="D87" s="225" t="s">
        <v>158</v>
      </c>
      <c r="E87" s="40"/>
      <c r="F87" s="226" t="s">
        <v>2571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158</v>
      </c>
      <c r="AU87" s="17" t="s">
        <v>73</v>
      </c>
    </row>
    <row r="88" s="2" customFormat="1" ht="16.5" customHeight="1">
      <c r="A88" s="38"/>
      <c r="B88" s="39"/>
      <c r="C88" s="243" t="s">
        <v>83</v>
      </c>
      <c r="D88" s="243" t="s">
        <v>182</v>
      </c>
      <c r="E88" s="244" t="s">
        <v>2572</v>
      </c>
      <c r="F88" s="245" t="s">
        <v>2573</v>
      </c>
      <c r="G88" s="246" t="s">
        <v>2019</v>
      </c>
      <c r="H88" s="247">
        <v>1</v>
      </c>
      <c r="I88" s="248"/>
      <c r="J88" s="249">
        <f>ROUND(I88*H88,2)</f>
        <v>0</v>
      </c>
      <c r="K88" s="245" t="s">
        <v>19</v>
      </c>
      <c r="L88" s="250"/>
      <c r="M88" s="251" t="s">
        <v>19</v>
      </c>
      <c r="N88" s="252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205</v>
      </c>
      <c r="AT88" s="223" t="s">
        <v>182</v>
      </c>
      <c r="AU88" s="223" t="s">
        <v>73</v>
      </c>
      <c r="AY88" s="17" t="s">
        <v>148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156</v>
      </c>
      <c r="BM88" s="223" t="s">
        <v>156</v>
      </c>
    </row>
    <row r="89" s="2" customFormat="1">
      <c r="A89" s="38"/>
      <c r="B89" s="39"/>
      <c r="C89" s="40"/>
      <c r="D89" s="225" t="s">
        <v>158</v>
      </c>
      <c r="E89" s="40"/>
      <c r="F89" s="226" t="s">
        <v>2573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158</v>
      </c>
      <c r="AU89" s="17" t="s">
        <v>73</v>
      </c>
    </row>
    <row r="90" s="2" customFormat="1" ht="16.5" customHeight="1">
      <c r="A90" s="38"/>
      <c r="B90" s="39"/>
      <c r="C90" s="243" t="s">
        <v>175</v>
      </c>
      <c r="D90" s="243" t="s">
        <v>182</v>
      </c>
      <c r="E90" s="244" t="s">
        <v>2574</v>
      </c>
      <c r="F90" s="245" t="s">
        <v>2575</v>
      </c>
      <c r="G90" s="246" t="s">
        <v>2019</v>
      </c>
      <c r="H90" s="247">
        <v>1</v>
      </c>
      <c r="I90" s="248"/>
      <c r="J90" s="249">
        <f>ROUND(I90*H90,2)</f>
        <v>0</v>
      </c>
      <c r="K90" s="245" t="s">
        <v>19</v>
      </c>
      <c r="L90" s="250"/>
      <c r="M90" s="251" t="s">
        <v>19</v>
      </c>
      <c r="N90" s="252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205</v>
      </c>
      <c r="AT90" s="223" t="s">
        <v>182</v>
      </c>
      <c r="AU90" s="223" t="s">
        <v>73</v>
      </c>
      <c r="AY90" s="17" t="s">
        <v>148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156</v>
      </c>
      <c r="BM90" s="223" t="s">
        <v>195</v>
      </c>
    </row>
    <row r="91" s="2" customFormat="1">
      <c r="A91" s="38"/>
      <c r="B91" s="39"/>
      <c r="C91" s="40"/>
      <c r="D91" s="225" t="s">
        <v>158</v>
      </c>
      <c r="E91" s="40"/>
      <c r="F91" s="226" t="s">
        <v>2575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158</v>
      </c>
      <c r="AU91" s="17" t="s">
        <v>73</v>
      </c>
    </row>
    <row r="92" s="2" customFormat="1" ht="16.5" customHeight="1">
      <c r="A92" s="38"/>
      <c r="B92" s="39"/>
      <c r="C92" s="243" t="s">
        <v>156</v>
      </c>
      <c r="D92" s="243" t="s">
        <v>182</v>
      </c>
      <c r="E92" s="244" t="s">
        <v>2576</v>
      </c>
      <c r="F92" s="245" t="s">
        <v>2577</v>
      </c>
      <c r="G92" s="246" t="s">
        <v>2019</v>
      </c>
      <c r="H92" s="247">
        <v>1</v>
      </c>
      <c r="I92" s="248"/>
      <c r="J92" s="249">
        <f>ROUND(I92*H92,2)</f>
        <v>0</v>
      </c>
      <c r="K92" s="245" t="s">
        <v>19</v>
      </c>
      <c r="L92" s="250"/>
      <c r="M92" s="251" t="s">
        <v>19</v>
      </c>
      <c r="N92" s="252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205</v>
      </c>
      <c r="AT92" s="223" t="s">
        <v>182</v>
      </c>
      <c r="AU92" s="223" t="s">
        <v>73</v>
      </c>
      <c r="AY92" s="17" t="s">
        <v>148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156</v>
      </c>
      <c r="BM92" s="223" t="s">
        <v>205</v>
      </c>
    </row>
    <row r="93" s="2" customFormat="1">
      <c r="A93" s="38"/>
      <c r="B93" s="39"/>
      <c r="C93" s="40"/>
      <c r="D93" s="225" t="s">
        <v>158</v>
      </c>
      <c r="E93" s="40"/>
      <c r="F93" s="226" t="s">
        <v>2577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158</v>
      </c>
      <c r="AU93" s="17" t="s">
        <v>73</v>
      </c>
    </row>
    <row r="94" s="2" customFormat="1" ht="16.5" customHeight="1">
      <c r="A94" s="38"/>
      <c r="B94" s="39"/>
      <c r="C94" s="243" t="s">
        <v>188</v>
      </c>
      <c r="D94" s="243" t="s">
        <v>182</v>
      </c>
      <c r="E94" s="244" t="s">
        <v>2578</v>
      </c>
      <c r="F94" s="245" t="s">
        <v>2579</v>
      </c>
      <c r="G94" s="246" t="s">
        <v>2019</v>
      </c>
      <c r="H94" s="247">
        <v>9</v>
      </c>
      <c r="I94" s="248"/>
      <c r="J94" s="249">
        <f>ROUND(I94*H94,2)</f>
        <v>0</v>
      </c>
      <c r="K94" s="245" t="s">
        <v>19</v>
      </c>
      <c r="L94" s="250"/>
      <c r="M94" s="251" t="s">
        <v>19</v>
      </c>
      <c r="N94" s="252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205</v>
      </c>
      <c r="AT94" s="223" t="s">
        <v>182</v>
      </c>
      <c r="AU94" s="223" t="s">
        <v>73</v>
      </c>
      <c r="AY94" s="17" t="s">
        <v>148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156</v>
      </c>
      <c r="BM94" s="223" t="s">
        <v>219</v>
      </c>
    </row>
    <row r="95" s="2" customFormat="1">
      <c r="A95" s="38"/>
      <c r="B95" s="39"/>
      <c r="C95" s="40"/>
      <c r="D95" s="225" t="s">
        <v>158</v>
      </c>
      <c r="E95" s="40"/>
      <c r="F95" s="226" t="s">
        <v>2579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158</v>
      </c>
      <c r="AU95" s="17" t="s">
        <v>73</v>
      </c>
    </row>
    <row r="96" s="2" customFormat="1" ht="16.5" customHeight="1">
      <c r="A96" s="38"/>
      <c r="B96" s="39"/>
      <c r="C96" s="243" t="s">
        <v>195</v>
      </c>
      <c r="D96" s="243" t="s">
        <v>182</v>
      </c>
      <c r="E96" s="244" t="s">
        <v>2580</v>
      </c>
      <c r="F96" s="245" t="s">
        <v>2581</v>
      </c>
      <c r="G96" s="246" t="s">
        <v>2019</v>
      </c>
      <c r="H96" s="247">
        <v>1</v>
      </c>
      <c r="I96" s="248"/>
      <c r="J96" s="249">
        <f>ROUND(I96*H96,2)</f>
        <v>0</v>
      </c>
      <c r="K96" s="245" t="s">
        <v>19</v>
      </c>
      <c r="L96" s="250"/>
      <c r="M96" s="251" t="s">
        <v>19</v>
      </c>
      <c r="N96" s="252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205</v>
      </c>
      <c r="AT96" s="223" t="s">
        <v>182</v>
      </c>
      <c r="AU96" s="223" t="s">
        <v>73</v>
      </c>
      <c r="AY96" s="17" t="s">
        <v>148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156</v>
      </c>
      <c r="BM96" s="223" t="s">
        <v>8</v>
      </c>
    </row>
    <row r="97" s="2" customFormat="1">
      <c r="A97" s="38"/>
      <c r="B97" s="39"/>
      <c r="C97" s="40"/>
      <c r="D97" s="225" t="s">
        <v>158</v>
      </c>
      <c r="E97" s="40"/>
      <c r="F97" s="226" t="s">
        <v>2581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73</v>
      </c>
    </row>
    <row r="98" s="2" customFormat="1" ht="16.5" customHeight="1">
      <c r="A98" s="38"/>
      <c r="B98" s="39"/>
      <c r="C98" s="243" t="s">
        <v>198</v>
      </c>
      <c r="D98" s="243" t="s">
        <v>182</v>
      </c>
      <c r="E98" s="244" t="s">
        <v>2582</v>
      </c>
      <c r="F98" s="245" t="s">
        <v>2583</v>
      </c>
      <c r="G98" s="246" t="s">
        <v>2019</v>
      </c>
      <c r="H98" s="247">
        <v>3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205</v>
      </c>
      <c r="AT98" s="223" t="s">
        <v>182</v>
      </c>
      <c r="AU98" s="223" t="s">
        <v>73</v>
      </c>
      <c r="AY98" s="17" t="s">
        <v>148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156</v>
      </c>
      <c r="BM98" s="223" t="s">
        <v>246</v>
      </c>
    </row>
    <row r="99" s="2" customFormat="1">
      <c r="A99" s="38"/>
      <c r="B99" s="39"/>
      <c r="C99" s="40"/>
      <c r="D99" s="225" t="s">
        <v>158</v>
      </c>
      <c r="E99" s="40"/>
      <c r="F99" s="226" t="s">
        <v>2583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158</v>
      </c>
      <c r="AU99" s="17" t="s">
        <v>73</v>
      </c>
    </row>
    <row r="100" s="2" customFormat="1" ht="16.5" customHeight="1">
      <c r="A100" s="38"/>
      <c r="B100" s="39"/>
      <c r="C100" s="243" t="s">
        <v>205</v>
      </c>
      <c r="D100" s="243" t="s">
        <v>182</v>
      </c>
      <c r="E100" s="244" t="s">
        <v>2584</v>
      </c>
      <c r="F100" s="245" t="s">
        <v>2585</v>
      </c>
      <c r="G100" s="246" t="s">
        <v>2019</v>
      </c>
      <c r="H100" s="247">
        <v>100</v>
      </c>
      <c r="I100" s="248"/>
      <c r="J100" s="249">
        <f>ROUND(I100*H100,2)</f>
        <v>0</v>
      </c>
      <c r="K100" s="245" t="s">
        <v>19</v>
      </c>
      <c r="L100" s="250"/>
      <c r="M100" s="251" t="s">
        <v>19</v>
      </c>
      <c r="N100" s="252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205</v>
      </c>
      <c r="AT100" s="223" t="s">
        <v>182</v>
      </c>
      <c r="AU100" s="223" t="s">
        <v>73</v>
      </c>
      <c r="AY100" s="17" t="s">
        <v>148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156</v>
      </c>
      <c r="BM100" s="223" t="s">
        <v>169</v>
      </c>
    </row>
    <row r="101" s="2" customFormat="1">
      <c r="A101" s="38"/>
      <c r="B101" s="39"/>
      <c r="C101" s="40"/>
      <c r="D101" s="225" t="s">
        <v>158</v>
      </c>
      <c r="E101" s="40"/>
      <c r="F101" s="226" t="s">
        <v>2585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73</v>
      </c>
    </row>
    <row r="102" s="2" customFormat="1" ht="16.5" customHeight="1">
      <c r="A102" s="38"/>
      <c r="B102" s="39"/>
      <c r="C102" s="243" t="s">
        <v>211</v>
      </c>
      <c r="D102" s="243" t="s">
        <v>182</v>
      </c>
      <c r="E102" s="244" t="s">
        <v>2586</v>
      </c>
      <c r="F102" s="245" t="s">
        <v>2587</v>
      </c>
      <c r="G102" s="246" t="s">
        <v>2019</v>
      </c>
      <c r="H102" s="247">
        <v>10</v>
      </c>
      <c r="I102" s="248"/>
      <c r="J102" s="249">
        <f>ROUND(I102*H102,2)</f>
        <v>0</v>
      </c>
      <c r="K102" s="245" t="s">
        <v>19</v>
      </c>
      <c r="L102" s="250"/>
      <c r="M102" s="251" t="s">
        <v>19</v>
      </c>
      <c r="N102" s="252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205</v>
      </c>
      <c r="AT102" s="223" t="s">
        <v>182</v>
      </c>
      <c r="AU102" s="223" t="s">
        <v>73</v>
      </c>
      <c r="AY102" s="17" t="s">
        <v>148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156</v>
      </c>
      <c r="BM102" s="223" t="s">
        <v>266</v>
      </c>
    </row>
    <row r="103" s="2" customFormat="1">
      <c r="A103" s="38"/>
      <c r="B103" s="39"/>
      <c r="C103" s="40"/>
      <c r="D103" s="225" t="s">
        <v>158</v>
      </c>
      <c r="E103" s="40"/>
      <c r="F103" s="226" t="s">
        <v>2587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73</v>
      </c>
    </row>
    <row r="104" s="2" customFormat="1" ht="16.5" customHeight="1">
      <c r="A104" s="38"/>
      <c r="B104" s="39"/>
      <c r="C104" s="243" t="s">
        <v>219</v>
      </c>
      <c r="D104" s="243" t="s">
        <v>182</v>
      </c>
      <c r="E104" s="244" t="s">
        <v>2588</v>
      </c>
      <c r="F104" s="245" t="s">
        <v>2589</v>
      </c>
      <c r="G104" s="246" t="s">
        <v>2019</v>
      </c>
      <c r="H104" s="247">
        <v>50</v>
      </c>
      <c r="I104" s="248"/>
      <c r="J104" s="249">
        <f>ROUND(I104*H104,2)</f>
        <v>0</v>
      </c>
      <c r="K104" s="245" t="s">
        <v>19</v>
      </c>
      <c r="L104" s="250"/>
      <c r="M104" s="251" t="s">
        <v>19</v>
      </c>
      <c r="N104" s="252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205</v>
      </c>
      <c r="AT104" s="223" t="s">
        <v>182</v>
      </c>
      <c r="AU104" s="223" t="s">
        <v>73</v>
      </c>
      <c r="AY104" s="17" t="s">
        <v>148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156</v>
      </c>
      <c r="BM104" s="223" t="s">
        <v>276</v>
      </c>
    </row>
    <row r="105" s="2" customFormat="1">
      <c r="A105" s="38"/>
      <c r="B105" s="39"/>
      <c r="C105" s="40"/>
      <c r="D105" s="225" t="s">
        <v>158</v>
      </c>
      <c r="E105" s="40"/>
      <c r="F105" s="226" t="s">
        <v>2589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73</v>
      </c>
    </row>
    <row r="106" s="2" customFormat="1" ht="16.5" customHeight="1">
      <c r="A106" s="38"/>
      <c r="B106" s="39"/>
      <c r="C106" s="243" t="s">
        <v>227</v>
      </c>
      <c r="D106" s="243" t="s">
        <v>182</v>
      </c>
      <c r="E106" s="244" t="s">
        <v>2590</v>
      </c>
      <c r="F106" s="245" t="s">
        <v>2591</v>
      </c>
      <c r="G106" s="246" t="s">
        <v>2019</v>
      </c>
      <c r="H106" s="247">
        <v>1</v>
      </c>
      <c r="I106" s="248"/>
      <c r="J106" s="249">
        <f>ROUND(I106*H106,2)</f>
        <v>0</v>
      </c>
      <c r="K106" s="245" t="s">
        <v>19</v>
      </c>
      <c r="L106" s="250"/>
      <c r="M106" s="251" t="s">
        <v>19</v>
      </c>
      <c r="N106" s="252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205</v>
      </c>
      <c r="AT106" s="223" t="s">
        <v>182</v>
      </c>
      <c r="AU106" s="223" t="s">
        <v>73</v>
      </c>
      <c r="AY106" s="17" t="s">
        <v>148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156</v>
      </c>
      <c r="BM106" s="223" t="s">
        <v>285</v>
      </c>
    </row>
    <row r="107" s="2" customFormat="1">
      <c r="A107" s="38"/>
      <c r="B107" s="39"/>
      <c r="C107" s="40"/>
      <c r="D107" s="225" t="s">
        <v>158</v>
      </c>
      <c r="E107" s="40"/>
      <c r="F107" s="226" t="s">
        <v>2591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73</v>
      </c>
    </row>
    <row r="108" s="2" customFormat="1" ht="16.5" customHeight="1">
      <c r="A108" s="38"/>
      <c r="B108" s="39"/>
      <c r="C108" s="243" t="s">
        <v>8</v>
      </c>
      <c r="D108" s="243" t="s">
        <v>182</v>
      </c>
      <c r="E108" s="244" t="s">
        <v>2592</v>
      </c>
      <c r="F108" s="245" t="s">
        <v>2593</v>
      </c>
      <c r="G108" s="246" t="s">
        <v>2019</v>
      </c>
      <c r="H108" s="247">
        <v>1</v>
      </c>
      <c r="I108" s="248"/>
      <c r="J108" s="249">
        <f>ROUND(I108*H108,2)</f>
        <v>0</v>
      </c>
      <c r="K108" s="245" t="s">
        <v>19</v>
      </c>
      <c r="L108" s="250"/>
      <c r="M108" s="251" t="s">
        <v>19</v>
      </c>
      <c r="N108" s="252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205</v>
      </c>
      <c r="AT108" s="223" t="s">
        <v>182</v>
      </c>
      <c r="AU108" s="223" t="s">
        <v>73</v>
      </c>
      <c r="AY108" s="17" t="s">
        <v>148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156</v>
      </c>
      <c r="BM108" s="223" t="s">
        <v>297</v>
      </c>
    </row>
    <row r="109" s="2" customFormat="1">
      <c r="A109" s="38"/>
      <c r="B109" s="39"/>
      <c r="C109" s="40"/>
      <c r="D109" s="225" t="s">
        <v>158</v>
      </c>
      <c r="E109" s="40"/>
      <c r="F109" s="226" t="s">
        <v>2593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158</v>
      </c>
      <c r="AU109" s="17" t="s">
        <v>73</v>
      </c>
    </row>
    <row r="110" s="2" customFormat="1" ht="16.5" customHeight="1">
      <c r="A110" s="38"/>
      <c r="B110" s="39"/>
      <c r="C110" s="243" t="s">
        <v>238</v>
      </c>
      <c r="D110" s="243" t="s">
        <v>182</v>
      </c>
      <c r="E110" s="244" t="s">
        <v>2594</v>
      </c>
      <c r="F110" s="245" t="s">
        <v>2595</v>
      </c>
      <c r="G110" s="246" t="s">
        <v>2019</v>
      </c>
      <c r="H110" s="247">
        <v>6</v>
      </c>
      <c r="I110" s="248"/>
      <c r="J110" s="249">
        <f>ROUND(I110*H110,2)</f>
        <v>0</v>
      </c>
      <c r="K110" s="245" t="s">
        <v>19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205</v>
      </c>
      <c r="AT110" s="223" t="s">
        <v>182</v>
      </c>
      <c r="AU110" s="223" t="s">
        <v>73</v>
      </c>
      <c r="AY110" s="17" t="s">
        <v>148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156</v>
      </c>
      <c r="BM110" s="223" t="s">
        <v>310</v>
      </c>
    </row>
    <row r="111" s="2" customFormat="1">
      <c r="A111" s="38"/>
      <c r="B111" s="39"/>
      <c r="C111" s="40"/>
      <c r="D111" s="225" t="s">
        <v>158</v>
      </c>
      <c r="E111" s="40"/>
      <c r="F111" s="226" t="s">
        <v>2595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73</v>
      </c>
    </row>
    <row r="112" s="2" customFormat="1" ht="16.5" customHeight="1">
      <c r="A112" s="38"/>
      <c r="B112" s="39"/>
      <c r="C112" s="243" t="s">
        <v>246</v>
      </c>
      <c r="D112" s="243" t="s">
        <v>182</v>
      </c>
      <c r="E112" s="244" t="s">
        <v>2596</v>
      </c>
      <c r="F112" s="245" t="s">
        <v>2597</v>
      </c>
      <c r="G112" s="246" t="s">
        <v>2019</v>
      </c>
      <c r="H112" s="247">
        <v>3</v>
      </c>
      <c r="I112" s="248"/>
      <c r="J112" s="249">
        <f>ROUND(I112*H112,2)</f>
        <v>0</v>
      </c>
      <c r="K112" s="245" t="s">
        <v>19</v>
      </c>
      <c r="L112" s="250"/>
      <c r="M112" s="251" t="s">
        <v>19</v>
      </c>
      <c r="N112" s="252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205</v>
      </c>
      <c r="AT112" s="223" t="s">
        <v>182</v>
      </c>
      <c r="AU112" s="223" t="s">
        <v>73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156</v>
      </c>
      <c r="BM112" s="223" t="s">
        <v>324</v>
      </c>
    </row>
    <row r="113" s="2" customFormat="1">
      <c r="A113" s="38"/>
      <c r="B113" s="39"/>
      <c r="C113" s="40"/>
      <c r="D113" s="225" t="s">
        <v>158</v>
      </c>
      <c r="E113" s="40"/>
      <c r="F113" s="226" t="s">
        <v>2597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73</v>
      </c>
    </row>
    <row r="114" s="2" customFormat="1" ht="16.5" customHeight="1">
      <c r="A114" s="38"/>
      <c r="B114" s="39"/>
      <c r="C114" s="243" t="s">
        <v>252</v>
      </c>
      <c r="D114" s="243" t="s">
        <v>182</v>
      </c>
      <c r="E114" s="244" t="s">
        <v>2598</v>
      </c>
      <c r="F114" s="245" t="s">
        <v>2599</v>
      </c>
      <c r="G114" s="246" t="s">
        <v>2019</v>
      </c>
      <c r="H114" s="247">
        <v>1</v>
      </c>
      <c r="I114" s="248"/>
      <c r="J114" s="249">
        <f>ROUND(I114*H114,2)</f>
        <v>0</v>
      </c>
      <c r="K114" s="245" t="s">
        <v>19</v>
      </c>
      <c r="L114" s="250"/>
      <c r="M114" s="251" t="s">
        <v>19</v>
      </c>
      <c r="N114" s="252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205</v>
      </c>
      <c r="AT114" s="223" t="s">
        <v>182</v>
      </c>
      <c r="AU114" s="223" t="s">
        <v>73</v>
      </c>
      <c r="AY114" s="17" t="s">
        <v>148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156</v>
      </c>
      <c r="BM114" s="223" t="s">
        <v>338</v>
      </c>
    </row>
    <row r="115" s="2" customFormat="1">
      <c r="A115" s="38"/>
      <c r="B115" s="39"/>
      <c r="C115" s="40"/>
      <c r="D115" s="225" t="s">
        <v>158</v>
      </c>
      <c r="E115" s="40"/>
      <c r="F115" s="226" t="s">
        <v>2599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158</v>
      </c>
      <c r="AU115" s="17" t="s">
        <v>73</v>
      </c>
    </row>
    <row r="116" s="2" customFormat="1" ht="16.5" customHeight="1">
      <c r="A116" s="38"/>
      <c r="B116" s="39"/>
      <c r="C116" s="243" t="s">
        <v>169</v>
      </c>
      <c r="D116" s="243" t="s">
        <v>182</v>
      </c>
      <c r="E116" s="244" t="s">
        <v>2600</v>
      </c>
      <c r="F116" s="245" t="s">
        <v>2601</v>
      </c>
      <c r="G116" s="246" t="s">
        <v>2019</v>
      </c>
      <c r="H116" s="247">
        <v>2</v>
      </c>
      <c r="I116" s="248"/>
      <c r="J116" s="249">
        <f>ROUND(I116*H116,2)</f>
        <v>0</v>
      </c>
      <c r="K116" s="245" t="s">
        <v>19</v>
      </c>
      <c r="L116" s="250"/>
      <c r="M116" s="251" t="s">
        <v>19</v>
      </c>
      <c r="N116" s="252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205</v>
      </c>
      <c r="AT116" s="223" t="s">
        <v>182</v>
      </c>
      <c r="AU116" s="223" t="s">
        <v>73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156</v>
      </c>
      <c r="BM116" s="223" t="s">
        <v>185</v>
      </c>
    </row>
    <row r="117" s="2" customFormat="1">
      <c r="A117" s="38"/>
      <c r="B117" s="39"/>
      <c r="C117" s="40"/>
      <c r="D117" s="225" t="s">
        <v>158</v>
      </c>
      <c r="E117" s="40"/>
      <c r="F117" s="226" t="s">
        <v>2601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73</v>
      </c>
    </row>
    <row r="118" s="2" customFormat="1" ht="16.5" customHeight="1">
      <c r="A118" s="38"/>
      <c r="B118" s="39"/>
      <c r="C118" s="243" t="s">
        <v>261</v>
      </c>
      <c r="D118" s="243" t="s">
        <v>182</v>
      </c>
      <c r="E118" s="244" t="s">
        <v>2602</v>
      </c>
      <c r="F118" s="245" t="s">
        <v>2603</v>
      </c>
      <c r="G118" s="246" t="s">
        <v>2019</v>
      </c>
      <c r="H118" s="247">
        <v>2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205</v>
      </c>
      <c r="AT118" s="223" t="s">
        <v>182</v>
      </c>
      <c r="AU118" s="223" t="s">
        <v>73</v>
      </c>
      <c r="AY118" s="17" t="s">
        <v>148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156</v>
      </c>
      <c r="BM118" s="223" t="s">
        <v>359</v>
      </c>
    </row>
    <row r="119" s="2" customFormat="1">
      <c r="A119" s="38"/>
      <c r="B119" s="39"/>
      <c r="C119" s="40"/>
      <c r="D119" s="225" t="s">
        <v>158</v>
      </c>
      <c r="E119" s="40"/>
      <c r="F119" s="226" t="s">
        <v>2603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73</v>
      </c>
    </row>
    <row r="120" s="2" customFormat="1" ht="16.5" customHeight="1">
      <c r="A120" s="38"/>
      <c r="B120" s="39"/>
      <c r="C120" s="243" t="s">
        <v>266</v>
      </c>
      <c r="D120" s="243" t="s">
        <v>182</v>
      </c>
      <c r="E120" s="244" t="s">
        <v>2604</v>
      </c>
      <c r="F120" s="245" t="s">
        <v>2601</v>
      </c>
      <c r="G120" s="246" t="s">
        <v>2019</v>
      </c>
      <c r="H120" s="247">
        <v>2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205</v>
      </c>
      <c r="AT120" s="223" t="s">
        <v>182</v>
      </c>
      <c r="AU120" s="223" t="s">
        <v>73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156</v>
      </c>
      <c r="BM120" s="223" t="s">
        <v>370</v>
      </c>
    </row>
    <row r="121" s="2" customFormat="1">
      <c r="A121" s="38"/>
      <c r="B121" s="39"/>
      <c r="C121" s="40"/>
      <c r="D121" s="225" t="s">
        <v>158</v>
      </c>
      <c r="E121" s="40"/>
      <c r="F121" s="226" t="s">
        <v>2601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158</v>
      </c>
      <c r="AU121" s="17" t="s">
        <v>73</v>
      </c>
    </row>
    <row r="122" s="2" customFormat="1" ht="16.5" customHeight="1">
      <c r="A122" s="38"/>
      <c r="B122" s="39"/>
      <c r="C122" s="243" t="s">
        <v>272</v>
      </c>
      <c r="D122" s="243" t="s">
        <v>182</v>
      </c>
      <c r="E122" s="244" t="s">
        <v>2605</v>
      </c>
      <c r="F122" s="245" t="s">
        <v>2606</v>
      </c>
      <c r="G122" s="246" t="s">
        <v>2019</v>
      </c>
      <c r="H122" s="247">
        <v>1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205</v>
      </c>
      <c r="AT122" s="223" t="s">
        <v>182</v>
      </c>
      <c r="AU122" s="223" t="s">
        <v>73</v>
      </c>
      <c r="AY122" s="17" t="s">
        <v>148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156</v>
      </c>
      <c r="BM122" s="223" t="s">
        <v>380</v>
      </c>
    </row>
    <row r="123" s="2" customFormat="1">
      <c r="A123" s="38"/>
      <c r="B123" s="39"/>
      <c r="C123" s="40"/>
      <c r="D123" s="225" t="s">
        <v>158</v>
      </c>
      <c r="E123" s="40"/>
      <c r="F123" s="226" t="s">
        <v>2606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158</v>
      </c>
      <c r="AU123" s="17" t="s">
        <v>73</v>
      </c>
    </row>
    <row r="124" s="2" customFormat="1" ht="16.5" customHeight="1">
      <c r="A124" s="38"/>
      <c r="B124" s="39"/>
      <c r="C124" s="243" t="s">
        <v>276</v>
      </c>
      <c r="D124" s="243" t="s">
        <v>182</v>
      </c>
      <c r="E124" s="244" t="s">
        <v>2607</v>
      </c>
      <c r="F124" s="245" t="s">
        <v>2608</v>
      </c>
      <c r="G124" s="246" t="s">
        <v>2019</v>
      </c>
      <c r="H124" s="247">
        <v>1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205</v>
      </c>
      <c r="AT124" s="223" t="s">
        <v>182</v>
      </c>
      <c r="AU124" s="223" t="s">
        <v>73</v>
      </c>
      <c r="AY124" s="17" t="s">
        <v>148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156</v>
      </c>
      <c r="BM124" s="223" t="s">
        <v>390</v>
      </c>
    </row>
    <row r="125" s="2" customFormat="1">
      <c r="A125" s="38"/>
      <c r="B125" s="39"/>
      <c r="C125" s="40"/>
      <c r="D125" s="225" t="s">
        <v>158</v>
      </c>
      <c r="E125" s="40"/>
      <c r="F125" s="226" t="s">
        <v>2608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73</v>
      </c>
    </row>
    <row r="126" s="2" customFormat="1" ht="16.5" customHeight="1">
      <c r="A126" s="38"/>
      <c r="B126" s="39"/>
      <c r="C126" s="243" t="s">
        <v>7</v>
      </c>
      <c r="D126" s="243" t="s">
        <v>182</v>
      </c>
      <c r="E126" s="244" t="s">
        <v>2609</v>
      </c>
      <c r="F126" s="245" t="s">
        <v>2610</v>
      </c>
      <c r="G126" s="246" t="s">
        <v>2019</v>
      </c>
      <c r="H126" s="247">
        <v>1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205</v>
      </c>
      <c r="AT126" s="223" t="s">
        <v>182</v>
      </c>
      <c r="AU126" s="223" t="s">
        <v>73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156</v>
      </c>
      <c r="BM126" s="223" t="s">
        <v>401</v>
      </c>
    </row>
    <row r="127" s="2" customFormat="1">
      <c r="A127" s="38"/>
      <c r="B127" s="39"/>
      <c r="C127" s="40"/>
      <c r="D127" s="225" t="s">
        <v>158</v>
      </c>
      <c r="E127" s="40"/>
      <c r="F127" s="226" t="s">
        <v>2610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73</v>
      </c>
    </row>
    <row r="128" s="2" customFormat="1" ht="16.5" customHeight="1">
      <c r="A128" s="38"/>
      <c r="B128" s="39"/>
      <c r="C128" s="243" t="s">
        <v>285</v>
      </c>
      <c r="D128" s="243" t="s">
        <v>182</v>
      </c>
      <c r="E128" s="244" t="s">
        <v>2611</v>
      </c>
      <c r="F128" s="245" t="s">
        <v>2612</v>
      </c>
      <c r="G128" s="246" t="s">
        <v>2019</v>
      </c>
      <c r="H128" s="247">
        <v>1</v>
      </c>
      <c r="I128" s="248"/>
      <c r="J128" s="249">
        <f>ROUND(I128*H128,2)</f>
        <v>0</v>
      </c>
      <c r="K128" s="245" t="s">
        <v>19</v>
      </c>
      <c r="L128" s="250"/>
      <c r="M128" s="251" t="s">
        <v>19</v>
      </c>
      <c r="N128" s="252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205</v>
      </c>
      <c r="AT128" s="223" t="s">
        <v>182</v>
      </c>
      <c r="AU128" s="223" t="s">
        <v>73</v>
      </c>
      <c r="AY128" s="17" t="s">
        <v>148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156</v>
      </c>
      <c r="BM128" s="223" t="s">
        <v>411</v>
      </c>
    </row>
    <row r="129" s="2" customFormat="1">
      <c r="A129" s="38"/>
      <c r="B129" s="39"/>
      <c r="C129" s="40"/>
      <c r="D129" s="225" t="s">
        <v>158</v>
      </c>
      <c r="E129" s="40"/>
      <c r="F129" s="226" t="s">
        <v>2612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73</v>
      </c>
    </row>
    <row r="130" s="2" customFormat="1" ht="16.5" customHeight="1">
      <c r="A130" s="38"/>
      <c r="B130" s="39"/>
      <c r="C130" s="243" t="s">
        <v>289</v>
      </c>
      <c r="D130" s="243" t="s">
        <v>182</v>
      </c>
      <c r="E130" s="244" t="s">
        <v>2613</v>
      </c>
      <c r="F130" s="245" t="s">
        <v>2614</v>
      </c>
      <c r="G130" s="246" t="s">
        <v>2019</v>
      </c>
      <c r="H130" s="247">
        <v>1</v>
      </c>
      <c r="I130" s="248"/>
      <c r="J130" s="249">
        <f>ROUND(I130*H130,2)</f>
        <v>0</v>
      </c>
      <c r="K130" s="245" t="s">
        <v>19</v>
      </c>
      <c r="L130" s="250"/>
      <c r="M130" s="251" t="s">
        <v>19</v>
      </c>
      <c r="N130" s="252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205</v>
      </c>
      <c r="AT130" s="223" t="s">
        <v>182</v>
      </c>
      <c r="AU130" s="223" t="s">
        <v>73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156</v>
      </c>
      <c r="BM130" s="223" t="s">
        <v>421</v>
      </c>
    </row>
    <row r="131" s="2" customFormat="1">
      <c r="A131" s="38"/>
      <c r="B131" s="39"/>
      <c r="C131" s="40"/>
      <c r="D131" s="225" t="s">
        <v>158</v>
      </c>
      <c r="E131" s="40"/>
      <c r="F131" s="226" t="s">
        <v>2614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158</v>
      </c>
      <c r="AU131" s="17" t="s">
        <v>73</v>
      </c>
    </row>
    <row r="132" s="2" customFormat="1" ht="16.5" customHeight="1">
      <c r="A132" s="38"/>
      <c r="B132" s="39"/>
      <c r="C132" s="243" t="s">
        <v>297</v>
      </c>
      <c r="D132" s="243" t="s">
        <v>182</v>
      </c>
      <c r="E132" s="244" t="s">
        <v>2615</v>
      </c>
      <c r="F132" s="245" t="s">
        <v>2616</v>
      </c>
      <c r="G132" s="246" t="s">
        <v>2019</v>
      </c>
      <c r="H132" s="247">
        <v>1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205</v>
      </c>
      <c r="AT132" s="223" t="s">
        <v>182</v>
      </c>
      <c r="AU132" s="223" t="s">
        <v>73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156</v>
      </c>
      <c r="BM132" s="223" t="s">
        <v>431</v>
      </c>
    </row>
    <row r="133" s="2" customFormat="1">
      <c r="A133" s="38"/>
      <c r="B133" s="39"/>
      <c r="C133" s="40"/>
      <c r="D133" s="225" t="s">
        <v>158</v>
      </c>
      <c r="E133" s="40"/>
      <c r="F133" s="226" t="s">
        <v>2616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158</v>
      </c>
      <c r="AU133" s="17" t="s">
        <v>73</v>
      </c>
    </row>
    <row r="134" s="2" customFormat="1" ht="16.5" customHeight="1">
      <c r="A134" s="38"/>
      <c r="B134" s="39"/>
      <c r="C134" s="243" t="s">
        <v>304</v>
      </c>
      <c r="D134" s="243" t="s">
        <v>182</v>
      </c>
      <c r="E134" s="244" t="s">
        <v>2617</v>
      </c>
      <c r="F134" s="245" t="s">
        <v>2618</v>
      </c>
      <c r="G134" s="246" t="s">
        <v>2019</v>
      </c>
      <c r="H134" s="247">
        <v>1</v>
      </c>
      <c r="I134" s="248"/>
      <c r="J134" s="249">
        <f>ROUND(I134*H134,2)</f>
        <v>0</v>
      </c>
      <c r="K134" s="245" t="s">
        <v>19</v>
      </c>
      <c r="L134" s="250"/>
      <c r="M134" s="251" t="s">
        <v>19</v>
      </c>
      <c r="N134" s="252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205</v>
      </c>
      <c r="AT134" s="223" t="s">
        <v>182</v>
      </c>
      <c r="AU134" s="223" t="s">
        <v>73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156</v>
      </c>
      <c r="BM134" s="223" t="s">
        <v>661</v>
      </c>
    </row>
    <row r="135" s="2" customFormat="1">
      <c r="A135" s="38"/>
      <c r="B135" s="39"/>
      <c r="C135" s="40"/>
      <c r="D135" s="225" t="s">
        <v>158</v>
      </c>
      <c r="E135" s="40"/>
      <c r="F135" s="226" t="s">
        <v>2618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158</v>
      </c>
      <c r="AU135" s="17" t="s">
        <v>73</v>
      </c>
    </row>
    <row r="136" s="2" customFormat="1" ht="16.5" customHeight="1">
      <c r="A136" s="38"/>
      <c r="B136" s="39"/>
      <c r="C136" s="243" t="s">
        <v>310</v>
      </c>
      <c r="D136" s="243" t="s">
        <v>182</v>
      </c>
      <c r="E136" s="244" t="s">
        <v>2619</v>
      </c>
      <c r="F136" s="245" t="s">
        <v>2620</v>
      </c>
      <c r="G136" s="246" t="s">
        <v>2019</v>
      </c>
      <c r="H136" s="247">
        <v>1</v>
      </c>
      <c r="I136" s="248"/>
      <c r="J136" s="249">
        <f>ROUND(I136*H136,2)</f>
        <v>0</v>
      </c>
      <c r="K136" s="245" t="s">
        <v>19</v>
      </c>
      <c r="L136" s="250"/>
      <c r="M136" s="251" t="s">
        <v>19</v>
      </c>
      <c r="N136" s="252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205</v>
      </c>
      <c r="AT136" s="223" t="s">
        <v>182</v>
      </c>
      <c r="AU136" s="223" t="s">
        <v>73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156</v>
      </c>
      <c r="BM136" s="223" t="s">
        <v>673</v>
      </c>
    </row>
    <row r="137" s="2" customFormat="1">
      <c r="A137" s="38"/>
      <c r="B137" s="39"/>
      <c r="C137" s="40"/>
      <c r="D137" s="225" t="s">
        <v>158</v>
      </c>
      <c r="E137" s="40"/>
      <c r="F137" s="226" t="s">
        <v>2620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158</v>
      </c>
      <c r="AU137" s="17" t="s">
        <v>73</v>
      </c>
    </row>
    <row r="138" s="2" customFormat="1" ht="16.5" customHeight="1">
      <c r="A138" s="38"/>
      <c r="B138" s="39"/>
      <c r="C138" s="243" t="s">
        <v>316</v>
      </c>
      <c r="D138" s="243" t="s">
        <v>182</v>
      </c>
      <c r="E138" s="244" t="s">
        <v>2621</v>
      </c>
      <c r="F138" s="245" t="s">
        <v>2622</v>
      </c>
      <c r="G138" s="246" t="s">
        <v>2019</v>
      </c>
      <c r="H138" s="247">
        <v>1</v>
      </c>
      <c r="I138" s="248"/>
      <c r="J138" s="249">
        <f>ROUND(I138*H138,2)</f>
        <v>0</v>
      </c>
      <c r="K138" s="245" t="s">
        <v>19</v>
      </c>
      <c r="L138" s="250"/>
      <c r="M138" s="251" t="s">
        <v>19</v>
      </c>
      <c r="N138" s="252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205</v>
      </c>
      <c r="AT138" s="223" t="s">
        <v>182</v>
      </c>
      <c r="AU138" s="223" t="s">
        <v>73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156</v>
      </c>
      <c r="BM138" s="223" t="s">
        <v>684</v>
      </c>
    </row>
    <row r="139" s="2" customFormat="1">
      <c r="A139" s="38"/>
      <c r="B139" s="39"/>
      <c r="C139" s="40"/>
      <c r="D139" s="225" t="s">
        <v>158</v>
      </c>
      <c r="E139" s="40"/>
      <c r="F139" s="226" t="s">
        <v>2622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158</v>
      </c>
      <c r="AU139" s="17" t="s">
        <v>73</v>
      </c>
    </row>
    <row r="140" s="2" customFormat="1" ht="16.5" customHeight="1">
      <c r="A140" s="38"/>
      <c r="B140" s="39"/>
      <c r="C140" s="243" t="s">
        <v>324</v>
      </c>
      <c r="D140" s="243" t="s">
        <v>182</v>
      </c>
      <c r="E140" s="244" t="s">
        <v>2623</v>
      </c>
      <c r="F140" s="245" t="s">
        <v>2624</v>
      </c>
      <c r="G140" s="246" t="s">
        <v>2019</v>
      </c>
      <c r="H140" s="247">
        <v>2</v>
      </c>
      <c r="I140" s="248"/>
      <c r="J140" s="249">
        <f>ROUND(I140*H140,2)</f>
        <v>0</v>
      </c>
      <c r="K140" s="245" t="s">
        <v>19</v>
      </c>
      <c r="L140" s="250"/>
      <c r="M140" s="251" t="s">
        <v>19</v>
      </c>
      <c r="N140" s="252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205</v>
      </c>
      <c r="AT140" s="223" t="s">
        <v>182</v>
      </c>
      <c r="AU140" s="223" t="s">
        <v>73</v>
      </c>
      <c r="AY140" s="17" t="s">
        <v>148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156</v>
      </c>
      <c r="BM140" s="223" t="s">
        <v>693</v>
      </c>
    </row>
    <row r="141" s="2" customFormat="1">
      <c r="A141" s="38"/>
      <c r="B141" s="39"/>
      <c r="C141" s="40"/>
      <c r="D141" s="225" t="s">
        <v>158</v>
      </c>
      <c r="E141" s="40"/>
      <c r="F141" s="226" t="s">
        <v>2624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158</v>
      </c>
      <c r="AU141" s="17" t="s">
        <v>73</v>
      </c>
    </row>
    <row r="142" s="2" customFormat="1" ht="16.5" customHeight="1">
      <c r="A142" s="38"/>
      <c r="B142" s="39"/>
      <c r="C142" s="243" t="s">
        <v>330</v>
      </c>
      <c r="D142" s="243" t="s">
        <v>182</v>
      </c>
      <c r="E142" s="244" t="s">
        <v>2625</v>
      </c>
      <c r="F142" s="245" t="s">
        <v>2626</v>
      </c>
      <c r="G142" s="246" t="s">
        <v>2019</v>
      </c>
      <c r="H142" s="247">
        <v>7</v>
      </c>
      <c r="I142" s="248"/>
      <c r="J142" s="249">
        <f>ROUND(I142*H142,2)</f>
        <v>0</v>
      </c>
      <c r="K142" s="245" t="s">
        <v>19</v>
      </c>
      <c r="L142" s="250"/>
      <c r="M142" s="251" t="s">
        <v>19</v>
      </c>
      <c r="N142" s="252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205</v>
      </c>
      <c r="AT142" s="223" t="s">
        <v>182</v>
      </c>
      <c r="AU142" s="223" t="s">
        <v>73</v>
      </c>
      <c r="AY142" s="17" t="s">
        <v>148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156</v>
      </c>
      <c r="BM142" s="223" t="s">
        <v>703</v>
      </c>
    </row>
    <row r="143" s="2" customFormat="1">
      <c r="A143" s="38"/>
      <c r="B143" s="39"/>
      <c r="C143" s="40"/>
      <c r="D143" s="225" t="s">
        <v>158</v>
      </c>
      <c r="E143" s="40"/>
      <c r="F143" s="226" t="s">
        <v>2626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73</v>
      </c>
    </row>
    <row r="144" s="2" customFormat="1" ht="16.5" customHeight="1">
      <c r="A144" s="38"/>
      <c r="B144" s="39"/>
      <c r="C144" s="243" t="s">
        <v>338</v>
      </c>
      <c r="D144" s="243" t="s">
        <v>182</v>
      </c>
      <c r="E144" s="244" t="s">
        <v>2627</v>
      </c>
      <c r="F144" s="245" t="s">
        <v>2628</v>
      </c>
      <c r="G144" s="246" t="s">
        <v>2019</v>
      </c>
      <c r="H144" s="247">
        <v>3</v>
      </c>
      <c r="I144" s="248"/>
      <c r="J144" s="249">
        <f>ROUND(I144*H144,2)</f>
        <v>0</v>
      </c>
      <c r="K144" s="245" t="s">
        <v>19</v>
      </c>
      <c r="L144" s="250"/>
      <c r="M144" s="251" t="s">
        <v>19</v>
      </c>
      <c r="N144" s="252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205</v>
      </c>
      <c r="AT144" s="223" t="s">
        <v>182</v>
      </c>
      <c r="AU144" s="223" t="s">
        <v>73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156</v>
      </c>
      <c r="BM144" s="223" t="s">
        <v>712</v>
      </c>
    </row>
    <row r="145" s="2" customFormat="1">
      <c r="A145" s="38"/>
      <c r="B145" s="39"/>
      <c r="C145" s="40"/>
      <c r="D145" s="225" t="s">
        <v>158</v>
      </c>
      <c r="E145" s="40"/>
      <c r="F145" s="226" t="s">
        <v>2628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158</v>
      </c>
      <c r="AU145" s="17" t="s">
        <v>73</v>
      </c>
    </row>
    <row r="146" s="2" customFormat="1" ht="16.5" customHeight="1">
      <c r="A146" s="38"/>
      <c r="B146" s="39"/>
      <c r="C146" s="243" t="s">
        <v>345</v>
      </c>
      <c r="D146" s="243" t="s">
        <v>182</v>
      </c>
      <c r="E146" s="244" t="s">
        <v>2629</v>
      </c>
      <c r="F146" s="245" t="s">
        <v>2630</v>
      </c>
      <c r="G146" s="246" t="s">
        <v>2019</v>
      </c>
      <c r="H146" s="247">
        <v>45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205</v>
      </c>
      <c r="AT146" s="223" t="s">
        <v>182</v>
      </c>
      <c r="AU146" s="223" t="s">
        <v>73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156</v>
      </c>
      <c r="BM146" s="223" t="s">
        <v>723</v>
      </c>
    </row>
    <row r="147" s="2" customFormat="1">
      <c r="A147" s="38"/>
      <c r="B147" s="39"/>
      <c r="C147" s="40"/>
      <c r="D147" s="225" t="s">
        <v>158</v>
      </c>
      <c r="E147" s="40"/>
      <c r="F147" s="226" t="s">
        <v>2630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158</v>
      </c>
      <c r="AU147" s="17" t="s">
        <v>73</v>
      </c>
    </row>
    <row r="148" s="2" customFormat="1" ht="16.5" customHeight="1">
      <c r="A148" s="38"/>
      <c r="B148" s="39"/>
      <c r="C148" s="243" t="s">
        <v>185</v>
      </c>
      <c r="D148" s="243" t="s">
        <v>182</v>
      </c>
      <c r="E148" s="244" t="s">
        <v>2631</v>
      </c>
      <c r="F148" s="245" t="s">
        <v>2632</v>
      </c>
      <c r="G148" s="246" t="s">
        <v>2019</v>
      </c>
      <c r="H148" s="247">
        <v>45</v>
      </c>
      <c r="I148" s="248"/>
      <c r="J148" s="249">
        <f>ROUND(I148*H148,2)</f>
        <v>0</v>
      </c>
      <c r="K148" s="245" t="s">
        <v>19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205</v>
      </c>
      <c r="AT148" s="223" t="s">
        <v>182</v>
      </c>
      <c r="AU148" s="223" t="s">
        <v>73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156</v>
      </c>
      <c r="BM148" s="223" t="s">
        <v>341</v>
      </c>
    </row>
    <row r="149" s="2" customFormat="1">
      <c r="A149" s="38"/>
      <c r="B149" s="39"/>
      <c r="C149" s="40"/>
      <c r="D149" s="225" t="s">
        <v>158</v>
      </c>
      <c r="E149" s="40"/>
      <c r="F149" s="226" t="s">
        <v>2632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158</v>
      </c>
      <c r="AU149" s="17" t="s">
        <v>73</v>
      </c>
    </row>
    <row r="150" s="2" customFormat="1" ht="16.5" customHeight="1">
      <c r="A150" s="38"/>
      <c r="B150" s="39"/>
      <c r="C150" s="243" t="s">
        <v>355</v>
      </c>
      <c r="D150" s="243" t="s">
        <v>182</v>
      </c>
      <c r="E150" s="244" t="s">
        <v>2633</v>
      </c>
      <c r="F150" s="245" t="s">
        <v>2634</v>
      </c>
      <c r="G150" s="246" t="s">
        <v>2019</v>
      </c>
      <c r="H150" s="247">
        <v>3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205</v>
      </c>
      <c r="AT150" s="223" t="s">
        <v>182</v>
      </c>
      <c r="AU150" s="223" t="s">
        <v>73</v>
      </c>
      <c r="AY150" s="17" t="s">
        <v>148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156</v>
      </c>
      <c r="BM150" s="223" t="s">
        <v>742</v>
      </c>
    </row>
    <row r="151" s="2" customFormat="1">
      <c r="A151" s="38"/>
      <c r="B151" s="39"/>
      <c r="C151" s="40"/>
      <c r="D151" s="225" t="s">
        <v>158</v>
      </c>
      <c r="E151" s="40"/>
      <c r="F151" s="226" t="s">
        <v>2634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158</v>
      </c>
      <c r="AU151" s="17" t="s">
        <v>73</v>
      </c>
    </row>
    <row r="152" s="2" customFormat="1" ht="16.5" customHeight="1">
      <c r="A152" s="38"/>
      <c r="B152" s="39"/>
      <c r="C152" s="243" t="s">
        <v>359</v>
      </c>
      <c r="D152" s="243" t="s">
        <v>182</v>
      </c>
      <c r="E152" s="244" t="s">
        <v>2635</v>
      </c>
      <c r="F152" s="245" t="s">
        <v>2636</v>
      </c>
      <c r="G152" s="246" t="s">
        <v>2019</v>
      </c>
      <c r="H152" s="247">
        <v>7</v>
      </c>
      <c r="I152" s="248"/>
      <c r="J152" s="249">
        <f>ROUND(I152*H152,2)</f>
        <v>0</v>
      </c>
      <c r="K152" s="245" t="s">
        <v>19</v>
      </c>
      <c r="L152" s="250"/>
      <c r="M152" s="251" t="s">
        <v>19</v>
      </c>
      <c r="N152" s="252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205</v>
      </c>
      <c r="AT152" s="223" t="s">
        <v>182</v>
      </c>
      <c r="AU152" s="223" t="s">
        <v>73</v>
      </c>
      <c r="AY152" s="17" t="s">
        <v>148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156</v>
      </c>
      <c r="BM152" s="223" t="s">
        <v>753</v>
      </c>
    </row>
    <row r="153" s="2" customFormat="1">
      <c r="A153" s="38"/>
      <c r="B153" s="39"/>
      <c r="C153" s="40"/>
      <c r="D153" s="225" t="s">
        <v>158</v>
      </c>
      <c r="E153" s="40"/>
      <c r="F153" s="226" t="s">
        <v>2636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158</v>
      </c>
      <c r="AU153" s="17" t="s">
        <v>73</v>
      </c>
    </row>
    <row r="154" s="2" customFormat="1" ht="16.5" customHeight="1">
      <c r="A154" s="38"/>
      <c r="B154" s="39"/>
      <c r="C154" s="243" t="s">
        <v>365</v>
      </c>
      <c r="D154" s="243" t="s">
        <v>182</v>
      </c>
      <c r="E154" s="244" t="s">
        <v>2637</v>
      </c>
      <c r="F154" s="245" t="s">
        <v>2638</v>
      </c>
      <c r="G154" s="246" t="s">
        <v>2019</v>
      </c>
      <c r="H154" s="247">
        <v>1</v>
      </c>
      <c r="I154" s="248"/>
      <c r="J154" s="249">
        <f>ROUND(I154*H154,2)</f>
        <v>0</v>
      </c>
      <c r="K154" s="245" t="s">
        <v>19</v>
      </c>
      <c r="L154" s="250"/>
      <c r="M154" s="251" t="s">
        <v>19</v>
      </c>
      <c r="N154" s="252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205</v>
      </c>
      <c r="AT154" s="223" t="s">
        <v>182</v>
      </c>
      <c r="AU154" s="223" t="s">
        <v>73</v>
      </c>
      <c r="AY154" s="17" t="s">
        <v>148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156</v>
      </c>
      <c r="BM154" s="223" t="s">
        <v>762</v>
      </c>
    </row>
    <row r="155" s="2" customFormat="1">
      <c r="A155" s="38"/>
      <c r="B155" s="39"/>
      <c r="C155" s="40"/>
      <c r="D155" s="225" t="s">
        <v>158</v>
      </c>
      <c r="E155" s="40"/>
      <c r="F155" s="226" t="s">
        <v>2638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158</v>
      </c>
      <c r="AU155" s="17" t="s">
        <v>73</v>
      </c>
    </row>
    <row r="156" s="2" customFormat="1" ht="16.5" customHeight="1">
      <c r="A156" s="38"/>
      <c r="B156" s="39"/>
      <c r="C156" s="243" t="s">
        <v>370</v>
      </c>
      <c r="D156" s="243" t="s">
        <v>182</v>
      </c>
      <c r="E156" s="244" t="s">
        <v>2639</v>
      </c>
      <c r="F156" s="245" t="s">
        <v>2640</v>
      </c>
      <c r="G156" s="246" t="s">
        <v>2019</v>
      </c>
      <c r="H156" s="247">
        <v>7</v>
      </c>
      <c r="I156" s="248"/>
      <c r="J156" s="249">
        <f>ROUND(I156*H156,2)</f>
        <v>0</v>
      </c>
      <c r="K156" s="245" t="s">
        <v>19</v>
      </c>
      <c r="L156" s="250"/>
      <c r="M156" s="251" t="s">
        <v>19</v>
      </c>
      <c r="N156" s="252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205</v>
      </c>
      <c r="AT156" s="223" t="s">
        <v>182</v>
      </c>
      <c r="AU156" s="223" t="s">
        <v>73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156</v>
      </c>
      <c r="BM156" s="223" t="s">
        <v>770</v>
      </c>
    </row>
    <row r="157" s="2" customFormat="1">
      <c r="A157" s="38"/>
      <c r="B157" s="39"/>
      <c r="C157" s="40"/>
      <c r="D157" s="225" t="s">
        <v>158</v>
      </c>
      <c r="E157" s="40"/>
      <c r="F157" s="226" t="s">
        <v>2640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158</v>
      </c>
      <c r="AU157" s="17" t="s">
        <v>73</v>
      </c>
    </row>
    <row r="158" s="2" customFormat="1" ht="16.5" customHeight="1">
      <c r="A158" s="38"/>
      <c r="B158" s="39"/>
      <c r="C158" s="243" t="s">
        <v>376</v>
      </c>
      <c r="D158" s="243" t="s">
        <v>182</v>
      </c>
      <c r="E158" s="244" t="s">
        <v>2641</v>
      </c>
      <c r="F158" s="245" t="s">
        <v>2642</v>
      </c>
      <c r="G158" s="246" t="s">
        <v>2019</v>
      </c>
      <c r="H158" s="247">
        <v>11</v>
      </c>
      <c r="I158" s="248"/>
      <c r="J158" s="249">
        <f>ROUND(I158*H158,2)</f>
        <v>0</v>
      </c>
      <c r="K158" s="245" t="s">
        <v>19</v>
      </c>
      <c r="L158" s="250"/>
      <c r="M158" s="251" t="s">
        <v>19</v>
      </c>
      <c r="N158" s="252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205</v>
      </c>
      <c r="AT158" s="223" t="s">
        <v>182</v>
      </c>
      <c r="AU158" s="223" t="s">
        <v>73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156</v>
      </c>
      <c r="BM158" s="223" t="s">
        <v>783</v>
      </c>
    </row>
    <row r="159" s="2" customFormat="1">
      <c r="A159" s="38"/>
      <c r="B159" s="39"/>
      <c r="C159" s="40"/>
      <c r="D159" s="225" t="s">
        <v>158</v>
      </c>
      <c r="E159" s="40"/>
      <c r="F159" s="226" t="s">
        <v>2642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158</v>
      </c>
      <c r="AU159" s="17" t="s">
        <v>73</v>
      </c>
    </row>
    <row r="160" s="2" customFormat="1" ht="16.5" customHeight="1">
      <c r="A160" s="38"/>
      <c r="B160" s="39"/>
      <c r="C160" s="243" t="s">
        <v>380</v>
      </c>
      <c r="D160" s="243" t="s">
        <v>182</v>
      </c>
      <c r="E160" s="244" t="s">
        <v>2643</v>
      </c>
      <c r="F160" s="245" t="s">
        <v>2644</v>
      </c>
      <c r="G160" s="246" t="s">
        <v>2019</v>
      </c>
      <c r="H160" s="247">
        <v>11</v>
      </c>
      <c r="I160" s="248"/>
      <c r="J160" s="249">
        <f>ROUND(I160*H160,2)</f>
        <v>0</v>
      </c>
      <c r="K160" s="245" t="s">
        <v>19</v>
      </c>
      <c r="L160" s="250"/>
      <c r="M160" s="251" t="s">
        <v>19</v>
      </c>
      <c r="N160" s="252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205</v>
      </c>
      <c r="AT160" s="223" t="s">
        <v>182</v>
      </c>
      <c r="AU160" s="223" t="s">
        <v>73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156</v>
      </c>
      <c r="BM160" s="223" t="s">
        <v>793</v>
      </c>
    </row>
    <row r="161" s="2" customFormat="1">
      <c r="A161" s="38"/>
      <c r="B161" s="39"/>
      <c r="C161" s="40"/>
      <c r="D161" s="225" t="s">
        <v>158</v>
      </c>
      <c r="E161" s="40"/>
      <c r="F161" s="226" t="s">
        <v>2644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158</v>
      </c>
      <c r="AU161" s="17" t="s">
        <v>73</v>
      </c>
    </row>
    <row r="162" s="2" customFormat="1" ht="16.5" customHeight="1">
      <c r="A162" s="38"/>
      <c r="B162" s="39"/>
      <c r="C162" s="243" t="s">
        <v>384</v>
      </c>
      <c r="D162" s="243" t="s">
        <v>182</v>
      </c>
      <c r="E162" s="244" t="s">
        <v>2645</v>
      </c>
      <c r="F162" s="245" t="s">
        <v>2646</v>
      </c>
      <c r="G162" s="246" t="s">
        <v>2019</v>
      </c>
      <c r="H162" s="247">
        <v>3</v>
      </c>
      <c r="I162" s="248"/>
      <c r="J162" s="249">
        <f>ROUND(I162*H162,2)</f>
        <v>0</v>
      </c>
      <c r="K162" s="245" t="s">
        <v>19</v>
      </c>
      <c r="L162" s="250"/>
      <c r="M162" s="251" t="s">
        <v>19</v>
      </c>
      <c r="N162" s="252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205</v>
      </c>
      <c r="AT162" s="223" t="s">
        <v>182</v>
      </c>
      <c r="AU162" s="223" t="s">
        <v>73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156</v>
      </c>
      <c r="BM162" s="223" t="s">
        <v>803</v>
      </c>
    </row>
    <row r="163" s="2" customFormat="1">
      <c r="A163" s="38"/>
      <c r="B163" s="39"/>
      <c r="C163" s="40"/>
      <c r="D163" s="225" t="s">
        <v>158</v>
      </c>
      <c r="E163" s="40"/>
      <c r="F163" s="226" t="s">
        <v>2646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73</v>
      </c>
    </row>
    <row r="164" s="2" customFormat="1" ht="16.5" customHeight="1">
      <c r="A164" s="38"/>
      <c r="B164" s="39"/>
      <c r="C164" s="243" t="s">
        <v>390</v>
      </c>
      <c r="D164" s="243" t="s">
        <v>182</v>
      </c>
      <c r="E164" s="244" t="s">
        <v>2647</v>
      </c>
      <c r="F164" s="245" t="s">
        <v>2648</v>
      </c>
      <c r="G164" s="246" t="s">
        <v>2019</v>
      </c>
      <c r="H164" s="247">
        <v>1</v>
      </c>
      <c r="I164" s="248"/>
      <c r="J164" s="249">
        <f>ROUND(I164*H164,2)</f>
        <v>0</v>
      </c>
      <c r="K164" s="245" t="s">
        <v>19</v>
      </c>
      <c r="L164" s="250"/>
      <c r="M164" s="251" t="s">
        <v>19</v>
      </c>
      <c r="N164" s="252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205</v>
      </c>
      <c r="AT164" s="223" t="s">
        <v>182</v>
      </c>
      <c r="AU164" s="223" t="s">
        <v>73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156</v>
      </c>
      <c r="BM164" s="223" t="s">
        <v>811</v>
      </c>
    </row>
    <row r="165" s="2" customFormat="1">
      <c r="A165" s="38"/>
      <c r="B165" s="39"/>
      <c r="C165" s="40"/>
      <c r="D165" s="225" t="s">
        <v>158</v>
      </c>
      <c r="E165" s="40"/>
      <c r="F165" s="226" t="s">
        <v>2648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73</v>
      </c>
    </row>
    <row r="166" s="2" customFormat="1" ht="16.5" customHeight="1">
      <c r="A166" s="38"/>
      <c r="B166" s="39"/>
      <c r="C166" s="243" t="s">
        <v>395</v>
      </c>
      <c r="D166" s="243" t="s">
        <v>182</v>
      </c>
      <c r="E166" s="244" t="s">
        <v>2649</v>
      </c>
      <c r="F166" s="245" t="s">
        <v>2650</v>
      </c>
      <c r="G166" s="246" t="s">
        <v>2019</v>
      </c>
      <c r="H166" s="247">
        <v>1</v>
      </c>
      <c r="I166" s="248"/>
      <c r="J166" s="249">
        <f>ROUND(I166*H166,2)</f>
        <v>0</v>
      </c>
      <c r="K166" s="245" t="s">
        <v>19</v>
      </c>
      <c r="L166" s="250"/>
      <c r="M166" s="251" t="s">
        <v>19</v>
      </c>
      <c r="N166" s="252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205</v>
      </c>
      <c r="AT166" s="223" t="s">
        <v>182</v>
      </c>
      <c r="AU166" s="223" t="s">
        <v>73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156</v>
      </c>
      <c r="BM166" s="223" t="s">
        <v>821</v>
      </c>
    </row>
    <row r="167" s="2" customFormat="1">
      <c r="A167" s="38"/>
      <c r="B167" s="39"/>
      <c r="C167" s="40"/>
      <c r="D167" s="225" t="s">
        <v>158</v>
      </c>
      <c r="E167" s="40"/>
      <c r="F167" s="226" t="s">
        <v>2650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158</v>
      </c>
      <c r="AU167" s="17" t="s">
        <v>73</v>
      </c>
    </row>
    <row r="168" s="2" customFormat="1" ht="16.5" customHeight="1">
      <c r="A168" s="38"/>
      <c r="B168" s="39"/>
      <c r="C168" s="243" t="s">
        <v>401</v>
      </c>
      <c r="D168" s="243" t="s">
        <v>182</v>
      </c>
      <c r="E168" s="244" t="s">
        <v>2651</v>
      </c>
      <c r="F168" s="245" t="s">
        <v>2652</v>
      </c>
      <c r="G168" s="246" t="s">
        <v>2019</v>
      </c>
      <c r="H168" s="247">
        <v>2</v>
      </c>
      <c r="I168" s="248"/>
      <c r="J168" s="249">
        <f>ROUND(I168*H168,2)</f>
        <v>0</v>
      </c>
      <c r="K168" s="245" t="s">
        <v>19</v>
      </c>
      <c r="L168" s="250"/>
      <c r="M168" s="251" t="s">
        <v>19</v>
      </c>
      <c r="N168" s="252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205</v>
      </c>
      <c r="AT168" s="223" t="s">
        <v>182</v>
      </c>
      <c r="AU168" s="223" t="s">
        <v>73</v>
      </c>
      <c r="AY168" s="17" t="s">
        <v>148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156</v>
      </c>
      <c r="BM168" s="223" t="s">
        <v>831</v>
      </c>
    </row>
    <row r="169" s="2" customFormat="1">
      <c r="A169" s="38"/>
      <c r="B169" s="39"/>
      <c r="C169" s="40"/>
      <c r="D169" s="225" t="s">
        <v>158</v>
      </c>
      <c r="E169" s="40"/>
      <c r="F169" s="226" t="s">
        <v>2652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158</v>
      </c>
      <c r="AU169" s="17" t="s">
        <v>73</v>
      </c>
    </row>
    <row r="170" s="2" customFormat="1" ht="16.5" customHeight="1">
      <c r="A170" s="38"/>
      <c r="B170" s="39"/>
      <c r="C170" s="243" t="s">
        <v>405</v>
      </c>
      <c r="D170" s="243" t="s">
        <v>182</v>
      </c>
      <c r="E170" s="244" t="s">
        <v>2653</v>
      </c>
      <c r="F170" s="245" t="s">
        <v>2654</v>
      </c>
      <c r="G170" s="246" t="s">
        <v>2019</v>
      </c>
      <c r="H170" s="247">
        <v>2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205</v>
      </c>
      <c r="AT170" s="223" t="s">
        <v>182</v>
      </c>
      <c r="AU170" s="223" t="s">
        <v>73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156</v>
      </c>
      <c r="BM170" s="223" t="s">
        <v>845</v>
      </c>
    </row>
    <row r="171" s="2" customFormat="1">
      <c r="A171" s="38"/>
      <c r="B171" s="39"/>
      <c r="C171" s="40"/>
      <c r="D171" s="225" t="s">
        <v>158</v>
      </c>
      <c r="E171" s="40"/>
      <c r="F171" s="226" t="s">
        <v>2654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158</v>
      </c>
      <c r="AU171" s="17" t="s">
        <v>73</v>
      </c>
    </row>
    <row r="172" s="2" customFormat="1" ht="16.5" customHeight="1">
      <c r="A172" s="38"/>
      <c r="B172" s="39"/>
      <c r="C172" s="243" t="s">
        <v>411</v>
      </c>
      <c r="D172" s="243" t="s">
        <v>182</v>
      </c>
      <c r="E172" s="244" t="s">
        <v>2655</v>
      </c>
      <c r="F172" s="245" t="s">
        <v>2656</v>
      </c>
      <c r="G172" s="246" t="s">
        <v>2019</v>
      </c>
      <c r="H172" s="247">
        <v>25</v>
      </c>
      <c r="I172" s="248"/>
      <c r="J172" s="249">
        <f>ROUND(I172*H172,2)</f>
        <v>0</v>
      </c>
      <c r="K172" s="245" t="s">
        <v>19</v>
      </c>
      <c r="L172" s="250"/>
      <c r="M172" s="251" t="s">
        <v>19</v>
      </c>
      <c r="N172" s="252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205</v>
      </c>
      <c r="AT172" s="223" t="s">
        <v>182</v>
      </c>
      <c r="AU172" s="223" t="s">
        <v>73</v>
      </c>
      <c r="AY172" s="17" t="s">
        <v>148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156</v>
      </c>
      <c r="BM172" s="223" t="s">
        <v>855</v>
      </c>
    </row>
    <row r="173" s="2" customFormat="1">
      <c r="A173" s="38"/>
      <c r="B173" s="39"/>
      <c r="C173" s="40"/>
      <c r="D173" s="225" t="s">
        <v>158</v>
      </c>
      <c r="E173" s="40"/>
      <c r="F173" s="226" t="s">
        <v>2656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158</v>
      </c>
      <c r="AU173" s="17" t="s">
        <v>73</v>
      </c>
    </row>
    <row r="174" s="2" customFormat="1" ht="16.5" customHeight="1">
      <c r="A174" s="38"/>
      <c r="B174" s="39"/>
      <c r="C174" s="243" t="s">
        <v>415</v>
      </c>
      <c r="D174" s="243" t="s">
        <v>182</v>
      </c>
      <c r="E174" s="244" t="s">
        <v>2657</v>
      </c>
      <c r="F174" s="245" t="s">
        <v>2658</v>
      </c>
      <c r="G174" s="246" t="s">
        <v>2019</v>
      </c>
      <c r="H174" s="247">
        <v>20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205</v>
      </c>
      <c r="AT174" s="223" t="s">
        <v>182</v>
      </c>
      <c r="AU174" s="223" t="s">
        <v>73</v>
      </c>
      <c r="AY174" s="17" t="s">
        <v>148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156</v>
      </c>
      <c r="BM174" s="223" t="s">
        <v>863</v>
      </c>
    </row>
    <row r="175" s="2" customFormat="1">
      <c r="A175" s="38"/>
      <c r="B175" s="39"/>
      <c r="C175" s="40"/>
      <c r="D175" s="225" t="s">
        <v>158</v>
      </c>
      <c r="E175" s="40"/>
      <c r="F175" s="226" t="s">
        <v>2658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158</v>
      </c>
      <c r="AU175" s="17" t="s">
        <v>73</v>
      </c>
    </row>
    <row r="176" s="2" customFormat="1" ht="16.5" customHeight="1">
      <c r="A176" s="38"/>
      <c r="B176" s="39"/>
      <c r="C176" s="243" t="s">
        <v>421</v>
      </c>
      <c r="D176" s="243" t="s">
        <v>182</v>
      </c>
      <c r="E176" s="244" t="s">
        <v>2659</v>
      </c>
      <c r="F176" s="245" t="s">
        <v>2660</v>
      </c>
      <c r="G176" s="246" t="s">
        <v>2019</v>
      </c>
      <c r="H176" s="247">
        <v>15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205</v>
      </c>
      <c r="AT176" s="223" t="s">
        <v>182</v>
      </c>
      <c r="AU176" s="223" t="s">
        <v>73</v>
      </c>
      <c r="AY176" s="17" t="s">
        <v>148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156</v>
      </c>
      <c r="BM176" s="223" t="s">
        <v>873</v>
      </c>
    </row>
    <row r="177" s="2" customFormat="1">
      <c r="A177" s="38"/>
      <c r="B177" s="39"/>
      <c r="C177" s="40"/>
      <c r="D177" s="225" t="s">
        <v>158</v>
      </c>
      <c r="E177" s="40"/>
      <c r="F177" s="226" t="s">
        <v>2660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158</v>
      </c>
      <c r="AU177" s="17" t="s">
        <v>73</v>
      </c>
    </row>
    <row r="178" s="2" customFormat="1" ht="16.5" customHeight="1">
      <c r="A178" s="38"/>
      <c r="B178" s="39"/>
      <c r="C178" s="243" t="s">
        <v>425</v>
      </c>
      <c r="D178" s="243" t="s">
        <v>182</v>
      </c>
      <c r="E178" s="244" t="s">
        <v>2661</v>
      </c>
      <c r="F178" s="245" t="s">
        <v>2662</v>
      </c>
      <c r="G178" s="246" t="s">
        <v>2019</v>
      </c>
      <c r="H178" s="247">
        <v>15</v>
      </c>
      <c r="I178" s="248"/>
      <c r="J178" s="249">
        <f>ROUND(I178*H178,2)</f>
        <v>0</v>
      </c>
      <c r="K178" s="245" t="s">
        <v>19</v>
      </c>
      <c r="L178" s="250"/>
      <c r="M178" s="251" t="s">
        <v>19</v>
      </c>
      <c r="N178" s="252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205</v>
      </c>
      <c r="AT178" s="223" t="s">
        <v>182</v>
      </c>
      <c r="AU178" s="223" t="s">
        <v>73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156</v>
      </c>
      <c r="BM178" s="223" t="s">
        <v>881</v>
      </c>
    </row>
    <row r="179" s="2" customFormat="1">
      <c r="A179" s="38"/>
      <c r="B179" s="39"/>
      <c r="C179" s="40"/>
      <c r="D179" s="225" t="s">
        <v>158</v>
      </c>
      <c r="E179" s="40"/>
      <c r="F179" s="226" t="s">
        <v>2662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158</v>
      </c>
      <c r="AU179" s="17" t="s">
        <v>73</v>
      </c>
    </row>
    <row r="180" s="2" customFormat="1" ht="16.5" customHeight="1">
      <c r="A180" s="38"/>
      <c r="B180" s="39"/>
      <c r="C180" s="243" t="s">
        <v>431</v>
      </c>
      <c r="D180" s="243" t="s">
        <v>182</v>
      </c>
      <c r="E180" s="244" t="s">
        <v>2663</v>
      </c>
      <c r="F180" s="245" t="s">
        <v>2664</v>
      </c>
      <c r="G180" s="246" t="s">
        <v>2019</v>
      </c>
      <c r="H180" s="247">
        <v>10</v>
      </c>
      <c r="I180" s="248"/>
      <c r="J180" s="249">
        <f>ROUND(I180*H180,2)</f>
        <v>0</v>
      </c>
      <c r="K180" s="245" t="s">
        <v>19</v>
      </c>
      <c r="L180" s="250"/>
      <c r="M180" s="251" t="s">
        <v>19</v>
      </c>
      <c r="N180" s="252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205</v>
      </c>
      <c r="AT180" s="223" t="s">
        <v>182</v>
      </c>
      <c r="AU180" s="223" t="s">
        <v>73</v>
      </c>
      <c r="AY180" s="17" t="s">
        <v>148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156</v>
      </c>
      <c r="BM180" s="223" t="s">
        <v>892</v>
      </c>
    </row>
    <row r="181" s="2" customFormat="1">
      <c r="A181" s="38"/>
      <c r="B181" s="39"/>
      <c r="C181" s="40"/>
      <c r="D181" s="225" t="s">
        <v>158</v>
      </c>
      <c r="E181" s="40"/>
      <c r="F181" s="226" t="s">
        <v>2664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158</v>
      </c>
      <c r="AU181" s="17" t="s">
        <v>73</v>
      </c>
    </row>
    <row r="182" s="2" customFormat="1" ht="16.5" customHeight="1">
      <c r="A182" s="38"/>
      <c r="B182" s="39"/>
      <c r="C182" s="243" t="s">
        <v>436</v>
      </c>
      <c r="D182" s="243" t="s">
        <v>182</v>
      </c>
      <c r="E182" s="244" t="s">
        <v>2665</v>
      </c>
      <c r="F182" s="245" t="s">
        <v>2666</v>
      </c>
      <c r="G182" s="246" t="s">
        <v>2019</v>
      </c>
      <c r="H182" s="247">
        <v>5</v>
      </c>
      <c r="I182" s="248"/>
      <c r="J182" s="249">
        <f>ROUND(I182*H182,2)</f>
        <v>0</v>
      </c>
      <c r="K182" s="245" t="s">
        <v>19</v>
      </c>
      <c r="L182" s="250"/>
      <c r="M182" s="251" t="s">
        <v>19</v>
      </c>
      <c r="N182" s="252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205</v>
      </c>
      <c r="AT182" s="223" t="s">
        <v>182</v>
      </c>
      <c r="AU182" s="223" t="s">
        <v>73</v>
      </c>
      <c r="AY182" s="17" t="s">
        <v>148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156</v>
      </c>
      <c r="BM182" s="223" t="s">
        <v>898</v>
      </c>
    </row>
    <row r="183" s="2" customFormat="1">
      <c r="A183" s="38"/>
      <c r="B183" s="39"/>
      <c r="C183" s="40"/>
      <c r="D183" s="225" t="s">
        <v>158</v>
      </c>
      <c r="E183" s="40"/>
      <c r="F183" s="226" t="s">
        <v>2666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158</v>
      </c>
      <c r="AU183" s="17" t="s">
        <v>73</v>
      </c>
    </row>
    <row r="184" s="2" customFormat="1" ht="16.5" customHeight="1">
      <c r="A184" s="38"/>
      <c r="B184" s="39"/>
      <c r="C184" s="243" t="s">
        <v>661</v>
      </c>
      <c r="D184" s="243" t="s">
        <v>182</v>
      </c>
      <c r="E184" s="244" t="s">
        <v>2667</v>
      </c>
      <c r="F184" s="245" t="s">
        <v>2668</v>
      </c>
      <c r="G184" s="246" t="s">
        <v>2019</v>
      </c>
      <c r="H184" s="247">
        <v>1</v>
      </c>
      <c r="I184" s="248"/>
      <c r="J184" s="249">
        <f>ROUND(I184*H184,2)</f>
        <v>0</v>
      </c>
      <c r="K184" s="245" t="s">
        <v>19</v>
      </c>
      <c r="L184" s="250"/>
      <c r="M184" s="251" t="s">
        <v>19</v>
      </c>
      <c r="N184" s="252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205</v>
      </c>
      <c r="AT184" s="223" t="s">
        <v>182</v>
      </c>
      <c r="AU184" s="223" t="s">
        <v>73</v>
      </c>
      <c r="AY184" s="17" t="s">
        <v>148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156</v>
      </c>
      <c r="BM184" s="223" t="s">
        <v>908</v>
      </c>
    </row>
    <row r="185" s="2" customFormat="1">
      <c r="A185" s="38"/>
      <c r="B185" s="39"/>
      <c r="C185" s="40"/>
      <c r="D185" s="225" t="s">
        <v>158</v>
      </c>
      <c r="E185" s="40"/>
      <c r="F185" s="226" t="s">
        <v>2668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158</v>
      </c>
      <c r="AU185" s="17" t="s">
        <v>73</v>
      </c>
    </row>
    <row r="186" s="2" customFormat="1" ht="16.5" customHeight="1">
      <c r="A186" s="38"/>
      <c r="B186" s="39"/>
      <c r="C186" s="243" t="s">
        <v>667</v>
      </c>
      <c r="D186" s="243" t="s">
        <v>182</v>
      </c>
      <c r="E186" s="244" t="s">
        <v>2669</v>
      </c>
      <c r="F186" s="245" t="s">
        <v>2670</v>
      </c>
      <c r="G186" s="246" t="s">
        <v>2019</v>
      </c>
      <c r="H186" s="247">
        <v>1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205</v>
      </c>
      <c r="AT186" s="223" t="s">
        <v>182</v>
      </c>
      <c r="AU186" s="223" t="s">
        <v>73</v>
      </c>
      <c r="AY186" s="17" t="s">
        <v>148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156</v>
      </c>
      <c r="BM186" s="223" t="s">
        <v>916</v>
      </c>
    </row>
    <row r="187" s="2" customFormat="1">
      <c r="A187" s="38"/>
      <c r="B187" s="39"/>
      <c r="C187" s="40"/>
      <c r="D187" s="225" t="s">
        <v>158</v>
      </c>
      <c r="E187" s="40"/>
      <c r="F187" s="226" t="s">
        <v>2670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158</v>
      </c>
      <c r="AU187" s="17" t="s">
        <v>73</v>
      </c>
    </row>
    <row r="188" s="2" customFormat="1" ht="16.5" customHeight="1">
      <c r="A188" s="38"/>
      <c r="B188" s="39"/>
      <c r="C188" s="243" t="s">
        <v>673</v>
      </c>
      <c r="D188" s="243" t="s">
        <v>182</v>
      </c>
      <c r="E188" s="244" t="s">
        <v>2671</v>
      </c>
      <c r="F188" s="245" t="s">
        <v>2672</v>
      </c>
      <c r="G188" s="246" t="s">
        <v>2019</v>
      </c>
      <c r="H188" s="247">
        <v>1</v>
      </c>
      <c r="I188" s="248"/>
      <c r="J188" s="249">
        <f>ROUND(I188*H188,2)</f>
        <v>0</v>
      </c>
      <c r="K188" s="245" t="s">
        <v>19</v>
      </c>
      <c r="L188" s="250"/>
      <c r="M188" s="251" t="s">
        <v>19</v>
      </c>
      <c r="N188" s="252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205</v>
      </c>
      <c r="AT188" s="223" t="s">
        <v>182</v>
      </c>
      <c r="AU188" s="223" t="s">
        <v>73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156</v>
      </c>
      <c r="BM188" s="223" t="s">
        <v>924</v>
      </c>
    </row>
    <row r="189" s="2" customFormat="1">
      <c r="A189" s="38"/>
      <c r="B189" s="39"/>
      <c r="C189" s="40"/>
      <c r="D189" s="225" t="s">
        <v>158</v>
      </c>
      <c r="E189" s="40"/>
      <c r="F189" s="226" t="s">
        <v>2672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158</v>
      </c>
      <c r="AU189" s="17" t="s">
        <v>73</v>
      </c>
    </row>
    <row r="190" s="2" customFormat="1" ht="16.5" customHeight="1">
      <c r="A190" s="38"/>
      <c r="B190" s="39"/>
      <c r="C190" s="243" t="s">
        <v>680</v>
      </c>
      <c r="D190" s="243" t="s">
        <v>182</v>
      </c>
      <c r="E190" s="244" t="s">
        <v>2673</v>
      </c>
      <c r="F190" s="245" t="s">
        <v>2674</v>
      </c>
      <c r="G190" s="246" t="s">
        <v>2019</v>
      </c>
      <c r="H190" s="247">
        <v>1</v>
      </c>
      <c r="I190" s="248"/>
      <c r="J190" s="249">
        <f>ROUND(I190*H190,2)</f>
        <v>0</v>
      </c>
      <c r="K190" s="245" t="s">
        <v>19</v>
      </c>
      <c r="L190" s="250"/>
      <c r="M190" s="251" t="s">
        <v>19</v>
      </c>
      <c r="N190" s="252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205</v>
      </c>
      <c r="AT190" s="223" t="s">
        <v>182</v>
      </c>
      <c r="AU190" s="223" t="s">
        <v>73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156</v>
      </c>
      <c r="BM190" s="223" t="s">
        <v>933</v>
      </c>
    </row>
    <row r="191" s="2" customFormat="1">
      <c r="A191" s="38"/>
      <c r="B191" s="39"/>
      <c r="C191" s="40"/>
      <c r="D191" s="225" t="s">
        <v>158</v>
      </c>
      <c r="E191" s="40"/>
      <c r="F191" s="226" t="s">
        <v>2674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158</v>
      </c>
      <c r="AU191" s="17" t="s">
        <v>73</v>
      </c>
    </row>
    <row r="192" s="2" customFormat="1" ht="16.5" customHeight="1">
      <c r="A192" s="38"/>
      <c r="B192" s="39"/>
      <c r="C192" s="243" t="s">
        <v>684</v>
      </c>
      <c r="D192" s="243" t="s">
        <v>182</v>
      </c>
      <c r="E192" s="244" t="s">
        <v>2675</v>
      </c>
      <c r="F192" s="245" t="s">
        <v>2676</v>
      </c>
      <c r="G192" s="246" t="s">
        <v>2677</v>
      </c>
      <c r="H192" s="247">
        <v>1</v>
      </c>
      <c r="I192" s="248"/>
      <c r="J192" s="249">
        <f>ROUND(I192*H192,2)</f>
        <v>0</v>
      </c>
      <c r="K192" s="245" t="s">
        <v>19</v>
      </c>
      <c r="L192" s="250"/>
      <c r="M192" s="251" t="s">
        <v>19</v>
      </c>
      <c r="N192" s="252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205</v>
      </c>
      <c r="AT192" s="223" t="s">
        <v>182</v>
      </c>
      <c r="AU192" s="223" t="s">
        <v>73</v>
      </c>
      <c r="AY192" s="17" t="s">
        <v>148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156</v>
      </c>
      <c r="BM192" s="223" t="s">
        <v>945</v>
      </c>
    </row>
    <row r="193" s="2" customFormat="1">
      <c r="A193" s="38"/>
      <c r="B193" s="39"/>
      <c r="C193" s="40"/>
      <c r="D193" s="225" t="s">
        <v>158</v>
      </c>
      <c r="E193" s="40"/>
      <c r="F193" s="226" t="s">
        <v>2676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158</v>
      </c>
      <c r="AU193" s="17" t="s">
        <v>73</v>
      </c>
    </row>
    <row r="194" s="2" customFormat="1" ht="16.5" customHeight="1">
      <c r="A194" s="38"/>
      <c r="B194" s="39"/>
      <c r="C194" s="243" t="s">
        <v>688</v>
      </c>
      <c r="D194" s="243" t="s">
        <v>182</v>
      </c>
      <c r="E194" s="244" t="s">
        <v>2678</v>
      </c>
      <c r="F194" s="245" t="s">
        <v>2679</v>
      </c>
      <c r="G194" s="246" t="s">
        <v>2019</v>
      </c>
      <c r="H194" s="247">
        <v>1</v>
      </c>
      <c r="I194" s="248"/>
      <c r="J194" s="249">
        <f>ROUND(I194*H194,2)</f>
        <v>0</v>
      </c>
      <c r="K194" s="245" t="s">
        <v>19</v>
      </c>
      <c r="L194" s="250"/>
      <c r="M194" s="251" t="s">
        <v>19</v>
      </c>
      <c r="N194" s="252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205</v>
      </c>
      <c r="AT194" s="223" t="s">
        <v>182</v>
      </c>
      <c r="AU194" s="223" t="s">
        <v>73</v>
      </c>
      <c r="AY194" s="17" t="s">
        <v>148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156</v>
      </c>
      <c r="BM194" s="223" t="s">
        <v>955</v>
      </c>
    </row>
    <row r="195" s="2" customFormat="1">
      <c r="A195" s="38"/>
      <c r="B195" s="39"/>
      <c r="C195" s="40"/>
      <c r="D195" s="225" t="s">
        <v>158</v>
      </c>
      <c r="E195" s="40"/>
      <c r="F195" s="226" t="s">
        <v>2679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158</v>
      </c>
      <c r="AU195" s="17" t="s">
        <v>73</v>
      </c>
    </row>
    <row r="196" s="2" customFormat="1" ht="16.5" customHeight="1">
      <c r="A196" s="38"/>
      <c r="B196" s="39"/>
      <c r="C196" s="243" t="s">
        <v>693</v>
      </c>
      <c r="D196" s="243" t="s">
        <v>182</v>
      </c>
      <c r="E196" s="244" t="s">
        <v>2680</v>
      </c>
      <c r="F196" s="245" t="s">
        <v>2681</v>
      </c>
      <c r="G196" s="246" t="s">
        <v>2019</v>
      </c>
      <c r="H196" s="247">
        <v>1</v>
      </c>
      <c r="I196" s="248"/>
      <c r="J196" s="249">
        <f>ROUND(I196*H196,2)</f>
        <v>0</v>
      </c>
      <c r="K196" s="245" t="s">
        <v>19</v>
      </c>
      <c r="L196" s="250"/>
      <c r="M196" s="251" t="s">
        <v>19</v>
      </c>
      <c r="N196" s="252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205</v>
      </c>
      <c r="AT196" s="223" t="s">
        <v>182</v>
      </c>
      <c r="AU196" s="223" t="s">
        <v>73</v>
      </c>
      <c r="AY196" s="17" t="s">
        <v>148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156</v>
      </c>
      <c r="BM196" s="223" t="s">
        <v>965</v>
      </c>
    </row>
    <row r="197" s="2" customFormat="1">
      <c r="A197" s="38"/>
      <c r="B197" s="39"/>
      <c r="C197" s="40"/>
      <c r="D197" s="225" t="s">
        <v>158</v>
      </c>
      <c r="E197" s="40"/>
      <c r="F197" s="226" t="s">
        <v>2681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158</v>
      </c>
      <c r="AU197" s="17" t="s">
        <v>73</v>
      </c>
    </row>
    <row r="198" s="2" customFormat="1" ht="16.5" customHeight="1">
      <c r="A198" s="38"/>
      <c r="B198" s="39"/>
      <c r="C198" s="243" t="s">
        <v>698</v>
      </c>
      <c r="D198" s="243" t="s">
        <v>182</v>
      </c>
      <c r="E198" s="244" t="s">
        <v>2682</v>
      </c>
      <c r="F198" s="245" t="s">
        <v>2683</v>
      </c>
      <c r="G198" s="246" t="s">
        <v>2019</v>
      </c>
      <c r="H198" s="247">
        <v>1</v>
      </c>
      <c r="I198" s="248"/>
      <c r="J198" s="249">
        <f>ROUND(I198*H198,2)</f>
        <v>0</v>
      </c>
      <c r="K198" s="245" t="s">
        <v>19</v>
      </c>
      <c r="L198" s="250"/>
      <c r="M198" s="251" t="s">
        <v>19</v>
      </c>
      <c r="N198" s="252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205</v>
      </c>
      <c r="AT198" s="223" t="s">
        <v>182</v>
      </c>
      <c r="AU198" s="223" t="s">
        <v>73</v>
      </c>
      <c r="AY198" s="17" t="s">
        <v>148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156</v>
      </c>
      <c r="BM198" s="223" t="s">
        <v>977</v>
      </c>
    </row>
    <row r="199" s="2" customFormat="1">
      <c r="A199" s="38"/>
      <c r="B199" s="39"/>
      <c r="C199" s="40"/>
      <c r="D199" s="225" t="s">
        <v>158</v>
      </c>
      <c r="E199" s="40"/>
      <c r="F199" s="226" t="s">
        <v>2683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158</v>
      </c>
      <c r="AU199" s="17" t="s">
        <v>73</v>
      </c>
    </row>
    <row r="200" s="2" customFormat="1" ht="16.5" customHeight="1">
      <c r="A200" s="38"/>
      <c r="B200" s="39"/>
      <c r="C200" s="243" t="s">
        <v>703</v>
      </c>
      <c r="D200" s="243" t="s">
        <v>182</v>
      </c>
      <c r="E200" s="244" t="s">
        <v>2684</v>
      </c>
      <c r="F200" s="245" t="s">
        <v>2685</v>
      </c>
      <c r="G200" s="246" t="s">
        <v>2019</v>
      </c>
      <c r="H200" s="247">
        <v>1</v>
      </c>
      <c r="I200" s="248"/>
      <c r="J200" s="249">
        <f>ROUND(I200*H200,2)</f>
        <v>0</v>
      </c>
      <c r="K200" s="245" t="s">
        <v>19</v>
      </c>
      <c r="L200" s="250"/>
      <c r="M200" s="251" t="s">
        <v>19</v>
      </c>
      <c r="N200" s="252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205</v>
      </c>
      <c r="AT200" s="223" t="s">
        <v>182</v>
      </c>
      <c r="AU200" s="223" t="s">
        <v>73</v>
      </c>
      <c r="AY200" s="17" t="s">
        <v>148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156</v>
      </c>
      <c r="BM200" s="223" t="s">
        <v>989</v>
      </c>
    </row>
    <row r="201" s="2" customFormat="1">
      <c r="A201" s="38"/>
      <c r="B201" s="39"/>
      <c r="C201" s="40"/>
      <c r="D201" s="225" t="s">
        <v>158</v>
      </c>
      <c r="E201" s="40"/>
      <c r="F201" s="226" t="s">
        <v>2685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158</v>
      </c>
      <c r="AU201" s="17" t="s">
        <v>73</v>
      </c>
    </row>
    <row r="202" s="2" customFormat="1" ht="16.5" customHeight="1">
      <c r="A202" s="38"/>
      <c r="B202" s="39"/>
      <c r="C202" s="243" t="s">
        <v>707</v>
      </c>
      <c r="D202" s="243" t="s">
        <v>182</v>
      </c>
      <c r="E202" s="244" t="s">
        <v>2686</v>
      </c>
      <c r="F202" s="245" t="s">
        <v>2687</v>
      </c>
      <c r="G202" s="246" t="s">
        <v>2019</v>
      </c>
      <c r="H202" s="247">
        <v>1</v>
      </c>
      <c r="I202" s="248"/>
      <c r="J202" s="249">
        <f>ROUND(I202*H202,2)</f>
        <v>0</v>
      </c>
      <c r="K202" s="245" t="s">
        <v>19</v>
      </c>
      <c r="L202" s="250"/>
      <c r="M202" s="251" t="s">
        <v>19</v>
      </c>
      <c r="N202" s="252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205</v>
      </c>
      <c r="AT202" s="223" t="s">
        <v>182</v>
      </c>
      <c r="AU202" s="223" t="s">
        <v>73</v>
      </c>
      <c r="AY202" s="17" t="s">
        <v>148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156</v>
      </c>
      <c r="BM202" s="223" t="s">
        <v>1002</v>
      </c>
    </row>
    <row r="203" s="2" customFormat="1">
      <c r="A203" s="38"/>
      <c r="B203" s="39"/>
      <c r="C203" s="40"/>
      <c r="D203" s="225" t="s">
        <v>158</v>
      </c>
      <c r="E203" s="40"/>
      <c r="F203" s="226" t="s">
        <v>2687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158</v>
      </c>
      <c r="AU203" s="17" t="s">
        <v>73</v>
      </c>
    </row>
    <row r="204" s="2" customFormat="1">
      <c r="A204" s="38"/>
      <c r="B204" s="39"/>
      <c r="C204" s="40"/>
      <c r="D204" s="225" t="s">
        <v>215</v>
      </c>
      <c r="E204" s="40"/>
      <c r="F204" s="253" t="s">
        <v>2688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215</v>
      </c>
      <c r="AU204" s="17" t="s">
        <v>73</v>
      </c>
    </row>
    <row r="205" s="2" customFormat="1" ht="16.5" customHeight="1">
      <c r="A205" s="38"/>
      <c r="B205" s="39"/>
      <c r="C205" s="243" t="s">
        <v>712</v>
      </c>
      <c r="D205" s="243" t="s">
        <v>182</v>
      </c>
      <c r="E205" s="244" t="s">
        <v>2689</v>
      </c>
      <c r="F205" s="245" t="s">
        <v>2690</v>
      </c>
      <c r="G205" s="246" t="s">
        <v>2019</v>
      </c>
      <c r="H205" s="247">
        <v>1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205</v>
      </c>
      <c r="AT205" s="223" t="s">
        <v>182</v>
      </c>
      <c r="AU205" s="223" t="s">
        <v>73</v>
      </c>
      <c r="AY205" s="17" t="s">
        <v>148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156</v>
      </c>
      <c r="BM205" s="223" t="s">
        <v>1013</v>
      </c>
    </row>
    <row r="206" s="2" customFormat="1">
      <c r="A206" s="38"/>
      <c r="B206" s="39"/>
      <c r="C206" s="40"/>
      <c r="D206" s="225" t="s">
        <v>158</v>
      </c>
      <c r="E206" s="40"/>
      <c r="F206" s="226" t="s">
        <v>2690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158</v>
      </c>
      <c r="AU206" s="17" t="s">
        <v>73</v>
      </c>
    </row>
    <row r="207" s="2" customFormat="1" ht="16.5" customHeight="1">
      <c r="A207" s="38"/>
      <c r="B207" s="39"/>
      <c r="C207" s="243" t="s">
        <v>717</v>
      </c>
      <c r="D207" s="243" t="s">
        <v>182</v>
      </c>
      <c r="E207" s="244" t="s">
        <v>2691</v>
      </c>
      <c r="F207" s="245" t="s">
        <v>2692</v>
      </c>
      <c r="G207" s="246" t="s">
        <v>2019</v>
      </c>
      <c r="H207" s="247">
        <v>1</v>
      </c>
      <c r="I207" s="248"/>
      <c r="J207" s="249">
        <f>ROUND(I207*H207,2)</f>
        <v>0</v>
      </c>
      <c r="K207" s="245" t="s">
        <v>19</v>
      </c>
      <c r="L207" s="250"/>
      <c r="M207" s="251" t="s">
        <v>19</v>
      </c>
      <c r="N207" s="252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205</v>
      </c>
      <c r="AT207" s="223" t="s">
        <v>182</v>
      </c>
      <c r="AU207" s="223" t="s">
        <v>73</v>
      </c>
      <c r="AY207" s="17" t="s">
        <v>148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156</v>
      </c>
      <c r="BM207" s="223" t="s">
        <v>1021</v>
      </c>
    </row>
    <row r="208" s="2" customFormat="1">
      <c r="A208" s="38"/>
      <c r="B208" s="39"/>
      <c r="C208" s="40"/>
      <c r="D208" s="225" t="s">
        <v>158</v>
      </c>
      <c r="E208" s="40"/>
      <c r="F208" s="226" t="s">
        <v>2692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158</v>
      </c>
      <c r="AU208" s="17" t="s">
        <v>73</v>
      </c>
    </row>
    <row r="209" s="2" customFormat="1" ht="16.5" customHeight="1">
      <c r="A209" s="38"/>
      <c r="B209" s="39"/>
      <c r="C209" s="243" t="s">
        <v>723</v>
      </c>
      <c r="D209" s="243" t="s">
        <v>182</v>
      </c>
      <c r="E209" s="244" t="s">
        <v>2693</v>
      </c>
      <c r="F209" s="245" t="s">
        <v>2694</v>
      </c>
      <c r="G209" s="246" t="s">
        <v>2019</v>
      </c>
      <c r="H209" s="247">
        <v>3</v>
      </c>
      <c r="I209" s="248"/>
      <c r="J209" s="249">
        <f>ROUND(I209*H209,2)</f>
        <v>0</v>
      </c>
      <c r="K209" s="245" t="s">
        <v>19</v>
      </c>
      <c r="L209" s="250"/>
      <c r="M209" s="251" t="s">
        <v>19</v>
      </c>
      <c r="N209" s="252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205</v>
      </c>
      <c r="AT209" s="223" t="s">
        <v>182</v>
      </c>
      <c r="AU209" s="223" t="s">
        <v>73</v>
      </c>
      <c r="AY209" s="17" t="s">
        <v>148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156</v>
      </c>
      <c r="BM209" s="223" t="s">
        <v>1030</v>
      </c>
    </row>
    <row r="210" s="2" customFormat="1">
      <c r="A210" s="38"/>
      <c r="B210" s="39"/>
      <c r="C210" s="40"/>
      <c r="D210" s="225" t="s">
        <v>158</v>
      </c>
      <c r="E210" s="40"/>
      <c r="F210" s="226" t="s">
        <v>2694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158</v>
      </c>
      <c r="AU210" s="17" t="s">
        <v>73</v>
      </c>
    </row>
    <row r="211" s="2" customFormat="1" ht="16.5" customHeight="1">
      <c r="A211" s="38"/>
      <c r="B211" s="39"/>
      <c r="C211" s="243" t="s">
        <v>728</v>
      </c>
      <c r="D211" s="243" t="s">
        <v>182</v>
      </c>
      <c r="E211" s="244" t="s">
        <v>2695</v>
      </c>
      <c r="F211" s="245" t="s">
        <v>2696</v>
      </c>
      <c r="G211" s="246" t="s">
        <v>2019</v>
      </c>
      <c r="H211" s="247">
        <v>2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205</v>
      </c>
      <c r="AT211" s="223" t="s">
        <v>182</v>
      </c>
      <c r="AU211" s="223" t="s">
        <v>73</v>
      </c>
      <c r="AY211" s="17" t="s">
        <v>148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156</v>
      </c>
      <c r="BM211" s="223" t="s">
        <v>1044</v>
      </c>
    </row>
    <row r="212" s="2" customFormat="1">
      <c r="A212" s="38"/>
      <c r="B212" s="39"/>
      <c r="C212" s="40"/>
      <c r="D212" s="225" t="s">
        <v>158</v>
      </c>
      <c r="E212" s="40"/>
      <c r="F212" s="226" t="s">
        <v>2696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158</v>
      </c>
      <c r="AU212" s="17" t="s">
        <v>73</v>
      </c>
    </row>
    <row r="213" s="2" customFormat="1" ht="16.5" customHeight="1">
      <c r="A213" s="38"/>
      <c r="B213" s="39"/>
      <c r="C213" s="243" t="s">
        <v>341</v>
      </c>
      <c r="D213" s="243" t="s">
        <v>182</v>
      </c>
      <c r="E213" s="244" t="s">
        <v>2697</v>
      </c>
      <c r="F213" s="245" t="s">
        <v>2698</v>
      </c>
      <c r="G213" s="246" t="s">
        <v>2019</v>
      </c>
      <c r="H213" s="247">
        <v>1</v>
      </c>
      <c r="I213" s="248"/>
      <c r="J213" s="249">
        <f>ROUND(I213*H213,2)</f>
        <v>0</v>
      </c>
      <c r="K213" s="245" t="s">
        <v>19</v>
      </c>
      <c r="L213" s="250"/>
      <c r="M213" s="251" t="s">
        <v>19</v>
      </c>
      <c r="N213" s="252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205</v>
      </c>
      <c r="AT213" s="223" t="s">
        <v>182</v>
      </c>
      <c r="AU213" s="223" t="s">
        <v>73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156</v>
      </c>
      <c r="BM213" s="223" t="s">
        <v>348</v>
      </c>
    </row>
    <row r="214" s="2" customFormat="1">
      <c r="A214" s="38"/>
      <c r="B214" s="39"/>
      <c r="C214" s="40"/>
      <c r="D214" s="225" t="s">
        <v>158</v>
      </c>
      <c r="E214" s="40"/>
      <c r="F214" s="226" t="s">
        <v>2698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73</v>
      </c>
    </row>
    <row r="215" s="2" customFormat="1" ht="16.5" customHeight="1">
      <c r="A215" s="38"/>
      <c r="B215" s="39"/>
      <c r="C215" s="243" t="s">
        <v>737</v>
      </c>
      <c r="D215" s="243" t="s">
        <v>182</v>
      </c>
      <c r="E215" s="244" t="s">
        <v>2699</v>
      </c>
      <c r="F215" s="245" t="s">
        <v>2700</v>
      </c>
      <c r="G215" s="246" t="s">
        <v>2019</v>
      </c>
      <c r="H215" s="247">
        <v>1</v>
      </c>
      <c r="I215" s="248"/>
      <c r="J215" s="249">
        <f>ROUND(I215*H215,2)</f>
        <v>0</v>
      </c>
      <c r="K215" s="245" t="s">
        <v>19</v>
      </c>
      <c r="L215" s="250"/>
      <c r="M215" s="251" t="s">
        <v>19</v>
      </c>
      <c r="N215" s="252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205</v>
      </c>
      <c r="AT215" s="223" t="s">
        <v>182</v>
      </c>
      <c r="AU215" s="223" t="s">
        <v>73</v>
      </c>
      <c r="AY215" s="17" t="s">
        <v>148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156</v>
      </c>
      <c r="BM215" s="223" t="s">
        <v>1065</v>
      </c>
    </row>
    <row r="216" s="2" customFormat="1">
      <c r="A216" s="38"/>
      <c r="B216" s="39"/>
      <c r="C216" s="40"/>
      <c r="D216" s="225" t="s">
        <v>158</v>
      </c>
      <c r="E216" s="40"/>
      <c r="F216" s="226" t="s">
        <v>2700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158</v>
      </c>
      <c r="AU216" s="17" t="s">
        <v>73</v>
      </c>
    </row>
    <row r="217" s="2" customFormat="1" ht="16.5" customHeight="1">
      <c r="A217" s="38"/>
      <c r="B217" s="39"/>
      <c r="C217" s="243" t="s">
        <v>742</v>
      </c>
      <c r="D217" s="243" t="s">
        <v>182</v>
      </c>
      <c r="E217" s="244" t="s">
        <v>2701</v>
      </c>
      <c r="F217" s="245" t="s">
        <v>2702</v>
      </c>
      <c r="G217" s="246" t="s">
        <v>2019</v>
      </c>
      <c r="H217" s="247">
        <v>1</v>
      </c>
      <c r="I217" s="248"/>
      <c r="J217" s="249">
        <f>ROUND(I217*H217,2)</f>
        <v>0</v>
      </c>
      <c r="K217" s="245" t="s">
        <v>19</v>
      </c>
      <c r="L217" s="250"/>
      <c r="M217" s="251" t="s">
        <v>19</v>
      </c>
      <c r="N217" s="252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205</v>
      </c>
      <c r="AT217" s="223" t="s">
        <v>182</v>
      </c>
      <c r="AU217" s="223" t="s">
        <v>73</v>
      </c>
      <c r="AY217" s="17" t="s">
        <v>148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156</v>
      </c>
      <c r="BM217" s="223" t="s">
        <v>1075</v>
      </c>
    </row>
    <row r="218" s="2" customFormat="1">
      <c r="A218" s="38"/>
      <c r="B218" s="39"/>
      <c r="C218" s="40"/>
      <c r="D218" s="225" t="s">
        <v>158</v>
      </c>
      <c r="E218" s="40"/>
      <c r="F218" s="226" t="s">
        <v>2702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158</v>
      </c>
      <c r="AU218" s="17" t="s">
        <v>73</v>
      </c>
    </row>
    <row r="219" s="2" customFormat="1" ht="16.5" customHeight="1">
      <c r="A219" s="38"/>
      <c r="B219" s="39"/>
      <c r="C219" s="243" t="s">
        <v>748</v>
      </c>
      <c r="D219" s="243" t="s">
        <v>182</v>
      </c>
      <c r="E219" s="244" t="s">
        <v>2703</v>
      </c>
      <c r="F219" s="245" t="s">
        <v>2704</v>
      </c>
      <c r="G219" s="246" t="s">
        <v>2019</v>
      </c>
      <c r="H219" s="247">
        <v>2</v>
      </c>
      <c r="I219" s="248"/>
      <c r="J219" s="249">
        <f>ROUND(I219*H219,2)</f>
        <v>0</v>
      </c>
      <c r="K219" s="245" t="s">
        <v>19</v>
      </c>
      <c r="L219" s="250"/>
      <c r="M219" s="251" t="s">
        <v>19</v>
      </c>
      <c r="N219" s="252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205</v>
      </c>
      <c r="AT219" s="223" t="s">
        <v>182</v>
      </c>
      <c r="AU219" s="223" t="s">
        <v>73</v>
      </c>
      <c r="AY219" s="17" t="s">
        <v>148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156</v>
      </c>
      <c r="BM219" s="223" t="s">
        <v>1087</v>
      </c>
    </row>
    <row r="220" s="2" customFormat="1">
      <c r="A220" s="38"/>
      <c r="B220" s="39"/>
      <c r="C220" s="40"/>
      <c r="D220" s="225" t="s">
        <v>158</v>
      </c>
      <c r="E220" s="40"/>
      <c r="F220" s="226" t="s">
        <v>2704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158</v>
      </c>
      <c r="AU220" s="17" t="s">
        <v>73</v>
      </c>
    </row>
    <row r="221" s="2" customFormat="1" ht="16.5" customHeight="1">
      <c r="A221" s="38"/>
      <c r="B221" s="39"/>
      <c r="C221" s="243" t="s">
        <v>753</v>
      </c>
      <c r="D221" s="243" t="s">
        <v>182</v>
      </c>
      <c r="E221" s="244" t="s">
        <v>2705</v>
      </c>
      <c r="F221" s="245" t="s">
        <v>2706</v>
      </c>
      <c r="G221" s="246" t="s">
        <v>2019</v>
      </c>
      <c r="H221" s="247">
        <v>1</v>
      </c>
      <c r="I221" s="248"/>
      <c r="J221" s="249">
        <f>ROUND(I221*H221,2)</f>
        <v>0</v>
      </c>
      <c r="K221" s="245" t="s">
        <v>19</v>
      </c>
      <c r="L221" s="250"/>
      <c r="M221" s="251" t="s">
        <v>19</v>
      </c>
      <c r="N221" s="252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205</v>
      </c>
      <c r="AT221" s="223" t="s">
        <v>182</v>
      </c>
      <c r="AU221" s="223" t="s">
        <v>73</v>
      </c>
      <c r="AY221" s="17" t="s">
        <v>148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156</v>
      </c>
      <c r="BM221" s="223" t="s">
        <v>1099</v>
      </c>
    </row>
    <row r="222" s="2" customFormat="1">
      <c r="A222" s="38"/>
      <c r="B222" s="39"/>
      <c r="C222" s="40"/>
      <c r="D222" s="225" t="s">
        <v>158</v>
      </c>
      <c r="E222" s="40"/>
      <c r="F222" s="226" t="s">
        <v>2706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158</v>
      </c>
      <c r="AU222" s="17" t="s">
        <v>73</v>
      </c>
    </row>
    <row r="223" s="2" customFormat="1" ht="16.5" customHeight="1">
      <c r="A223" s="38"/>
      <c r="B223" s="39"/>
      <c r="C223" s="243" t="s">
        <v>757</v>
      </c>
      <c r="D223" s="243" t="s">
        <v>182</v>
      </c>
      <c r="E223" s="244" t="s">
        <v>2707</v>
      </c>
      <c r="F223" s="245" t="s">
        <v>2708</v>
      </c>
      <c r="G223" s="246" t="s">
        <v>2019</v>
      </c>
      <c r="H223" s="247">
        <v>4</v>
      </c>
      <c r="I223" s="248"/>
      <c r="J223" s="249">
        <f>ROUND(I223*H223,2)</f>
        <v>0</v>
      </c>
      <c r="K223" s="245" t="s">
        <v>19</v>
      </c>
      <c r="L223" s="250"/>
      <c r="M223" s="251" t="s">
        <v>19</v>
      </c>
      <c r="N223" s="252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205</v>
      </c>
      <c r="AT223" s="223" t="s">
        <v>182</v>
      </c>
      <c r="AU223" s="223" t="s">
        <v>73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156</v>
      </c>
      <c r="BM223" s="223" t="s">
        <v>1111</v>
      </c>
    </row>
    <row r="224" s="2" customFormat="1">
      <c r="A224" s="38"/>
      <c r="B224" s="39"/>
      <c r="C224" s="40"/>
      <c r="D224" s="225" t="s">
        <v>158</v>
      </c>
      <c r="E224" s="40"/>
      <c r="F224" s="226" t="s">
        <v>2708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158</v>
      </c>
      <c r="AU224" s="17" t="s">
        <v>73</v>
      </c>
    </row>
    <row r="225" s="2" customFormat="1" ht="16.5" customHeight="1">
      <c r="A225" s="38"/>
      <c r="B225" s="39"/>
      <c r="C225" s="243" t="s">
        <v>762</v>
      </c>
      <c r="D225" s="243" t="s">
        <v>182</v>
      </c>
      <c r="E225" s="244" t="s">
        <v>2709</v>
      </c>
      <c r="F225" s="245" t="s">
        <v>2710</v>
      </c>
      <c r="G225" s="246" t="s">
        <v>2019</v>
      </c>
      <c r="H225" s="247">
        <v>1</v>
      </c>
      <c r="I225" s="248"/>
      <c r="J225" s="249">
        <f>ROUND(I225*H225,2)</f>
        <v>0</v>
      </c>
      <c r="K225" s="245" t="s">
        <v>19</v>
      </c>
      <c r="L225" s="250"/>
      <c r="M225" s="251" t="s">
        <v>19</v>
      </c>
      <c r="N225" s="252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205</v>
      </c>
      <c r="AT225" s="223" t="s">
        <v>182</v>
      </c>
      <c r="AU225" s="223" t="s">
        <v>73</v>
      </c>
      <c r="AY225" s="17" t="s">
        <v>148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156</v>
      </c>
      <c r="BM225" s="223" t="s">
        <v>1123</v>
      </c>
    </row>
    <row r="226" s="2" customFormat="1">
      <c r="A226" s="38"/>
      <c r="B226" s="39"/>
      <c r="C226" s="40"/>
      <c r="D226" s="225" t="s">
        <v>158</v>
      </c>
      <c r="E226" s="40"/>
      <c r="F226" s="226" t="s">
        <v>2710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158</v>
      </c>
      <c r="AU226" s="17" t="s">
        <v>73</v>
      </c>
    </row>
    <row r="227" s="2" customFormat="1" ht="21.75" customHeight="1">
      <c r="A227" s="38"/>
      <c r="B227" s="39"/>
      <c r="C227" s="243" t="s">
        <v>766</v>
      </c>
      <c r="D227" s="243" t="s">
        <v>182</v>
      </c>
      <c r="E227" s="244" t="s">
        <v>2711</v>
      </c>
      <c r="F227" s="245" t="s">
        <v>2712</v>
      </c>
      <c r="G227" s="246" t="s">
        <v>2019</v>
      </c>
      <c r="H227" s="247">
        <v>0</v>
      </c>
      <c r="I227" s="248"/>
      <c r="J227" s="249">
        <f>ROUND(I227*H227,2)</f>
        <v>0</v>
      </c>
      <c r="K227" s="245" t="s">
        <v>19</v>
      </c>
      <c r="L227" s="250"/>
      <c r="M227" s="251" t="s">
        <v>19</v>
      </c>
      <c r="N227" s="252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205</v>
      </c>
      <c r="AT227" s="223" t="s">
        <v>182</v>
      </c>
      <c r="AU227" s="223" t="s">
        <v>73</v>
      </c>
      <c r="AY227" s="17" t="s">
        <v>148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156</v>
      </c>
      <c r="BM227" s="223" t="s">
        <v>1135</v>
      </c>
    </row>
    <row r="228" s="2" customFormat="1">
      <c r="A228" s="38"/>
      <c r="B228" s="39"/>
      <c r="C228" s="40"/>
      <c r="D228" s="225" t="s">
        <v>158</v>
      </c>
      <c r="E228" s="40"/>
      <c r="F228" s="226" t="s">
        <v>2712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158</v>
      </c>
      <c r="AU228" s="17" t="s">
        <v>73</v>
      </c>
    </row>
    <row r="229" s="2" customFormat="1" ht="16.5" customHeight="1">
      <c r="A229" s="38"/>
      <c r="B229" s="39"/>
      <c r="C229" s="243" t="s">
        <v>770</v>
      </c>
      <c r="D229" s="243" t="s">
        <v>182</v>
      </c>
      <c r="E229" s="244" t="s">
        <v>2713</v>
      </c>
      <c r="F229" s="245" t="s">
        <v>2714</v>
      </c>
      <c r="G229" s="246" t="s">
        <v>2019</v>
      </c>
      <c r="H229" s="247">
        <v>0</v>
      </c>
      <c r="I229" s="248"/>
      <c r="J229" s="249">
        <f>ROUND(I229*H229,2)</f>
        <v>0</v>
      </c>
      <c r="K229" s="245" t="s">
        <v>19</v>
      </c>
      <c r="L229" s="250"/>
      <c r="M229" s="251" t="s">
        <v>19</v>
      </c>
      <c r="N229" s="252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205</v>
      </c>
      <c r="AT229" s="223" t="s">
        <v>182</v>
      </c>
      <c r="AU229" s="223" t="s">
        <v>73</v>
      </c>
      <c r="AY229" s="17" t="s">
        <v>148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156</v>
      </c>
      <c r="BM229" s="223" t="s">
        <v>1145</v>
      </c>
    </row>
    <row r="230" s="2" customFormat="1">
      <c r="A230" s="38"/>
      <c r="B230" s="39"/>
      <c r="C230" s="40"/>
      <c r="D230" s="225" t="s">
        <v>158</v>
      </c>
      <c r="E230" s="40"/>
      <c r="F230" s="226" t="s">
        <v>2714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158</v>
      </c>
      <c r="AU230" s="17" t="s">
        <v>73</v>
      </c>
    </row>
    <row r="231" s="2" customFormat="1" ht="16.5" customHeight="1">
      <c r="A231" s="38"/>
      <c r="B231" s="39"/>
      <c r="C231" s="243" t="s">
        <v>777</v>
      </c>
      <c r="D231" s="243" t="s">
        <v>182</v>
      </c>
      <c r="E231" s="244" t="s">
        <v>2715</v>
      </c>
      <c r="F231" s="245" t="s">
        <v>2716</v>
      </c>
      <c r="G231" s="246" t="s">
        <v>2019</v>
      </c>
      <c r="H231" s="247">
        <v>1</v>
      </c>
      <c r="I231" s="248"/>
      <c r="J231" s="249">
        <f>ROUND(I231*H231,2)</f>
        <v>0</v>
      </c>
      <c r="K231" s="245" t="s">
        <v>19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205</v>
      </c>
      <c r="AT231" s="223" t="s">
        <v>182</v>
      </c>
      <c r="AU231" s="223" t="s">
        <v>73</v>
      </c>
      <c r="AY231" s="17" t="s">
        <v>148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156</v>
      </c>
      <c r="BM231" s="223" t="s">
        <v>1153</v>
      </c>
    </row>
    <row r="232" s="2" customFormat="1">
      <c r="A232" s="38"/>
      <c r="B232" s="39"/>
      <c r="C232" s="40"/>
      <c r="D232" s="225" t="s">
        <v>158</v>
      </c>
      <c r="E232" s="40"/>
      <c r="F232" s="226" t="s">
        <v>2716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158</v>
      </c>
      <c r="AU232" s="17" t="s">
        <v>73</v>
      </c>
    </row>
    <row r="233" s="2" customFormat="1" ht="16.5" customHeight="1">
      <c r="A233" s="38"/>
      <c r="B233" s="39"/>
      <c r="C233" s="243" t="s">
        <v>783</v>
      </c>
      <c r="D233" s="243" t="s">
        <v>182</v>
      </c>
      <c r="E233" s="244" t="s">
        <v>2717</v>
      </c>
      <c r="F233" s="245" t="s">
        <v>2718</v>
      </c>
      <c r="G233" s="246" t="s">
        <v>2019</v>
      </c>
      <c r="H233" s="247">
        <v>54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205</v>
      </c>
      <c r="AT233" s="223" t="s">
        <v>182</v>
      </c>
      <c r="AU233" s="223" t="s">
        <v>73</v>
      </c>
      <c r="AY233" s="17" t="s">
        <v>148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156</v>
      </c>
      <c r="BM233" s="223" t="s">
        <v>1163</v>
      </c>
    </row>
    <row r="234" s="2" customFormat="1">
      <c r="A234" s="38"/>
      <c r="B234" s="39"/>
      <c r="C234" s="40"/>
      <c r="D234" s="225" t="s">
        <v>158</v>
      </c>
      <c r="E234" s="40"/>
      <c r="F234" s="226" t="s">
        <v>2718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158</v>
      </c>
      <c r="AU234" s="17" t="s">
        <v>73</v>
      </c>
    </row>
    <row r="235" s="2" customFormat="1" ht="16.5" customHeight="1">
      <c r="A235" s="38"/>
      <c r="B235" s="39"/>
      <c r="C235" s="243" t="s">
        <v>787</v>
      </c>
      <c r="D235" s="243" t="s">
        <v>182</v>
      </c>
      <c r="E235" s="244" t="s">
        <v>2719</v>
      </c>
      <c r="F235" s="245" t="s">
        <v>2720</v>
      </c>
      <c r="G235" s="246" t="s">
        <v>2019</v>
      </c>
      <c r="H235" s="247">
        <v>54</v>
      </c>
      <c r="I235" s="248"/>
      <c r="J235" s="249">
        <f>ROUND(I235*H235,2)</f>
        <v>0</v>
      </c>
      <c r="K235" s="245" t="s">
        <v>19</v>
      </c>
      <c r="L235" s="250"/>
      <c r="M235" s="251" t="s">
        <v>19</v>
      </c>
      <c r="N235" s="252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205</v>
      </c>
      <c r="AT235" s="223" t="s">
        <v>182</v>
      </c>
      <c r="AU235" s="223" t="s">
        <v>73</v>
      </c>
      <c r="AY235" s="17" t="s">
        <v>148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156</v>
      </c>
      <c r="BM235" s="223" t="s">
        <v>1173</v>
      </c>
    </row>
    <row r="236" s="2" customFormat="1">
      <c r="A236" s="38"/>
      <c r="B236" s="39"/>
      <c r="C236" s="40"/>
      <c r="D236" s="225" t="s">
        <v>158</v>
      </c>
      <c r="E236" s="40"/>
      <c r="F236" s="226" t="s">
        <v>2720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158</v>
      </c>
      <c r="AU236" s="17" t="s">
        <v>73</v>
      </c>
    </row>
    <row r="237" s="2" customFormat="1" ht="16.5" customHeight="1">
      <c r="A237" s="38"/>
      <c r="B237" s="39"/>
      <c r="C237" s="243" t="s">
        <v>793</v>
      </c>
      <c r="D237" s="243" t="s">
        <v>182</v>
      </c>
      <c r="E237" s="244" t="s">
        <v>2721</v>
      </c>
      <c r="F237" s="245" t="s">
        <v>2722</v>
      </c>
      <c r="G237" s="246" t="s">
        <v>168</v>
      </c>
      <c r="H237" s="247">
        <v>20</v>
      </c>
      <c r="I237" s="248"/>
      <c r="J237" s="249">
        <f>ROUND(I237*H237,2)</f>
        <v>0</v>
      </c>
      <c r="K237" s="245" t="s">
        <v>19</v>
      </c>
      <c r="L237" s="250"/>
      <c r="M237" s="251" t="s">
        <v>19</v>
      </c>
      <c r="N237" s="252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205</v>
      </c>
      <c r="AT237" s="223" t="s">
        <v>182</v>
      </c>
      <c r="AU237" s="223" t="s">
        <v>73</v>
      </c>
      <c r="AY237" s="17" t="s">
        <v>148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156</v>
      </c>
      <c r="BM237" s="223" t="s">
        <v>1183</v>
      </c>
    </row>
    <row r="238" s="2" customFormat="1">
      <c r="A238" s="38"/>
      <c r="B238" s="39"/>
      <c r="C238" s="40"/>
      <c r="D238" s="225" t="s">
        <v>158</v>
      </c>
      <c r="E238" s="40"/>
      <c r="F238" s="226" t="s">
        <v>2722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158</v>
      </c>
      <c r="AU238" s="17" t="s">
        <v>73</v>
      </c>
    </row>
    <row r="239" s="2" customFormat="1" ht="16.5" customHeight="1">
      <c r="A239" s="38"/>
      <c r="B239" s="39"/>
      <c r="C239" s="243" t="s">
        <v>797</v>
      </c>
      <c r="D239" s="243" t="s">
        <v>182</v>
      </c>
      <c r="E239" s="244" t="s">
        <v>2723</v>
      </c>
      <c r="F239" s="245" t="s">
        <v>2724</v>
      </c>
      <c r="G239" s="246" t="s">
        <v>168</v>
      </c>
      <c r="H239" s="247">
        <v>15</v>
      </c>
      <c r="I239" s="248"/>
      <c r="J239" s="249">
        <f>ROUND(I239*H239,2)</f>
        <v>0</v>
      </c>
      <c r="K239" s="245" t="s">
        <v>19</v>
      </c>
      <c r="L239" s="250"/>
      <c r="M239" s="251" t="s">
        <v>19</v>
      </c>
      <c r="N239" s="252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205</v>
      </c>
      <c r="AT239" s="223" t="s">
        <v>182</v>
      </c>
      <c r="AU239" s="223" t="s">
        <v>73</v>
      </c>
      <c r="AY239" s="17" t="s">
        <v>148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156</v>
      </c>
      <c r="BM239" s="223" t="s">
        <v>1191</v>
      </c>
    </row>
    <row r="240" s="2" customFormat="1">
      <c r="A240" s="38"/>
      <c r="B240" s="39"/>
      <c r="C240" s="40"/>
      <c r="D240" s="225" t="s">
        <v>158</v>
      </c>
      <c r="E240" s="40"/>
      <c r="F240" s="226" t="s">
        <v>2724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158</v>
      </c>
      <c r="AU240" s="17" t="s">
        <v>73</v>
      </c>
    </row>
    <row r="241" s="2" customFormat="1" ht="16.5" customHeight="1">
      <c r="A241" s="38"/>
      <c r="B241" s="39"/>
      <c r="C241" s="243" t="s">
        <v>803</v>
      </c>
      <c r="D241" s="243" t="s">
        <v>182</v>
      </c>
      <c r="E241" s="244" t="s">
        <v>2725</v>
      </c>
      <c r="F241" s="245" t="s">
        <v>2726</v>
      </c>
      <c r="G241" s="246" t="s">
        <v>168</v>
      </c>
      <c r="H241" s="247">
        <v>10</v>
      </c>
      <c r="I241" s="248"/>
      <c r="J241" s="249">
        <f>ROUND(I241*H241,2)</f>
        <v>0</v>
      </c>
      <c r="K241" s="245" t="s">
        <v>19</v>
      </c>
      <c r="L241" s="250"/>
      <c r="M241" s="251" t="s">
        <v>19</v>
      </c>
      <c r="N241" s="252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205</v>
      </c>
      <c r="AT241" s="223" t="s">
        <v>182</v>
      </c>
      <c r="AU241" s="223" t="s">
        <v>73</v>
      </c>
      <c r="AY241" s="17" t="s">
        <v>148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156</v>
      </c>
      <c r="BM241" s="223" t="s">
        <v>1201</v>
      </c>
    </row>
    <row r="242" s="2" customFormat="1">
      <c r="A242" s="38"/>
      <c r="B242" s="39"/>
      <c r="C242" s="40"/>
      <c r="D242" s="225" t="s">
        <v>158</v>
      </c>
      <c r="E242" s="40"/>
      <c r="F242" s="226" t="s">
        <v>2726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158</v>
      </c>
      <c r="AU242" s="17" t="s">
        <v>73</v>
      </c>
    </row>
    <row r="243" s="2" customFormat="1" ht="16.5" customHeight="1">
      <c r="A243" s="38"/>
      <c r="B243" s="39"/>
      <c r="C243" s="243" t="s">
        <v>807</v>
      </c>
      <c r="D243" s="243" t="s">
        <v>182</v>
      </c>
      <c r="E243" s="244" t="s">
        <v>2727</v>
      </c>
      <c r="F243" s="245" t="s">
        <v>2728</v>
      </c>
      <c r="G243" s="246" t="s">
        <v>168</v>
      </c>
      <c r="H243" s="247">
        <v>15</v>
      </c>
      <c r="I243" s="248"/>
      <c r="J243" s="249">
        <f>ROUND(I243*H243,2)</f>
        <v>0</v>
      </c>
      <c r="K243" s="245" t="s">
        <v>19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205</v>
      </c>
      <c r="AT243" s="223" t="s">
        <v>182</v>
      </c>
      <c r="AU243" s="223" t="s">
        <v>73</v>
      </c>
      <c r="AY243" s="17" t="s">
        <v>148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156</v>
      </c>
      <c r="BM243" s="223" t="s">
        <v>1211</v>
      </c>
    </row>
    <row r="244" s="2" customFormat="1">
      <c r="A244" s="38"/>
      <c r="B244" s="39"/>
      <c r="C244" s="40"/>
      <c r="D244" s="225" t="s">
        <v>158</v>
      </c>
      <c r="E244" s="40"/>
      <c r="F244" s="226" t="s">
        <v>2728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158</v>
      </c>
      <c r="AU244" s="17" t="s">
        <v>73</v>
      </c>
    </row>
    <row r="245" s="2" customFormat="1" ht="16.5" customHeight="1">
      <c r="A245" s="38"/>
      <c r="B245" s="39"/>
      <c r="C245" s="243" t="s">
        <v>811</v>
      </c>
      <c r="D245" s="243" t="s">
        <v>182</v>
      </c>
      <c r="E245" s="244" t="s">
        <v>2729</v>
      </c>
      <c r="F245" s="245" t="s">
        <v>2730</v>
      </c>
      <c r="G245" s="246" t="s">
        <v>168</v>
      </c>
      <c r="H245" s="247">
        <v>5</v>
      </c>
      <c r="I245" s="248"/>
      <c r="J245" s="249">
        <f>ROUND(I245*H245,2)</f>
        <v>0</v>
      </c>
      <c r="K245" s="245" t="s">
        <v>19</v>
      </c>
      <c r="L245" s="250"/>
      <c r="M245" s="251" t="s">
        <v>19</v>
      </c>
      <c r="N245" s="252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205</v>
      </c>
      <c r="AT245" s="223" t="s">
        <v>182</v>
      </c>
      <c r="AU245" s="223" t="s">
        <v>73</v>
      </c>
      <c r="AY245" s="17" t="s">
        <v>148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156</v>
      </c>
      <c r="BM245" s="223" t="s">
        <v>1219</v>
      </c>
    </row>
    <row r="246" s="2" customFormat="1">
      <c r="A246" s="38"/>
      <c r="B246" s="39"/>
      <c r="C246" s="40"/>
      <c r="D246" s="225" t="s">
        <v>158</v>
      </c>
      <c r="E246" s="40"/>
      <c r="F246" s="226" t="s">
        <v>2730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158</v>
      </c>
      <c r="AU246" s="17" t="s">
        <v>73</v>
      </c>
    </row>
    <row r="247" s="2" customFormat="1" ht="16.5" customHeight="1">
      <c r="A247" s="38"/>
      <c r="B247" s="39"/>
      <c r="C247" s="243" t="s">
        <v>817</v>
      </c>
      <c r="D247" s="243" t="s">
        <v>182</v>
      </c>
      <c r="E247" s="244" t="s">
        <v>2731</v>
      </c>
      <c r="F247" s="245" t="s">
        <v>2732</v>
      </c>
      <c r="G247" s="246" t="s">
        <v>168</v>
      </c>
      <c r="H247" s="247">
        <v>10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205</v>
      </c>
      <c r="AT247" s="223" t="s">
        <v>182</v>
      </c>
      <c r="AU247" s="223" t="s">
        <v>73</v>
      </c>
      <c r="AY247" s="17" t="s">
        <v>148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156</v>
      </c>
      <c r="BM247" s="223" t="s">
        <v>1229</v>
      </c>
    </row>
    <row r="248" s="2" customFormat="1">
      <c r="A248" s="38"/>
      <c r="B248" s="39"/>
      <c r="C248" s="40"/>
      <c r="D248" s="225" t="s">
        <v>158</v>
      </c>
      <c r="E248" s="40"/>
      <c r="F248" s="226" t="s">
        <v>2732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158</v>
      </c>
      <c r="AU248" s="17" t="s">
        <v>73</v>
      </c>
    </row>
    <row r="249" s="2" customFormat="1" ht="16.5" customHeight="1">
      <c r="A249" s="38"/>
      <c r="B249" s="39"/>
      <c r="C249" s="243" t="s">
        <v>821</v>
      </c>
      <c r="D249" s="243" t="s">
        <v>182</v>
      </c>
      <c r="E249" s="244" t="s">
        <v>2733</v>
      </c>
      <c r="F249" s="245" t="s">
        <v>2734</v>
      </c>
      <c r="G249" s="246" t="s">
        <v>168</v>
      </c>
      <c r="H249" s="247">
        <v>15</v>
      </c>
      <c r="I249" s="248"/>
      <c r="J249" s="249">
        <f>ROUND(I249*H249,2)</f>
        <v>0</v>
      </c>
      <c r="K249" s="245" t="s">
        <v>19</v>
      </c>
      <c r="L249" s="250"/>
      <c r="M249" s="251" t="s">
        <v>19</v>
      </c>
      <c r="N249" s="252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205</v>
      </c>
      <c r="AT249" s="223" t="s">
        <v>182</v>
      </c>
      <c r="AU249" s="223" t="s">
        <v>73</v>
      </c>
      <c r="AY249" s="17" t="s">
        <v>148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156</v>
      </c>
      <c r="BM249" s="223" t="s">
        <v>1240</v>
      </c>
    </row>
    <row r="250" s="2" customFormat="1">
      <c r="A250" s="38"/>
      <c r="B250" s="39"/>
      <c r="C250" s="40"/>
      <c r="D250" s="225" t="s">
        <v>158</v>
      </c>
      <c r="E250" s="40"/>
      <c r="F250" s="226" t="s">
        <v>2734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158</v>
      </c>
      <c r="AU250" s="17" t="s">
        <v>73</v>
      </c>
    </row>
    <row r="251" s="2" customFormat="1" ht="16.5" customHeight="1">
      <c r="A251" s="38"/>
      <c r="B251" s="39"/>
      <c r="C251" s="243" t="s">
        <v>827</v>
      </c>
      <c r="D251" s="243" t="s">
        <v>182</v>
      </c>
      <c r="E251" s="244" t="s">
        <v>2735</v>
      </c>
      <c r="F251" s="245" t="s">
        <v>2736</v>
      </c>
      <c r="G251" s="246" t="s">
        <v>168</v>
      </c>
      <c r="H251" s="247">
        <v>5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205</v>
      </c>
      <c r="AT251" s="223" t="s">
        <v>182</v>
      </c>
      <c r="AU251" s="223" t="s">
        <v>73</v>
      </c>
      <c r="AY251" s="17" t="s">
        <v>148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156</v>
      </c>
      <c r="BM251" s="223" t="s">
        <v>1250</v>
      </c>
    </row>
    <row r="252" s="2" customFormat="1">
      <c r="A252" s="38"/>
      <c r="B252" s="39"/>
      <c r="C252" s="40"/>
      <c r="D252" s="225" t="s">
        <v>158</v>
      </c>
      <c r="E252" s="40"/>
      <c r="F252" s="226" t="s">
        <v>2736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158</v>
      </c>
      <c r="AU252" s="17" t="s">
        <v>73</v>
      </c>
    </row>
    <row r="253" s="2" customFormat="1" ht="16.5" customHeight="1">
      <c r="A253" s="38"/>
      <c r="B253" s="39"/>
      <c r="C253" s="243" t="s">
        <v>831</v>
      </c>
      <c r="D253" s="243" t="s">
        <v>182</v>
      </c>
      <c r="E253" s="244" t="s">
        <v>2737</v>
      </c>
      <c r="F253" s="245" t="s">
        <v>2738</v>
      </c>
      <c r="G253" s="246" t="s">
        <v>168</v>
      </c>
      <c r="H253" s="247">
        <v>20</v>
      </c>
      <c r="I253" s="248"/>
      <c r="J253" s="249">
        <f>ROUND(I253*H253,2)</f>
        <v>0</v>
      </c>
      <c r="K253" s="245" t="s">
        <v>19</v>
      </c>
      <c r="L253" s="250"/>
      <c r="M253" s="251" t="s">
        <v>19</v>
      </c>
      <c r="N253" s="252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205</v>
      </c>
      <c r="AT253" s="223" t="s">
        <v>182</v>
      </c>
      <c r="AU253" s="223" t="s">
        <v>73</v>
      </c>
      <c r="AY253" s="17" t="s">
        <v>148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156</v>
      </c>
      <c r="BM253" s="223" t="s">
        <v>1258</v>
      </c>
    </row>
    <row r="254" s="2" customFormat="1">
      <c r="A254" s="38"/>
      <c r="B254" s="39"/>
      <c r="C254" s="40"/>
      <c r="D254" s="225" t="s">
        <v>158</v>
      </c>
      <c r="E254" s="40"/>
      <c r="F254" s="226" t="s">
        <v>2738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158</v>
      </c>
      <c r="AU254" s="17" t="s">
        <v>73</v>
      </c>
    </row>
    <row r="255" s="2" customFormat="1" ht="16.5" customHeight="1">
      <c r="A255" s="38"/>
      <c r="B255" s="39"/>
      <c r="C255" s="243" t="s">
        <v>837</v>
      </c>
      <c r="D255" s="243" t="s">
        <v>182</v>
      </c>
      <c r="E255" s="244" t="s">
        <v>2739</v>
      </c>
      <c r="F255" s="245" t="s">
        <v>2740</v>
      </c>
      <c r="G255" s="246" t="s">
        <v>168</v>
      </c>
      <c r="H255" s="247">
        <v>10</v>
      </c>
      <c r="I255" s="248"/>
      <c r="J255" s="249">
        <f>ROUND(I255*H255,2)</f>
        <v>0</v>
      </c>
      <c r="K255" s="245" t="s">
        <v>19</v>
      </c>
      <c r="L255" s="250"/>
      <c r="M255" s="251" t="s">
        <v>19</v>
      </c>
      <c r="N255" s="252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205</v>
      </c>
      <c r="AT255" s="223" t="s">
        <v>182</v>
      </c>
      <c r="AU255" s="223" t="s">
        <v>73</v>
      </c>
      <c r="AY255" s="17" t="s">
        <v>148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156</v>
      </c>
      <c r="BM255" s="223" t="s">
        <v>1268</v>
      </c>
    </row>
    <row r="256" s="2" customFormat="1">
      <c r="A256" s="38"/>
      <c r="B256" s="39"/>
      <c r="C256" s="40"/>
      <c r="D256" s="225" t="s">
        <v>158</v>
      </c>
      <c r="E256" s="40"/>
      <c r="F256" s="226" t="s">
        <v>2740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158</v>
      </c>
      <c r="AU256" s="17" t="s">
        <v>73</v>
      </c>
    </row>
    <row r="257" s="2" customFormat="1" ht="16.5" customHeight="1">
      <c r="A257" s="38"/>
      <c r="B257" s="39"/>
      <c r="C257" s="243" t="s">
        <v>845</v>
      </c>
      <c r="D257" s="243" t="s">
        <v>182</v>
      </c>
      <c r="E257" s="244" t="s">
        <v>2741</v>
      </c>
      <c r="F257" s="245" t="s">
        <v>2742</v>
      </c>
      <c r="G257" s="246" t="s">
        <v>168</v>
      </c>
      <c r="H257" s="247">
        <v>5</v>
      </c>
      <c r="I257" s="248"/>
      <c r="J257" s="249">
        <f>ROUND(I257*H257,2)</f>
        <v>0</v>
      </c>
      <c r="K257" s="245" t="s">
        <v>19</v>
      </c>
      <c r="L257" s="250"/>
      <c r="M257" s="251" t="s">
        <v>19</v>
      </c>
      <c r="N257" s="252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205</v>
      </c>
      <c r="AT257" s="223" t="s">
        <v>182</v>
      </c>
      <c r="AU257" s="223" t="s">
        <v>73</v>
      </c>
      <c r="AY257" s="17" t="s">
        <v>148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156</v>
      </c>
      <c r="BM257" s="223" t="s">
        <v>1276</v>
      </c>
    </row>
    <row r="258" s="2" customFormat="1">
      <c r="A258" s="38"/>
      <c r="B258" s="39"/>
      <c r="C258" s="40"/>
      <c r="D258" s="225" t="s">
        <v>158</v>
      </c>
      <c r="E258" s="40"/>
      <c r="F258" s="226" t="s">
        <v>2742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158</v>
      </c>
      <c r="AU258" s="17" t="s">
        <v>73</v>
      </c>
    </row>
    <row r="259" s="2" customFormat="1" ht="16.5" customHeight="1">
      <c r="A259" s="38"/>
      <c r="B259" s="39"/>
      <c r="C259" s="243" t="s">
        <v>849</v>
      </c>
      <c r="D259" s="243" t="s">
        <v>182</v>
      </c>
      <c r="E259" s="244" t="s">
        <v>2743</v>
      </c>
      <c r="F259" s="245" t="s">
        <v>2744</v>
      </c>
      <c r="G259" s="246" t="s">
        <v>168</v>
      </c>
      <c r="H259" s="247">
        <v>30</v>
      </c>
      <c r="I259" s="248"/>
      <c r="J259" s="249">
        <f>ROUND(I259*H259,2)</f>
        <v>0</v>
      </c>
      <c r="K259" s="245" t="s">
        <v>19</v>
      </c>
      <c r="L259" s="250"/>
      <c r="M259" s="251" t="s">
        <v>19</v>
      </c>
      <c r="N259" s="252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205</v>
      </c>
      <c r="AT259" s="223" t="s">
        <v>182</v>
      </c>
      <c r="AU259" s="223" t="s">
        <v>73</v>
      </c>
      <c r="AY259" s="17" t="s">
        <v>148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156</v>
      </c>
      <c r="BM259" s="223" t="s">
        <v>1284</v>
      </c>
    </row>
    <row r="260" s="2" customFormat="1">
      <c r="A260" s="38"/>
      <c r="B260" s="39"/>
      <c r="C260" s="40"/>
      <c r="D260" s="225" t="s">
        <v>158</v>
      </c>
      <c r="E260" s="40"/>
      <c r="F260" s="226" t="s">
        <v>2744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158</v>
      </c>
      <c r="AU260" s="17" t="s">
        <v>73</v>
      </c>
    </row>
    <row r="261" s="2" customFormat="1" ht="16.5" customHeight="1">
      <c r="A261" s="38"/>
      <c r="B261" s="39"/>
      <c r="C261" s="243" t="s">
        <v>855</v>
      </c>
      <c r="D261" s="243" t="s">
        <v>182</v>
      </c>
      <c r="E261" s="244" t="s">
        <v>2745</v>
      </c>
      <c r="F261" s="245" t="s">
        <v>2746</v>
      </c>
      <c r="G261" s="246" t="s">
        <v>168</v>
      </c>
      <c r="H261" s="247">
        <v>30</v>
      </c>
      <c r="I261" s="248"/>
      <c r="J261" s="249">
        <f>ROUND(I261*H261,2)</f>
        <v>0</v>
      </c>
      <c r="K261" s="245" t="s">
        <v>19</v>
      </c>
      <c r="L261" s="250"/>
      <c r="M261" s="251" t="s">
        <v>19</v>
      </c>
      <c r="N261" s="252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205</v>
      </c>
      <c r="AT261" s="223" t="s">
        <v>182</v>
      </c>
      <c r="AU261" s="223" t="s">
        <v>73</v>
      </c>
      <c r="AY261" s="17" t="s">
        <v>148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156</v>
      </c>
      <c r="BM261" s="223" t="s">
        <v>1294</v>
      </c>
    </row>
    <row r="262" s="2" customFormat="1">
      <c r="A262" s="38"/>
      <c r="B262" s="39"/>
      <c r="C262" s="40"/>
      <c r="D262" s="225" t="s">
        <v>158</v>
      </c>
      <c r="E262" s="40"/>
      <c r="F262" s="226" t="s">
        <v>2746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158</v>
      </c>
      <c r="AU262" s="17" t="s">
        <v>73</v>
      </c>
    </row>
    <row r="263" s="2" customFormat="1" ht="16.5" customHeight="1">
      <c r="A263" s="38"/>
      <c r="B263" s="39"/>
      <c r="C263" s="243" t="s">
        <v>859</v>
      </c>
      <c r="D263" s="243" t="s">
        <v>182</v>
      </c>
      <c r="E263" s="244" t="s">
        <v>2747</v>
      </c>
      <c r="F263" s="245" t="s">
        <v>2748</v>
      </c>
      <c r="G263" s="246" t="s">
        <v>168</v>
      </c>
      <c r="H263" s="247">
        <v>10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205</v>
      </c>
      <c r="AT263" s="223" t="s">
        <v>182</v>
      </c>
      <c r="AU263" s="223" t="s">
        <v>73</v>
      </c>
      <c r="AY263" s="17" t="s">
        <v>148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156</v>
      </c>
      <c r="BM263" s="223" t="s">
        <v>1304</v>
      </c>
    </row>
    <row r="264" s="2" customFormat="1">
      <c r="A264" s="38"/>
      <c r="B264" s="39"/>
      <c r="C264" s="40"/>
      <c r="D264" s="225" t="s">
        <v>158</v>
      </c>
      <c r="E264" s="40"/>
      <c r="F264" s="226" t="s">
        <v>2748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158</v>
      </c>
      <c r="AU264" s="17" t="s">
        <v>73</v>
      </c>
    </row>
    <row r="265" s="2" customFormat="1" ht="16.5" customHeight="1">
      <c r="A265" s="38"/>
      <c r="B265" s="39"/>
      <c r="C265" s="243" t="s">
        <v>863</v>
      </c>
      <c r="D265" s="243" t="s">
        <v>182</v>
      </c>
      <c r="E265" s="244" t="s">
        <v>2749</v>
      </c>
      <c r="F265" s="245" t="s">
        <v>2750</v>
      </c>
      <c r="G265" s="246" t="s">
        <v>168</v>
      </c>
      <c r="H265" s="247">
        <v>20</v>
      </c>
      <c r="I265" s="248"/>
      <c r="J265" s="249">
        <f>ROUND(I265*H265,2)</f>
        <v>0</v>
      </c>
      <c r="K265" s="245" t="s">
        <v>19</v>
      </c>
      <c r="L265" s="250"/>
      <c r="M265" s="251" t="s">
        <v>19</v>
      </c>
      <c r="N265" s="252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205</v>
      </c>
      <c r="AT265" s="223" t="s">
        <v>182</v>
      </c>
      <c r="AU265" s="223" t="s">
        <v>73</v>
      </c>
      <c r="AY265" s="17" t="s">
        <v>148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156</v>
      </c>
      <c r="BM265" s="223" t="s">
        <v>1312</v>
      </c>
    </row>
    <row r="266" s="2" customFormat="1">
      <c r="A266" s="38"/>
      <c r="B266" s="39"/>
      <c r="C266" s="40"/>
      <c r="D266" s="225" t="s">
        <v>158</v>
      </c>
      <c r="E266" s="40"/>
      <c r="F266" s="226" t="s">
        <v>2750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158</v>
      </c>
      <c r="AU266" s="17" t="s">
        <v>73</v>
      </c>
    </row>
    <row r="267" s="2" customFormat="1" ht="16.5" customHeight="1">
      <c r="A267" s="38"/>
      <c r="B267" s="39"/>
      <c r="C267" s="243" t="s">
        <v>867</v>
      </c>
      <c r="D267" s="243" t="s">
        <v>182</v>
      </c>
      <c r="E267" s="244" t="s">
        <v>2751</v>
      </c>
      <c r="F267" s="245" t="s">
        <v>2752</v>
      </c>
      <c r="G267" s="246" t="s">
        <v>168</v>
      </c>
      <c r="H267" s="247">
        <v>20</v>
      </c>
      <c r="I267" s="248"/>
      <c r="J267" s="249">
        <f>ROUND(I267*H267,2)</f>
        <v>0</v>
      </c>
      <c r="K267" s="245" t="s">
        <v>19</v>
      </c>
      <c r="L267" s="250"/>
      <c r="M267" s="251" t="s">
        <v>19</v>
      </c>
      <c r="N267" s="252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205</v>
      </c>
      <c r="AT267" s="223" t="s">
        <v>182</v>
      </c>
      <c r="AU267" s="223" t="s">
        <v>73</v>
      </c>
      <c r="AY267" s="17" t="s">
        <v>148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156</v>
      </c>
      <c r="BM267" s="223" t="s">
        <v>1322</v>
      </c>
    </row>
    <row r="268" s="2" customFormat="1">
      <c r="A268" s="38"/>
      <c r="B268" s="39"/>
      <c r="C268" s="40"/>
      <c r="D268" s="225" t="s">
        <v>158</v>
      </c>
      <c r="E268" s="40"/>
      <c r="F268" s="226" t="s">
        <v>2752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158</v>
      </c>
      <c r="AU268" s="17" t="s">
        <v>73</v>
      </c>
    </row>
    <row r="269" s="2" customFormat="1" ht="16.5" customHeight="1">
      <c r="A269" s="38"/>
      <c r="B269" s="39"/>
      <c r="C269" s="243" t="s">
        <v>873</v>
      </c>
      <c r="D269" s="243" t="s">
        <v>182</v>
      </c>
      <c r="E269" s="244" t="s">
        <v>2753</v>
      </c>
      <c r="F269" s="245" t="s">
        <v>2754</v>
      </c>
      <c r="G269" s="246" t="s">
        <v>168</v>
      </c>
      <c r="H269" s="247">
        <v>20</v>
      </c>
      <c r="I269" s="248"/>
      <c r="J269" s="249">
        <f>ROUND(I269*H269,2)</f>
        <v>0</v>
      </c>
      <c r="K269" s="245" t="s">
        <v>19</v>
      </c>
      <c r="L269" s="250"/>
      <c r="M269" s="251" t="s">
        <v>19</v>
      </c>
      <c r="N269" s="252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205</v>
      </c>
      <c r="AT269" s="223" t="s">
        <v>182</v>
      </c>
      <c r="AU269" s="223" t="s">
        <v>73</v>
      </c>
      <c r="AY269" s="17" t="s">
        <v>148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156</v>
      </c>
      <c r="BM269" s="223" t="s">
        <v>1332</v>
      </c>
    </row>
    <row r="270" s="2" customFormat="1">
      <c r="A270" s="38"/>
      <c r="B270" s="39"/>
      <c r="C270" s="40"/>
      <c r="D270" s="225" t="s">
        <v>158</v>
      </c>
      <c r="E270" s="40"/>
      <c r="F270" s="226" t="s">
        <v>2754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158</v>
      </c>
      <c r="AU270" s="17" t="s">
        <v>73</v>
      </c>
    </row>
    <row r="271" s="2" customFormat="1" ht="16.5" customHeight="1">
      <c r="A271" s="38"/>
      <c r="B271" s="39"/>
      <c r="C271" s="243" t="s">
        <v>877</v>
      </c>
      <c r="D271" s="243" t="s">
        <v>182</v>
      </c>
      <c r="E271" s="244" t="s">
        <v>2755</v>
      </c>
      <c r="F271" s="245" t="s">
        <v>2756</v>
      </c>
      <c r="G271" s="246" t="s">
        <v>168</v>
      </c>
      <c r="H271" s="247">
        <v>40</v>
      </c>
      <c r="I271" s="248"/>
      <c r="J271" s="249">
        <f>ROUND(I271*H271,2)</f>
        <v>0</v>
      </c>
      <c r="K271" s="245" t="s">
        <v>19</v>
      </c>
      <c r="L271" s="250"/>
      <c r="M271" s="251" t="s">
        <v>19</v>
      </c>
      <c r="N271" s="252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205</v>
      </c>
      <c r="AT271" s="223" t="s">
        <v>182</v>
      </c>
      <c r="AU271" s="223" t="s">
        <v>73</v>
      </c>
      <c r="AY271" s="17" t="s">
        <v>148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156</v>
      </c>
      <c r="BM271" s="223" t="s">
        <v>1340</v>
      </c>
    </row>
    <row r="272" s="2" customFormat="1">
      <c r="A272" s="38"/>
      <c r="B272" s="39"/>
      <c r="C272" s="40"/>
      <c r="D272" s="225" t="s">
        <v>158</v>
      </c>
      <c r="E272" s="40"/>
      <c r="F272" s="226" t="s">
        <v>2756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158</v>
      </c>
      <c r="AU272" s="17" t="s">
        <v>73</v>
      </c>
    </row>
    <row r="273" s="2" customFormat="1" ht="16.5" customHeight="1">
      <c r="A273" s="38"/>
      <c r="B273" s="39"/>
      <c r="C273" s="243" t="s">
        <v>881</v>
      </c>
      <c r="D273" s="243" t="s">
        <v>182</v>
      </c>
      <c r="E273" s="244" t="s">
        <v>2757</v>
      </c>
      <c r="F273" s="245" t="s">
        <v>2758</v>
      </c>
      <c r="G273" s="246" t="s">
        <v>168</v>
      </c>
      <c r="H273" s="247">
        <v>360</v>
      </c>
      <c r="I273" s="248"/>
      <c r="J273" s="249">
        <f>ROUND(I273*H273,2)</f>
        <v>0</v>
      </c>
      <c r="K273" s="245" t="s">
        <v>19</v>
      </c>
      <c r="L273" s="250"/>
      <c r="M273" s="251" t="s">
        <v>19</v>
      </c>
      <c r="N273" s="252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205</v>
      </c>
      <c r="AT273" s="223" t="s">
        <v>182</v>
      </c>
      <c r="AU273" s="223" t="s">
        <v>73</v>
      </c>
      <c r="AY273" s="17" t="s">
        <v>148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156</v>
      </c>
      <c r="BM273" s="223" t="s">
        <v>1350</v>
      </c>
    </row>
    <row r="274" s="2" customFormat="1">
      <c r="A274" s="38"/>
      <c r="B274" s="39"/>
      <c r="C274" s="40"/>
      <c r="D274" s="225" t="s">
        <v>158</v>
      </c>
      <c r="E274" s="40"/>
      <c r="F274" s="226" t="s">
        <v>2758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158</v>
      </c>
      <c r="AU274" s="17" t="s">
        <v>73</v>
      </c>
    </row>
    <row r="275" s="2" customFormat="1" ht="16.5" customHeight="1">
      <c r="A275" s="38"/>
      <c r="B275" s="39"/>
      <c r="C275" s="243" t="s">
        <v>887</v>
      </c>
      <c r="D275" s="243" t="s">
        <v>182</v>
      </c>
      <c r="E275" s="244" t="s">
        <v>2759</v>
      </c>
      <c r="F275" s="245" t="s">
        <v>2760</v>
      </c>
      <c r="G275" s="246" t="s">
        <v>168</v>
      </c>
      <c r="H275" s="247">
        <v>40</v>
      </c>
      <c r="I275" s="248"/>
      <c r="J275" s="249">
        <f>ROUND(I275*H275,2)</f>
        <v>0</v>
      </c>
      <c r="K275" s="245" t="s">
        <v>19</v>
      </c>
      <c r="L275" s="250"/>
      <c r="M275" s="251" t="s">
        <v>19</v>
      </c>
      <c r="N275" s="252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205</v>
      </c>
      <c r="AT275" s="223" t="s">
        <v>182</v>
      </c>
      <c r="AU275" s="223" t="s">
        <v>73</v>
      </c>
      <c r="AY275" s="17" t="s">
        <v>148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156</v>
      </c>
      <c r="BM275" s="223" t="s">
        <v>1358</v>
      </c>
    </row>
    <row r="276" s="2" customFormat="1">
      <c r="A276" s="38"/>
      <c r="B276" s="39"/>
      <c r="C276" s="40"/>
      <c r="D276" s="225" t="s">
        <v>158</v>
      </c>
      <c r="E276" s="40"/>
      <c r="F276" s="226" t="s">
        <v>2760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158</v>
      </c>
      <c r="AU276" s="17" t="s">
        <v>73</v>
      </c>
    </row>
    <row r="277" s="2" customFormat="1" ht="16.5" customHeight="1">
      <c r="A277" s="38"/>
      <c r="B277" s="39"/>
      <c r="C277" s="243" t="s">
        <v>892</v>
      </c>
      <c r="D277" s="243" t="s">
        <v>182</v>
      </c>
      <c r="E277" s="244" t="s">
        <v>2761</v>
      </c>
      <c r="F277" s="245" t="s">
        <v>2762</v>
      </c>
      <c r="G277" s="246" t="s">
        <v>168</v>
      </c>
      <c r="H277" s="247">
        <v>40</v>
      </c>
      <c r="I277" s="248"/>
      <c r="J277" s="249">
        <f>ROUND(I277*H277,2)</f>
        <v>0</v>
      </c>
      <c r="K277" s="245" t="s">
        <v>19</v>
      </c>
      <c r="L277" s="250"/>
      <c r="M277" s="251" t="s">
        <v>19</v>
      </c>
      <c r="N277" s="252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205</v>
      </c>
      <c r="AT277" s="223" t="s">
        <v>182</v>
      </c>
      <c r="AU277" s="223" t="s">
        <v>73</v>
      </c>
      <c r="AY277" s="17" t="s">
        <v>148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156</v>
      </c>
      <c r="BM277" s="223" t="s">
        <v>1366</v>
      </c>
    </row>
    <row r="278" s="2" customFormat="1">
      <c r="A278" s="38"/>
      <c r="B278" s="39"/>
      <c r="C278" s="40"/>
      <c r="D278" s="225" t="s">
        <v>158</v>
      </c>
      <c r="E278" s="40"/>
      <c r="F278" s="226" t="s">
        <v>2762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158</v>
      </c>
      <c r="AU278" s="17" t="s">
        <v>73</v>
      </c>
    </row>
    <row r="279" s="2" customFormat="1" ht="16.5" customHeight="1">
      <c r="A279" s="38"/>
      <c r="B279" s="39"/>
      <c r="C279" s="243" t="s">
        <v>896</v>
      </c>
      <c r="D279" s="243" t="s">
        <v>182</v>
      </c>
      <c r="E279" s="244" t="s">
        <v>2763</v>
      </c>
      <c r="F279" s="245" t="s">
        <v>2764</v>
      </c>
      <c r="G279" s="246" t="s">
        <v>168</v>
      </c>
      <c r="H279" s="247">
        <v>80</v>
      </c>
      <c r="I279" s="248"/>
      <c r="J279" s="249">
        <f>ROUND(I279*H279,2)</f>
        <v>0</v>
      </c>
      <c r="K279" s="245" t="s">
        <v>19</v>
      </c>
      <c r="L279" s="250"/>
      <c r="M279" s="251" t="s">
        <v>19</v>
      </c>
      <c r="N279" s="252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205</v>
      </c>
      <c r="AT279" s="223" t="s">
        <v>182</v>
      </c>
      <c r="AU279" s="223" t="s">
        <v>73</v>
      </c>
      <c r="AY279" s="17" t="s">
        <v>148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156</v>
      </c>
      <c r="BM279" s="223" t="s">
        <v>1376</v>
      </c>
    </row>
    <row r="280" s="2" customFormat="1">
      <c r="A280" s="38"/>
      <c r="B280" s="39"/>
      <c r="C280" s="40"/>
      <c r="D280" s="225" t="s">
        <v>158</v>
      </c>
      <c r="E280" s="40"/>
      <c r="F280" s="226" t="s">
        <v>2764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158</v>
      </c>
      <c r="AU280" s="17" t="s">
        <v>73</v>
      </c>
    </row>
    <row r="281" s="2" customFormat="1" ht="16.5" customHeight="1">
      <c r="A281" s="38"/>
      <c r="B281" s="39"/>
      <c r="C281" s="243" t="s">
        <v>898</v>
      </c>
      <c r="D281" s="243" t="s">
        <v>182</v>
      </c>
      <c r="E281" s="244" t="s">
        <v>2765</v>
      </c>
      <c r="F281" s="245" t="s">
        <v>2766</v>
      </c>
      <c r="G281" s="246" t="s">
        <v>168</v>
      </c>
      <c r="H281" s="247">
        <v>2</v>
      </c>
      <c r="I281" s="248"/>
      <c r="J281" s="249">
        <f>ROUND(I281*H281,2)</f>
        <v>0</v>
      </c>
      <c r="K281" s="245" t="s">
        <v>19</v>
      </c>
      <c r="L281" s="250"/>
      <c r="M281" s="251" t="s">
        <v>19</v>
      </c>
      <c r="N281" s="252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205</v>
      </c>
      <c r="AT281" s="223" t="s">
        <v>182</v>
      </c>
      <c r="AU281" s="223" t="s">
        <v>73</v>
      </c>
      <c r="AY281" s="17" t="s">
        <v>148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156</v>
      </c>
      <c r="BM281" s="223" t="s">
        <v>1384</v>
      </c>
    </row>
    <row r="282" s="2" customFormat="1">
      <c r="A282" s="38"/>
      <c r="B282" s="39"/>
      <c r="C282" s="40"/>
      <c r="D282" s="225" t="s">
        <v>158</v>
      </c>
      <c r="E282" s="40"/>
      <c r="F282" s="226" t="s">
        <v>2766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158</v>
      </c>
      <c r="AU282" s="17" t="s">
        <v>73</v>
      </c>
    </row>
    <row r="283" s="2" customFormat="1" ht="16.5" customHeight="1">
      <c r="A283" s="38"/>
      <c r="B283" s="39"/>
      <c r="C283" s="243" t="s">
        <v>902</v>
      </c>
      <c r="D283" s="243" t="s">
        <v>182</v>
      </c>
      <c r="E283" s="244" t="s">
        <v>2767</v>
      </c>
      <c r="F283" s="245" t="s">
        <v>2768</v>
      </c>
      <c r="G283" s="246" t="s">
        <v>168</v>
      </c>
      <c r="H283" s="247">
        <v>25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205</v>
      </c>
      <c r="AT283" s="223" t="s">
        <v>182</v>
      </c>
      <c r="AU283" s="223" t="s">
        <v>73</v>
      </c>
      <c r="AY283" s="17" t="s">
        <v>148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156</v>
      </c>
      <c r="BM283" s="223" t="s">
        <v>1392</v>
      </c>
    </row>
    <row r="284" s="2" customFormat="1">
      <c r="A284" s="38"/>
      <c r="B284" s="39"/>
      <c r="C284" s="40"/>
      <c r="D284" s="225" t="s">
        <v>158</v>
      </c>
      <c r="E284" s="40"/>
      <c r="F284" s="226" t="s">
        <v>2768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158</v>
      </c>
      <c r="AU284" s="17" t="s">
        <v>73</v>
      </c>
    </row>
    <row r="285" s="2" customFormat="1" ht="16.5" customHeight="1">
      <c r="A285" s="38"/>
      <c r="B285" s="39"/>
      <c r="C285" s="243" t="s">
        <v>908</v>
      </c>
      <c r="D285" s="243" t="s">
        <v>182</v>
      </c>
      <c r="E285" s="244" t="s">
        <v>2769</v>
      </c>
      <c r="F285" s="245" t="s">
        <v>2770</v>
      </c>
      <c r="G285" s="246" t="s">
        <v>168</v>
      </c>
      <c r="H285" s="247">
        <v>25</v>
      </c>
      <c r="I285" s="248"/>
      <c r="J285" s="249">
        <f>ROUND(I285*H285,2)</f>
        <v>0</v>
      </c>
      <c r="K285" s="245" t="s">
        <v>19</v>
      </c>
      <c r="L285" s="250"/>
      <c r="M285" s="251" t="s">
        <v>19</v>
      </c>
      <c r="N285" s="252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205</v>
      </c>
      <c r="AT285" s="223" t="s">
        <v>182</v>
      </c>
      <c r="AU285" s="223" t="s">
        <v>73</v>
      </c>
      <c r="AY285" s="17" t="s">
        <v>148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156</v>
      </c>
      <c r="BM285" s="223" t="s">
        <v>1402</v>
      </c>
    </row>
    <row r="286" s="2" customFormat="1">
      <c r="A286" s="38"/>
      <c r="B286" s="39"/>
      <c r="C286" s="40"/>
      <c r="D286" s="225" t="s">
        <v>158</v>
      </c>
      <c r="E286" s="40"/>
      <c r="F286" s="226" t="s">
        <v>2770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158</v>
      </c>
      <c r="AU286" s="17" t="s">
        <v>73</v>
      </c>
    </row>
    <row r="287" s="2" customFormat="1" ht="16.5" customHeight="1">
      <c r="A287" s="38"/>
      <c r="B287" s="39"/>
      <c r="C287" s="243" t="s">
        <v>912</v>
      </c>
      <c r="D287" s="243" t="s">
        <v>182</v>
      </c>
      <c r="E287" s="244" t="s">
        <v>2771</v>
      </c>
      <c r="F287" s="245" t="s">
        <v>2772</v>
      </c>
      <c r="G287" s="246" t="s">
        <v>168</v>
      </c>
      <c r="H287" s="247">
        <v>20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205</v>
      </c>
      <c r="AT287" s="223" t="s">
        <v>182</v>
      </c>
      <c r="AU287" s="223" t="s">
        <v>73</v>
      </c>
      <c r="AY287" s="17" t="s">
        <v>148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156</v>
      </c>
      <c r="BM287" s="223" t="s">
        <v>1412</v>
      </c>
    </row>
    <row r="288" s="2" customFormat="1">
      <c r="A288" s="38"/>
      <c r="B288" s="39"/>
      <c r="C288" s="40"/>
      <c r="D288" s="225" t="s">
        <v>158</v>
      </c>
      <c r="E288" s="40"/>
      <c r="F288" s="226" t="s">
        <v>2772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158</v>
      </c>
      <c r="AU288" s="17" t="s">
        <v>73</v>
      </c>
    </row>
    <row r="289" s="2" customFormat="1" ht="16.5" customHeight="1">
      <c r="A289" s="38"/>
      <c r="B289" s="39"/>
      <c r="C289" s="243" t="s">
        <v>916</v>
      </c>
      <c r="D289" s="243" t="s">
        <v>182</v>
      </c>
      <c r="E289" s="244" t="s">
        <v>2773</v>
      </c>
      <c r="F289" s="245" t="s">
        <v>2774</v>
      </c>
      <c r="G289" s="246" t="s">
        <v>168</v>
      </c>
      <c r="H289" s="247">
        <v>10</v>
      </c>
      <c r="I289" s="248"/>
      <c r="J289" s="249">
        <f>ROUND(I289*H289,2)</f>
        <v>0</v>
      </c>
      <c r="K289" s="245" t="s">
        <v>19</v>
      </c>
      <c r="L289" s="250"/>
      <c r="M289" s="251" t="s">
        <v>19</v>
      </c>
      <c r="N289" s="252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205</v>
      </c>
      <c r="AT289" s="223" t="s">
        <v>182</v>
      </c>
      <c r="AU289" s="223" t="s">
        <v>73</v>
      </c>
      <c r="AY289" s="17" t="s">
        <v>148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156</v>
      </c>
      <c r="BM289" s="223" t="s">
        <v>1420</v>
      </c>
    </row>
    <row r="290" s="2" customFormat="1">
      <c r="A290" s="38"/>
      <c r="B290" s="39"/>
      <c r="C290" s="40"/>
      <c r="D290" s="225" t="s">
        <v>158</v>
      </c>
      <c r="E290" s="40"/>
      <c r="F290" s="226" t="s">
        <v>2774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158</v>
      </c>
      <c r="AU290" s="17" t="s">
        <v>73</v>
      </c>
    </row>
    <row r="291" s="2" customFormat="1" ht="16.5" customHeight="1">
      <c r="A291" s="38"/>
      <c r="B291" s="39"/>
      <c r="C291" s="243" t="s">
        <v>920</v>
      </c>
      <c r="D291" s="243" t="s">
        <v>182</v>
      </c>
      <c r="E291" s="244" t="s">
        <v>2775</v>
      </c>
      <c r="F291" s="245" t="s">
        <v>2776</v>
      </c>
      <c r="G291" s="246" t="s">
        <v>2019</v>
      </c>
      <c r="H291" s="247">
        <v>1</v>
      </c>
      <c r="I291" s="248"/>
      <c r="J291" s="249">
        <f>ROUND(I291*H291,2)</f>
        <v>0</v>
      </c>
      <c r="K291" s="245" t="s">
        <v>19</v>
      </c>
      <c r="L291" s="250"/>
      <c r="M291" s="251" t="s">
        <v>19</v>
      </c>
      <c r="N291" s="252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205</v>
      </c>
      <c r="AT291" s="223" t="s">
        <v>182</v>
      </c>
      <c r="AU291" s="223" t="s">
        <v>73</v>
      </c>
      <c r="AY291" s="17" t="s">
        <v>148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156</v>
      </c>
      <c r="BM291" s="223" t="s">
        <v>1430</v>
      </c>
    </row>
    <row r="292" s="2" customFormat="1">
      <c r="A292" s="38"/>
      <c r="B292" s="39"/>
      <c r="C292" s="40"/>
      <c r="D292" s="225" t="s">
        <v>158</v>
      </c>
      <c r="E292" s="40"/>
      <c r="F292" s="226" t="s">
        <v>2776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158</v>
      </c>
      <c r="AU292" s="17" t="s">
        <v>73</v>
      </c>
    </row>
    <row r="293" s="2" customFormat="1" ht="16.5" customHeight="1">
      <c r="A293" s="38"/>
      <c r="B293" s="39"/>
      <c r="C293" s="243" t="s">
        <v>924</v>
      </c>
      <c r="D293" s="243" t="s">
        <v>182</v>
      </c>
      <c r="E293" s="244" t="s">
        <v>2777</v>
      </c>
      <c r="F293" s="245" t="s">
        <v>2778</v>
      </c>
      <c r="G293" s="246" t="s">
        <v>2019</v>
      </c>
      <c r="H293" s="247">
        <v>50</v>
      </c>
      <c r="I293" s="248"/>
      <c r="J293" s="249">
        <f>ROUND(I293*H293,2)</f>
        <v>0</v>
      </c>
      <c r="K293" s="245" t="s">
        <v>19</v>
      </c>
      <c r="L293" s="250"/>
      <c r="M293" s="251" t="s">
        <v>19</v>
      </c>
      <c r="N293" s="252" t="s">
        <v>44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205</v>
      </c>
      <c r="AT293" s="223" t="s">
        <v>182</v>
      </c>
      <c r="AU293" s="223" t="s">
        <v>73</v>
      </c>
      <c r="AY293" s="17" t="s">
        <v>148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156</v>
      </c>
      <c r="BM293" s="223" t="s">
        <v>1438</v>
      </c>
    </row>
    <row r="294" s="2" customFormat="1">
      <c r="A294" s="38"/>
      <c r="B294" s="39"/>
      <c r="C294" s="40"/>
      <c r="D294" s="225" t="s">
        <v>158</v>
      </c>
      <c r="E294" s="40"/>
      <c r="F294" s="226" t="s">
        <v>2778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158</v>
      </c>
      <c r="AU294" s="17" t="s">
        <v>73</v>
      </c>
    </row>
    <row r="295" s="2" customFormat="1" ht="16.5" customHeight="1">
      <c r="A295" s="38"/>
      <c r="B295" s="39"/>
      <c r="C295" s="243" t="s">
        <v>928</v>
      </c>
      <c r="D295" s="243" t="s">
        <v>182</v>
      </c>
      <c r="E295" s="244" t="s">
        <v>2779</v>
      </c>
      <c r="F295" s="245" t="s">
        <v>2780</v>
      </c>
      <c r="G295" s="246" t="s">
        <v>1800</v>
      </c>
      <c r="H295" s="247">
        <v>30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205</v>
      </c>
      <c r="AT295" s="223" t="s">
        <v>182</v>
      </c>
      <c r="AU295" s="223" t="s">
        <v>73</v>
      </c>
      <c r="AY295" s="17" t="s">
        <v>148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156</v>
      </c>
      <c r="BM295" s="223" t="s">
        <v>1446</v>
      </c>
    </row>
    <row r="296" s="2" customFormat="1">
      <c r="A296" s="38"/>
      <c r="B296" s="39"/>
      <c r="C296" s="40"/>
      <c r="D296" s="225" t="s">
        <v>158</v>
      </c>
      <c r="E296" s="40"/>
      <c r="F296" s="226" t="s">
        <v>2780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158</v>
      </c>
      <c r="AU296" s="17" t="s">
        <v>73</v>
      </c>
    </row>
    <row r="297" s="2" customFormat="1" ht="16.5" customHeight="1">
      <c r="A297" s="38"/>
      <c r="B297" s="39"/>
      <c r="C297" s="243" t="s">
        <v>933</v>
      </c>
      <c r="D297" s="243" t="s">
        <v>182</v>
      </c>
      <c r="E297" s="244" t="s">
        <v>2781</v>
      </c>
      <c r="F297" s="245" t="s">
        <v>2782</v>
      </c>
      <c r="G297" s="246" t="s">
        <v>1800</v>
      </c>
      <c r="H297" s="247">
        <v>5</v>
      </c>
      <c r="I297" s="248"/>
      <c r="J297" s="249">
        <f>ROUND(I297*H297,2)</f>
        <v>0</v>
      </c>
      <c r="K297" s="245" t="s">
        <v>19</v>
      </c>
      <c r="L297" s="250"/>
      <c r="M297" s="251" t="s">
        <v>19</v>
      </c>
      <c r="N297" s="252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205</v>
      </c>
      <c r="AT297" s="223" t="s">
        <v>182</v>
      </c>
      <c r="AU297" s="223" t="s">
        <v>73</v>
      </c>
      <c r="AY297" s="17" t="s">
        <v>148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156</v>
      </c>
      <c r="BM297" s="223" t="s">
        <v>1456</v>
      </c>
    </row>
    <row r="298" s="2" customFormat="1">
      <c r="A298" s="38"/>
      <c r="B298" s="39"/>
      <c r="C298" s="40"/>
      <c r="D298" s="225" t="s">
        <v>158</v>
      </c>
      <c r="E298" s="40"/>
      <c r="F298" s="226" t="s">
        <v>2782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158</v>
      </c>
      <c r="AU298" s="17" t="s">
        <v>73</v>
      </c>
    </row>
    <row r="299" s="2" customFormat="1" ht="16.5" customHeight="1">
      <c r="A299" s="38"/>
      <c r="B299" s="39"/>
      <c r="C299" s="243" t="s">
        <v>939</v>
      </c>
      <c r="D299" s="243" t="s">
        <v>182</v>
      </c>
      <c r="E299" s="244" t="s">
        <v>2783</v>
      </c>
      <c r="F299" s="245" t="s">
        <v>2784</v>
      </c>
      <c r="G299" s="246" t="s">
        <v>178</v>
      </c>
      <c r="H299" s="247">
        <v>1</v>
      </c>
      <c r="I299" s="248"/>
      <c r="J299" s="249">
        <f>ROUND(I299*H299,2)</f>
        <v>0</v>
      </c>
      <c r="K299" s="245" t="s">
        <v>19</v>
      </c>
      <c r="L299" s="250"/>
      <c r="M299" s="251" t="s">
        <v>19</v>
      </c>
      <c r="N299" s="252" t="s">
        <v>44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205</v>
      </c>
      <c r="AT299" s="223" t="s">
        <v>182</v>
      </c>
      <c r="AU299" s="223" t="s">
        <v>73</v>
      </c>
      <c r="AY299" s="17" t="s">
        <v>148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156</v>
      </c>
      <c r="BM299" s="223" t="s">
        <v>1464</v>
      </c>
    </row>
    <row r="300" s="2" customFormat="1">
      <c r="A300" s="38"/>
      <c r="B300" s="39"/>
      <c r="C300" s="40"/>
      <c r="D300" s="225" t="s">
        <v>158</v>
      </c>
      <c r="E300" s="40"/>
      <c r="F300" s="226" t="s">
        <v>2784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158</v>
      </c>
      <c r="AU300" s="17" t="s">
        <v>73</v>
      </c>
    </row>
    <row r="301" s="2" customFormat="1" ht="16.5" customHeight="1">
      <c r="A301" s="38"/>
      <c r="B301" s="39"/>
      <c r="C301" s="243" t="s">
        <v>945</v>
      </c>
      <c r="D301" s="243" t="s">
        <v>182</v>
      </c>
      <c r="E301" s="244" t="s">
        <v>2785</v>
      </c>
      <c r="F301" s="245" t="s">
        <v>2786</v>
      </c>
      <c r="G301" s="246" t="s">
        <v>1800</v>
      </c>
      <c r="H301" s="247">
        <v>50</v>
      </c>
      <c r="I301" s="248"/>
      <c r="J301" s="249">
        <f>ROUND(I301*H301,2)</f>
        <v>0</v>
      </c>
      <c r="K301" s="245" t="s">
        <v>19</v>
      </c>
      <c r="L301" s="250"/>
      <c r="M301" s="251" t="s">
        <v>19</v>
      </c>
      <c r="N301" s="252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205</v>
      </c>
      <c r="AT301" s="223" t="s">
        <v>182</v>
      </c>
      <c r="AU301" s="223" t="s">
        <v>73</v>
      </c>
      <c r="AY301" s="17" t="s">
        <v>148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156</v>
      </c>
      <c r="BM301" s="223" t="s">
        <v>1474</v>
      </c>
    </row>
    <row r="302" s="2" customFormat="1">
      <c r="A302" s="38"/>
      <c r="B302" s="39"/>
      <c r="C302" s="40"/>
      <c r="D302" s="225" t="s">
        <v>158</v>
      </c>
      <c r="E302" s="40"/>
      <c r="F302" s="226" t="s">
        <v>2786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158</v>
      </c>
      <c r="AU302" s="17" t="s">
        <v>73</v>
      </c>
    </row>
    <row r="303" s="2" customFormat="1" ht="16.5" customHeight="1">
      <c r="A303" s="38"/>
      <c r="B303" s="39"/>
      <c r="C303" s="243" t="s">
        <v>951</v>
      </c>
      <c r="D303" s="243" t="s">
        <v>182</v>
      </c>
      <c r="E303" s="244" t="s">
        <v>2787</v>
      </c>
      <c r="F303" s="245" t="s">
        <v>2788</v>
      </c>
      <c r="G303" s="246" t="s">
        <v>1800</v>
      </c>
      <c r="H303" s="247">
        <v>72</v>
      </c>
      <c r="I303" s="248"/>
      <c r="J303" s="249">
        <f>ROUND(I303*H303,2)</f>
        <v>0</v>
      </c>
      <c r="K303" s="245" t="s">
        <v>19</v>
      </c>
      <c r="L303" s="250"/>
      <c r="M303" s="251" t="s">
        <v>19</v>
      </c>
      <c r="N303" s="252" t="s">
        <v>44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205</v>
      </c>
      <c r="AT303" s="223" t="s">
        <v>182</v>
      </c>
      <c r="AU303" s="223" t="s">
        <v>73</v>
      </c>
      <c r="AY303" s="17" t="s">
        <v>148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156</v>
      </c>
      <c r="BM303" s="223" t="s">
        <v>1482</v>
      </c>
    </row>
    <row r="304" s="2" customFormat="1">
      <c r="A304" s="38"/>
      <c r="B304" s="39"/>
      <c r="C304" s="40"/>
      <c r="D304" s="225" t="s">
        <v>158</v>
      </c>
      <c r="E304" s="40"/>
      <c r="F304" s="226" t="s">
        <v>2788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158</v>
      </c>
      <c r="AU304" s="17" t="s">
        <v>73</v>
      </c>
    </row>
    <row r="305" s="2" customFormat="1" ht="16.5" customHeight="1">
      <c r="A305" s="38"/>
      <c r="B305" s="39"/>
      <c r="C305" s="243" t="s">
        <v>955</v>
      </c>
      <c r="D305" s="243" t="s">
        <v>182</v>
      </c>
      <c r="E305" s="244" t="s">
        <v>2789</v>
      </c>
      <c r="F305" s="245" t="s">
        <v>2790</v>
      </c>
      <c r="G305" s="246" t="s">
        <v>1800</v>
      </c>
      <c r="H305" s="247">
        <v>4</v>
      </c>
      <c r="I305" s="248"/>
      <c r="J305" s="249">
        <f>ROUND(I305*H305,2)</f>
        <v>0</v>
      </c>
      <c r="K305" s="245" t="s">
        <v>19</v>
      </c>
      <c r="L305" s="250"/>
      <c r="M305" s="251" t="s">
        <v>19</v>
      </c>
      <c r="N305" s="252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205</v>
      </c>
      <c r="AT305" s="223" t="s">
        <v>182</v>
      </c>
      <c r="AU305" s="223" t="s">
        <v>73</v>
      </c>
      <c r="AY305" s="17" t="s">
        <v>148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156</v>
      </c>
      <c r="BM305" s="223" t="s">
        <v>1490</v>
      </c>
    </row>
    <row r="306" s="2" customFormat="1">
      <c r="A306" s="38"/>
      <c r="B306" s="39"/>
      <c r="C306" s="40"/>
      <c r="D306" s="225" t="s">
        <v>158</v>
      </c>
      <c r="E306" s="40"/>
      <c r="F306" s="226" t="s">
        <v>2790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158</v>
      </c>
      <c r="AU306" s="17" t="s">
        <v>73</v>
      </c>
    </row>
    <row r="307" s="2" customFormat="1" ht="16.5" customHeight="1">
      <c r="A307" s="38"/>
      <c r="B307" s="39"/>
      <c r="C307" s="243" t="s">
        <v>961</v>
      </c>
      <c r="D307" s="243" t="s">
        <v>182</v>
      </c>
      <c r="E307" s="244" t="s">
        <v>2791</v>
      </c>
      <c r="F307" s="245" t="s">
        <v>2792</v>
      </c>
      <c r="G307" s="246" t="s">
        <v>2677</v>
      </c>
      <c r="H307" s="247">
        <v>1</v>
      </c>
      <c r="I307" s="248"/>
      <c r="J307" s="249">
        <f>ROUND(I307*H307,2)</f>
        <v>0</v>
      </c>
      <c r="K307" s="245" t="s">
        <v>19</v>
      </c>
      <c r="L307" s="250"/>
      <c r="M307" s="251" t="s">
        <v>19</v>
      </c>
      <c r="N307" s="252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205</v>
      </c>
      <c r="AT307" s="223" t="s">
        <v>182</v>
      </c>
      <c r="AU307" s="223" t="s">
        <v>73</v>
      </c>
      <c r="AY307" s="17" t="s">
        <v>148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156</v>
      </c>
      <c r="BM307" s="223" t="s">
        <v>1498</v>
      </c>
    </row>
    <row r="308" s="2" customFormat="1">
      <c r="A308" s="38"/>
      <c r="B308" s="39"/>
      <c r="C308" s="40"/>
      <c r="D308" s="225" t="s">
        <v>158</v>
      </c>
      <c r="E308" s="40"/>
      <c r="F308" s="226" t="s">
        <v>2792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158</v>
      </c>
      <c r="AU308" s="17" t="s">
        <v>73</v>
      </c>
    </row>
    <row r="309" s="2" customFormat="1" ht="16.5" customHeight="1">
      <c r="A309" s="38"/>
      <c r="B309" s="39"/>
      <c r="C309" s="243" t="s">
        <v>965</v>
      </c>
      <c r="D309" s="243" t="s">
        <v>182</v>
      </c>
      <c r="E309" s="244" t="s">
        <v>2793</v>
      </c>
      <c r="F309" s="245" t="s">
        <v>2794</v>
      </c>
      <c r="G309" s="246" t="s">
        <v>1800</v>
      </c>
      <c r="H309" s="247">
        <v>40</v>
      </c>
      <c r="I309" s="248"/>
      <c r="J309" s="249">
        <f>ROUND(I309*H309,2)</f>
        <v>0</v>
      </c>
      <c r="K309" s="245" t="s">
        <v>19</v>
      </c>
      <c r="L309" s="250"/>
      <c r="M309" s="251" t="s">
        <v>19</v>
      </c>
      <c r="N309" s="252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205</v>
      </c>
      <c r="AT309" s="223" t="s">
        <v>182</v>
      </c>
      <c r="AU309" s="223" t="s">
        <v>73</v>
      </c>
      <c r="AY309" s="17" t="s">
        <v>148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156</v>
      </c>
      <c r="BM309" s="223" t="s">
        <v>1508</v>
      </c>
    </row>
    <row r="310" s="2" customFormat="1">
      <c r="A310" s="38"/>
      <c r="B310" s="39"/>
      <c r="C310" s="40"/>
      <c r="D310" s="225" t="s">
        <v>158</v>
      </c>
      <c r="E310" s="40"/>
      <c r="F310" s="226" t="s">
        <v>2794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158</v>
      </c>
      <c r="AU310" s="17" t="s">
        <v>73</v>
      </c>
    </row>
    <row r="311" s="2" customFormat="1" ht="16.5" customHeight="1">
      <c r="A311" s="38"/>
      <c r="B311" s="39"/>
      <c r="C311" s="243" t="s">
        <v>971</v>
      </c>
      <c r="D311" s="243" t="s">
        <v>182</v>
      </c>
      <c r="E311" s="244" t="s">
        <v>2795</v>
      </c>
      <c r="F311" s="245" t="s">
        <v>2796</v>
      </c>
      <c r="G311" s="246" t="s">
        <v>1800</v>
      </c>
      <c r="H311" s="247">
        <v>8</v>
      </c>
      <c r="I311" s="248"/>
      <c r="J311" s="249">
        <f>ROUND(I311*H311,2)</f>
        <v>0</v>
      </c>
      <c r="K311" s="245" t="s">
        <v>19</v>
      </c>
      <c r="L311" s="250"/>
      <c r="M311" s="251" t="s">
        <v>19</v>
      </c>
      <c r="N311" s="252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205</v>
      </c>
      <c r="AT311" s="223" t="s">
        <v>182</v>
      </c>
      <c r="AU311" s="223" t="s">
        <v>73</v>
      </c>
      <c r="AY311" s="17" t="s">
        <v>148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156</v>
      </c>
      <c r="BM311" s="223" t="s">
        <v>1518</v>
      </c>
    </row>
    <row r="312" s="2" customFormat="1">
      <c r="A312" s="38"/>
      <c r="B312" s="39"/>
      <c r="C312" s="40"/>
      <c r="D312" s="225" t="s">
        <v>158</v>
      </c>
      <c r="E312" s="40"/>
      <c r="F312" s="226" t="s">
        <v>2796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158</v>
      </c>
      <c r="AU312" s="17" t="s">
        <v>73</v>
      </c>
    </row>
    <row r="313" s="2" customFormat="1" ht="16.5" customHeight="1">
      <c r="A313" s="38"/>
      <c r="B313" s="39"/>
      <c r="C313" s="243" t="s">
        <v>977</v>
      </c>
      <c r="D313" s="243" t="s">
        <v>182</v>
      </c>
      <c r="E313" s="244" t="s">
        <v>2797</v>
      </c>
      <c r="F313" s="245" t="s">
        <v>2798</v>
      </c>
      <c r="G313" s="246" t="s">
        <v>2677</v>
      </c>
      <c r="H313" s="247">
        <v>1</v>
      </c>
      <c r="I313" s="248"/>
      <c r="J313" s="249">
        <f>ROUND(I313*H313,2)</f>
        <v>0</v>
      </c>
      <c r="K313" s="245" t="s">
        <v>19</v>
      </c>
      <c r="L313" s="250"/>
      <c r="M313" s="251" t="s">
        <v>19</v>
      </c>
      <c r="N313" s="252" t="s">
        <v>44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205</v>
      </c>
      <c r="AT313" s="223" t="s">
        <v>182</v>
      </c>
      <c r="AU313" s="223" t="s">
        <v>73</v>
      </c>
      <c r="AY313" s="17" t="s">
        <v>148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156</v>
      </c>
      <c r="BM313" s="223" t="s">
        <v>1526</v>
      </c>
    </row>
    <row r="314" s="2" customFormat="1">
      <c r="A314" s="38"/>
      <c r="B314" s="39"/>
      <c r="C314" s="40"/>
      <c r="D314" s="225" t="s">
        <v>158</v>
      </c>
      <c r="E314" s="40"/>
      <c r="F314" s="226" t="s">
        <v>2798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158</v>
      </c>
      <c r="AU314" s="17" t="s">
        <v>73</v>
      </c>
    </row>
    <row r="315" s="2" customFormat="1">
      <c r="A315" s="38"/>
      <c r="B315" s="39"/>
      <c r="C315" s="40"/>
      <c r="D315" s="225" t="s">
        <v>215</v>
      </c>
      <c r="E315" s="40"/>
      <c r="F315" s="253" t="s">
        <v>2799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215</v>
      </c>
      <c r="AU315" s="17" t="s">
        <v>73</v>
      </c>
    </row>
    <row r="316" s="2" customFormat="1" ht="16.5" customHeight="1">
      <c r="A316" s="38"/>
      <c r="B316" s="39"/>
      <c r="C316" s="243" t="s">
        <v>983</v>
      </c>
      <c r="D316" s="243" t="s">
        <v>182</v>
      </c>
      <c r="E316" s="244" t="s">
        <v>2800</v>
      </c>
      <c r="F316" s="245" t="s">
        <v>2801</v>
      </c>
      <c r="G316" s="246" t="s">
        <v>2019</v>
      </c>
      <c r="H316" s="247">
        <v>1</v>
      </c>
      <c r="I316" s="248"/>
      <c r="J316" s="249">
        <f>ROUND(I316*H316,2)</f>
        <v>0</v>
      </c>
      <c r="K316" s="245" t="s">
        <v>19</v>
      </c>
      <c r="L316" s="250"/>
      <c r="M316" s="251" t="s">
        <v>19</v>
      </c>
      <c r="N316" s="252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205</v>
      </c>
      <c r="AT316" s="223" t="s">
        <v>182</v>
      </c>
      <c r="AU316" s="223" t="s">
        <v>73</v>
      </c>
      <c r="AY316" s="17" t="s">
        <v>148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156</v>
      </c>
      <c r="BM316" s="223" t="s">
        <v>1536</v>
      </c>
    </row>
    <row r="317" s="2" customFormat="1">
      <c r="A317" s="38"/>
      <c r="B317" s="39"/>
      <c r="C317" s="40"/>
      <c r="D317" s="225" t="s">
        <v>158</v>
      </c>
      <c r="E317" s="40"/>
      <c r="F317" s="226" t="s">
        <v>2801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158</v>
      </c>
      <c r="AU317" s="17" t="s">
        <v>73</v>
      </c>
    </row>
    <row r="318" s="2" customFormat="1" ht="16.5" customHeight="1">
      <c r="A318" s="38"/>
      <c r="B318" s="39"/>
      <c r="C318" s="243" t="s">
        <v>989</v>
      </c>
      <c r="D318" s="243" t="s">
        <v>182</v>
      </c>
      <c r="E318" s="244" t="s">
        <v>2802</v>
      </c>
      <c r="F318" s="245" t="s">
        <v>2803</v>
      </c>
      <c r="G318" s="246" t="s">
        <v>2019</v>
      </c>
      <c r="H318" s="247">
        <v>3</v>
      </c>
      <c r="I318" s="248"/>
      <c r="J318" s="249">
        <f>ROUND(I318*H318,2)</f>
        <v>0</v>
      </c>
      <c r="K318" s="245" t="s">
        <v>19</v>
      </c>
      <c r="L318" s="250"/>
      <c r="M318" s="251" t="s">
        <v>19</v>
      </c>
      <c r="N318" s="252" t="s">
        <v>44</v>
      </c>
      <c r="O318" s="84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205</v>
      </c>
      <c r="AT318" s="223" t="s">
        <v>182</v>
      </c>
      <c r="AU318" s="223" t="s">
        <v>73</v>
      </c>
      <c r="AY318" s="17" t="s">
        <v>148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81</v>
      </c>
      <c r="BK318" s="224">
        <f>ROUND(I318*H318,2)</f>
        <v>0</v>
      </c>
      <c r="BL318" s="17" t="s">
        <v>156</v>
      </c>
      <c r="BM318" s="223" t="s">
        <v>1543</v>
      </c>
    </row>
    <row r="319" s="2" customFormat="1">
      <c r="A319" s="38"/>
      <c r="B319" s="39"/>
      <c r="C319" s="40"/>
      <c r="D319" s="225" t="s">
        <v>158</v>
      </c>
      <c r="E319" s="40"/>
      <c r="F319" s="226" t="s">
        <v>2803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158</v>
      </c>
      <c r="AU319" s="17" t="s">
        <v>73</v>
      </c>
    </row>
    <row r="320" s="2" customFormat="1" ht="16.5" customHeight="1">
      <c r="A320" s="38"/>
      <c r="B320" s="39"/>
      <c r="C320" s="243" t="s">
        <v>996</v>
      </c>
      <c r="D320" s="243" t="s">
        <v>182</v>
      </c>
      <c r="E320" s="244" t="s">
        <v>2804</v>
      </c>
      <c r="F320" s="245" t="s">
        <v>2805</v>
      </c>
      <c r="G320" s="246" t="s">
        <v>2019</v>
      </c>
      <c r="H320" s="247">
        <v>1</v>
      </c>
      <c r="I320" s="248"/>
      <c r="J320" s="249">
        <f>ROUND(I320*H320,2)</f>
        <v>0</v>
      </c>
      <c r="K320" s="245" t="s">
        <v>19</v>
      </c>
      <c r="L320" s="250"/>
      <c r="M320" s="251" t="s">
        <v>19</v>
      </c>
      <c r="N320" s="252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205</v>
      </c>
      <c r="AT320" s="223" t="s">
        <v>182</v>
      </c>
      <c r="AU320" s="223" t="s">
        <v>73</v>
      </c>
      <c r="AY320" s="17" t="s">
        <v>148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156</v>
      </c>
      <c r="BM320" s="223" t="s">
        <v>1552</v>
      </c>
    </row>
    <row r="321" s="2" customFormat="1">
      <c r="A321" s="38"/>
      <c r="B321" s="39"/>
      <c r="C321" s="40"/>
      <c r="D321" s="225" t="s">
        <v>158</v>
      </c>
      <c r="E321" s="40"/>
      <c r="F321" s="226" t="s">
        <v>2805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158</v>
      </c>
      <c r="AU321" s="17" t="s">
        <v>73</v>
      </c>
    </row>
    <row r="322" s="2" customFormat="1" ht="16.5" customHeight="1">
      <c r="A322" s="38"/>
      <c r="B322" s="39"/>
      <c r="C322" s="243" t="s">
        <v>1002</v>
      </c>
      <c r="D322" s="243" t="s">
        <v>182</v>
      </c>
      <c r="E322" s="244" t="s">
        <v>2806</v>
      </c>
      <c r="F322" s="245" t="s">
        <v>2807</v>
      </c>
      <c r="G322" s="246" t="s">
        <v>168</v>
      </c>
      <c r="H322" s="247">
        <v>15</v>
      </c>
      <c r="I322" s="248"/>
      <c r="J322" s="249">
        <f>ROUND(I322*H322,2)</f>
        <v>0</v>
      </c>
      <c r="K322" s="245" t="s">
        <v>19</v>
      </c>
      <c r="L322" s="250"/>
      <c r="M322" s="251" t="s">
        <v>19</v>
      </c>
      <c r="N322" s="252" t="s">
        <v>44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205</v>
      </c>
      <c r="AT322" s="223" t="s">
        <v>182</v>
      </c>
      <c r="AU322" s="223" t="s">
        <v>73</v>
      </c>
      <c r="AY322" s="17" t="s">
        <v>148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156</v>
      </c>
      <c r="BM322" s="223" t="s">
        <v>1561</v>
      </c>
    </row>
    <row r="323" s="2" customFormat="1">
      <c r="A323" s="38"/>
      <c r="B323" s="39"/>
      <c r="C323" s="40"/>
      <c r="D323" s="225" t="s">
        <v>158</v>
      </c>
      <c r="E323" s="40"/>
      <c r="F323" s="226" t="s">
        <v>2807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158</v>
      </c>
      <c r="AU323" s="17" t="s">
        <v>73</v>
      </c>
    </row>
    <row r="324" s="2" customFormat="1" ht="16.5" customHeight="1">
      <c r="A324" s="38"/>
      <c r="B324" s="39"/>
      <c r="C324" s="243" t="s">
        <v>1008</v>
      </c>
      <c r="D324" s="243" t="s">
        <v>182</v>
      </c>
      <c r="E324" s="244" t="s">
        <v>2808</v>
      </c>
      <c r="F324" s="245" t="s">
        <v>2809</v>
      </c>
      <c r="G324" s="246" t="s">
        <v>2019</v>
      </c>
      <c r="H324" s="247">
        <v>2</v>
      </c>
      <c r="I324" s="248"/>
      <c r="J324" s="249">
        <f>ROUND(I324*H324,2)</f>
        <v>0</v>
      </c>
      <c r="K324" s="245" t="s">
        <v>19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205</v>
      </c>
      <c r="AT324" s="223" t="s">
        <v>182</v>
      </c>
      <c r="AU324" s="223" t="s">
        <v>73</v>
      </c>
      <c r="AY324" s="17" t="s">
        <v>148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156</v>
      </c>
      <c r="BM324" s="223" t="s">
        <v>1571</v>
      </c>
    </row>
    <row r="325" s="2" customFormat="1">
      <c r="A325" s="38"/>
      <c r="B325" s="39"/>
      <c r="C325" s="40"/>
      <c r="D325" s="225" t="s">
        <v>158</v>
      </c>
      <c r="E325" s="40"/>
      <c r="F325" s="226" t="s">
        <v>2809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158</v>
      </c>
      <c r="AU325" s="17" t="s">
        <v>73</v>
      </c>
    </row>
    <row r="326" s="2" customFormat="1" ht="16.5" customHeight="1">
      <c r="A326" s="38"/>
      <c r="B326" s="39"/>
      <c r="C326" s="243" t="s">
        <v>1013</v>
      </c>
      <c r="D326" s="243" t="s">
        <v>182</v>
      </c>
      <c r="E326" s="244" t="s">
        <v>2810</v>
      </c>
      <c r="F326" s="245" t="s">
        <v>2811</v>
      </c>
      <c r="G326" s="246" t="s">
        <v>2019</v>
      </c>
      <c r="H326" s="247">
        <v>4</v>
      </c>
      <c r="I326" s="248"/>
      <c r="J326" s="249">
        <f>ROUND(I326*H326,2)</f>
        <v>0</v>
      </c>
      <c r="K326" s="245" t="s">
        <v>19</v>
      </c>
      <c r="L326" s="250"/>
      <c r="M326" s="251" t="s">
        <v>19</v>
      </c>
      <c r="N326" s="252" t="s">
        <v>44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205</v>
      </c>
      <c r="AT326" s="223" t="s">
        <v>182</v>
      </c>
      <c r="AU326" s="223" t="s">
        <v>73</v>
      </c>
      <c r="AY326" s="17" t="s">
        <v>148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156</v>
      </c>
      <c r="BM326" s="223" t="s">
        <v>1581</v>
      </c>
    </row>
    <row r="327" s="2" customFormat="1">
      <c r="A327" s="38"/>
      <c r="B327" s="39"/>
      <c r="C327" s="40"/>
      <c r="D327" s="225" t="s">
        <v>158</v>
      </c>
      <c r="E327" s="40"/>
      <c r="F327" s="226" t="s">
        <v>2811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158</v>
      </c>
      <c r="AU327" s="17" t="s">
        <v>73</v>
      </c>
    </row>
    <row r="328" s="2" customFormat="1" ht="16.5" customHeight="1">
      <c r="A328" s="38"/>
      <c r="B328" s="39"/>
      <c r="C328" s="243" t="s">
        <v>1019</v>
      </c>
      <c r="D328" s="243" t="s">
        <v>182</v>
      </c>
      <c r="E328" s="244" t="s">
        <v>2812</v>
      </c>
      <c r="F328" s="245" t="s">
        <v>2813</v>
      </c>
      <c r="G328" s="246" t="s">
        <v>2019</v>
      </c>
      <c r="H328" s="247">
        <v>1</v>
      </c>
      <c r="I328" s="248"/>
      <c r="J328" s="249">
        <f>ROUND(I328*H328,2)</f>
        <v>0</v>
      </c>
      <c r="K328" s="245" t="s">
        <v>19</v>
      </c>
      <c r="L328" s="250"/>
      <c r="M328" s="251" t="s">
        <v>19</v>
      </c>
      <c r="N328" s="252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205</v>
      </c>
      <c r="AT328" s="223" t="s">
        <v>182</v>
      </c>
      <c r="AU328" s="223" t="s">
        <v>73</v>
      </c>
      <c r="AY328" s="17" t="s">
        <v>148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156</v>
      </c>
      <c r="BM328" s="223" t="s">
        <v>1589</v>
      </c>
    </row>
    <row r="329" s="2" customFormat="1">
      <c r="A329" s="38"/>
      <c r="B329" s="39"/>
      <c r="C329" s="40"/>
      <c r="D329" s="225" t="s">
        <v>158</v>
      </c>
      <c r="E329" s="40"/>
      <c r="F329" s="226" t="s">
        <v>2813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158</v>
      </c>
      <c r="AU329" s="17" t="s">
        <v>73</v>
      </c>
    </row>
    <row r="330" s="2" customFormat="1" ht="16.5" customHeight="1">
      <c r="A330" s="38"/>
      <c r="B330" s="39"/>
      <c r="C330" s="243" t="s">
        <v>1021</v>
      </c>
      <c r="D330" s="243" t="s">
        <v>182</v>
      </c>
      <c r="E330" s="244" t="s">
        <v>2814</v>
      </c>
      <c r="F330" s="245" t="s">
        <v>2815</v>
      </c>
      <c r="G330" s="246" t="s">
        <v>2019</v>
      </c>
      <c r="H330" s="247">
        <v>1</v>
      </c>
      <c r="I330" s="248"/>
      <c r="J330" s="249">
        <f>ROUND(I330*H330,2)</f>
        <v>0</v>
      </c>
      <c r="K330" s="245" t="s">
        <v>19</v>
      </c>
      <c r="L330" s="250"/>
      <c r="M330" s="251" t="s">
        <v>19</v>
      </c>
      <c r="N330" s="252" t="s">
        <v>44</v>
      </c>
      <c r="O330" s="84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205</v>
      </c>
      <c r="AT330" s="223" t="s">
        <v>182</v>
      </c>
      <c r="AU330" s="223" t="s">
        <v>73</v>
      </c>
      <c r="AY330" s="17" t="s">
        <v>148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156</v>
      </c>
      <c r="BM330" s="223" t="s">
        <v>1599</v>
      </c>
    </row>
    <row r="331" s="2" customFormat="1">
      <c r="A331" s="38"/>
      <c r="B331" s="39"/>
      <c r="C331" s="40"/>
      <c r="D331" s="225" t="s">
        <v>158</v>
      </c>
      <c r="E331" s="40"/>
      <c r="F331" s="226" t="s">
        <v>2815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158</v>
      </c>
      <c r="AU331" s="17" t="s">
        <v>73</v>
      </c>
    </row>
    <row r="332" s="2" customFormat="1" ht="16.5" customHeight="1">
      <c r="A332" s="38"/>
      <c r="B332" s="39"/>
      <c r="C332" s="243" t="s">
        <v>1023</v>
      </c>
      <c r="D332" s="243" t="s">
        <v>182</v>
      </c>
      <c r="E332" s="244" t="s">
        <v>2816</v>
      </c>
      <c r="F332" s="245" t="s">
        <v>2817</v>
      </c>
      <c r="G332" s="246" t="s">
        <v>2019</v>
      </c>
      <c r="H332" s="247">
        <v>5</v>
      </c>
      <c r="I332" s="248"/>
      <c r="J332" s="249">
        <f>ROUND(I332*H332,2)</f>
        <v>0</v>
      </c>
      <c r="K332" s="245" t="s">
        <v>19</v>
      </c>
      <c r="L332" s="250"/>
      <c r="M332" s="251" t="s">
        <v>19</v>
      </c>
      <c r="N332" s="252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205</v>
      </c>
      <c r="AT332" s="223" t="s">
        <v>182</v>
      </c>
      <c r="AU332" s="223" t="s">
        <v>73</v>
      </c>
      <c r="AY332" s="17" t="s">
        <v>148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156</v>
      </c>
      <c r="BM332" s="223" t="s">
        <v>1609</v>
      </c>
    </row>
    <row r="333" s="2" customFormat="1">
      <c r="A333" s="38"/>
      <c r="B333" s="39"/>
      <c r="C333" s="40"/>
      <c r="D333" s="225" t="s">
        <v>158</v>
      </c>
      <c r="E333" s="40"/>
      <c r="F333" s="226" t="s">
        <v>2817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158</v>
      </c>
      <c r="AU333" s="17" t="s">
        <v>73</v>
      </c>
    </row>
    <row r="334" s="2" customFormat="1" ht="16.5" customHeight="1">
      <c r="A334" s="38"/>
      <c r="B334" s="39"/>
      <c r="C334" s="243" t="s">
        <v>1030</v>
      </c>
      <c r="D334" s="243" t="s">
        <v>182</v>
      </c>
      <c r="E334" s="244" t="s">
        <v>2818</v>
      </c>
      <c r="F334" s="245" t="s">
        <v>2819</v>
      </c>
      <c r="G334" s="246" t="s">
        <v>2019</v>
      </c>
      <c r="H334" s="247">
        <v>1</v>
      </c>
      <c r="I334" s="248"/>
      <c r="J334" s="249">
        <f>ROUND(I334*H334,2)</f>
        <v>0</v>
      </c>
      <c r="K334" s="245" t="s">
        <v>19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205</v>
      </c>
      <c r="AT334" s="223" t="s">
        <v>182</v>
      </c>
      <c r="AU334" s="223" t="s">
        <v>73</v>
      </c>
      <c r="AY334" s="17" t="s">
        <v>148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156</v>
      </c>
      <c r="BM334" s="223" t="s">
        <v>1619</v>
      </c>
    </row>
    <row r="335" s="2" customFormat="1">
      <c r="A335" s="38"/>
      <c r="B335" s="39"/>
      <c r="C335" s="40"/>
      <c r="D335" s="225" t="s">
        <v>158</v>
      </c>
      <c r="E335" s="40"/>
      <c r="F335" s="226" t="s">
        <v>2819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158</v>
      </c>
      <c r="AU335" s="17" t="s">
        <v>73</v>
      </c>
    </row>
    <row r="336" s="2" customFormat="1" ht="16.5" customHeight="1">
      <c r="A336" s="38"/>
      <c r="B336" s="39"/>
      <c r="C336" s="243" t="s">
        <v>1037</v>
      </c>
      <c r="D336" s="243" t="s">
        <v>182</v>
      </c>
      <c r="E336" s="244" t="s">
        <v>2820</v>
      </c>
      <c r="F336" s="245" t="s">
        <v>2750</v>
      </c>
      <c r="G336" s="246" t="s">
        <v>168</v>
      </c>
      <c r="H336" s="247">
        <v>3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205</v>
      </c>
      <c r="AT336" s="223" t="s">
        <v>182</v>
      </c>
      <c r="AU336" s="223" t="s">
        <v>73</v>
      </c>
      <c r="AY336" s="17" t="s">
        <v>148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156</v>
      </c>
      <c r="BM336" s="223" t="s">
        <v>1629</v>
      </c>
    </row>
    <row r="337" s="2" customFormat="1">
      <c r="A337" s="38"/>
      <c r="B337" s="39"/>
      <c r="C337" s="40"/>
      <c r="D337" s="225" t="s">
        <v>158</v>
      </c>
      <c r="E337" s="40"/>
      <c r="F337" s="226" t="s">
        <v>2750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158</v>
      </c>
      <c r="AU337" s="17" t="s">
        <v>73</v>
      </c>
    </row>
    <row r="338" s="2" customFormat="1" ht="16.5" customHeight="1">
      <c r="A338" s="38"/>
      <c r="B338" s="39"/>
      <c r="C338" s="243" t="s">
        <v>1044</v>
      </c>
      <c r="D338" s="243" t="s">
        <v>182</v>
      </c>
      <c r="E338" s="244" t="s">
        <v>2821</v>
      </c>
      <c r="F338" s="245" t="s">
        <v>2822</v>
      </c>
      <c r="G338" s="246" t="s">
        <v>168</v>
      </c>
      <c r="H338" s="247">
        <v>15</v>
      </c>
      <c r="I338" s="248"/>
      <c r="J338" s="249">
        <f>ROUND(I338*H338,2)</f>
        <v>0</v>
      </c>
      <c r="K338" s="245" t="s">
        <v>19</v>
      </c>
      <c r="L338" s="250"/>
      <c r="M338" s="251" t="s">
        <v>19</v>
      </c>
      <c r="N338" s="252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205</v>
      </c>
      <c r="AT338" s="223" t="s">
        <v>182</v>
      </c>
      <c r="AU338" s="223" t="s">
        <v>73</v>
      </c>
      <c r="AY338" s="17" t="s">
        <v>148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156</v>
      </c>
      <c r="BM338" s="223" t="s">
        <v>1639</v>
      </c>
    </row>
    <row r="339" s="2" customFormat="1">
      <c r="A339" s="38"/>
      <c r="B339" s="39"/>
      <c r="C339" s="40"/>
      <c r="D339" s="225" t="s">
        <v>158</v>
      </c>
      <c r="E339" s="40"/>
      <c r="F339" s="226" t="s">
        <v>2822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158</v>
      </c>
      <c r="AU339" s="17" t="s">
        <v>73</v>
      </c>
    </row>
    <row r="340" s="2" customFormat="1" ht="16.5" customHeight="1">
      <c r="A340" s="38"/>
      <c r="B340" s="39"/>
      <c r="C340" s="243" t="s">
        <v>1050</v>
      </c>
      <c r="D340" s="243" t="s">
        <v>182</v>
      </c>
      <c r="E340" s="244" t="s">
        <v>2823</v>
      </c>
      <c r="F340" s="245" t="s">
        <v>2824</v>
      </c>
      <c r="G340" s="246" t="s">
        <v>168</v>
      </c>
      <c r="H340" s="247">
        <v>15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205</v>
      </c>
      <c r="AT340" s="223" t="s">
        <v>182</v>
      </c>
      <c r="AU340" s="223" t="s">
        <v>73</v>
      </c>
      <c r="AY340" s="17" t="s">
        <v>148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156</v>
      </c>
      <c r="BM340" s="223" t="s">
        <v>1649</v>
      </c>
    </row>
    <row r="341" s="2" customFormat="1">
      <c r="A341" s="38"/>
      <c r="B341" s="39"/>
      <c r="C341" s="40"/>
      <c r="D341" s="225" t="s">
        <v>158</v>
      </c>
      <c r="E341" s="40"/>
      <c r="F341" s="226" t="s">
        <v>2824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158</v>
      </c>
      <c r="AU341" s="17" t="s">
        <v>73</v>
      </c>
    </row>
    <row r="342" s="2" customFormat="1" ht="16.5" customHeight="1">
      <c r="A342" s="38"/>
      <c r="B342" s="39"/>
      <c r="C342" s="243" t="s">
        <v>348</v>
      </c>
      <c r="D342" s="243" t="s">
        <v>182</v>
      </c>
      <c r="E342" s="244" t="s">
        <v>2825</v>
      </c>
      <c r="F342" s="245" t="s">
        <v>2738</v>
      </c>
      <c r="G342" s="246" t="s">
        <v>168</v>
      </c>
      <c r="H342" s="247">
        <v>25</v>
      </c>
      <c r="I342" s="248"/>
      <c r="J342" s="249">
        <f>ROUND(I342*H342,2)</f>
        <v>0</v>
      </c>
      <c r="K342" s="245" t="s">
        <v>19</v>
      </c>
      <c r="L342" s="250"/>
      <c r="M342" s="251" t="s">
        <v>19</v>
      </c>
      <c r="N342" s="252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205</v>
      </c>
      <c r="AT342" s="223" t="s">
        <v>182</v>
      </c>
      <c r="AU342" s="223" t="s">
        <v>73</v>
      </c>
      <c r="AY342" s="17" t="s">
        <v>148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156</v>
      </c>
      <c r="BM342" s="223" t="s">
        <v>1048</v>
      </c>
    </row>
    <row r="343" s="2" customFormat="1">
      <c r="A343" s="38"/>
      <c r="B343" s="39"/>
      <c r="C343" s="40"/>
      <c r="D343" s="225" t="s">
        <v>158</v>
      </c>
      <c r="E343" s="40"/>
      <c r="F343" s="226" t="s">
        <v>2738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158</v>
      </c>
      <c r="AU343" s="17" t="s">
        <v>73</v>
      </c>
    </row>
    <row r="344" s="2" customFormat="1" ht="16.5" customHeight="1">
      <c r="A344" s="38"/>
      <c r="B344" s="39"/>
      <c r="C344" s="243" t="s">
        <v>1060</v>
      </c>
      <c r="D344" s="243" t="s">
        <v>182</v>
      </c>
      <c r="E344" s="244" t="s">
        <v>2826</v>
      </c>
      <c r="F344" s="245" t="s">
        <v>2740</v>
      </c>
      <c r="G344" s="246" t="s">
        <v>168</v>
      </c>
      <c r="H344" s="247">
        <v>25</v>
      </c>
      <c r="I344" s="248"/>
      <c r="J344" s="249">
        <f>ROUND(I344*H344,2)</f>
        <v>0</v>
      </c>
      <c r="K344" s="245" t="s">
        <v>19</v>
      </c>
      <c r="L344" s="250"/>
      <c r="M344" s="251" t="s">
        <v>19</v>
      </c>
      <c r="N344" s="252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205</v>
      </c>
      <c r="AT344" s="223" t="s">
        <v>182</v>
      </c>
      <c r="AU344" s="223" t="s">
        <v>73</v>
      </c>
      <c r="AY344" s="17" t="s">
        <v>148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156</v>
      </c>
      <c r="BM344" s="223" t="s">
        <v>1668</v>
      </c>
    </row>
    <row r="345" s="2" customFormat="1">
      <c r="A345" s="38"/>
      <c r="B345" s="39"/>
      <c r="C345" s="40"/>
      <c r="D345" s="225" t="s">
        <v>158</v>
      </c>
      <c r="E345" s="40"/>
      <c r="F345" s="226" t="s">
        <v>2740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158</v>
      </c>
      <c r="AU345" s="17" t="s">
        <v>73</v>
      </c>
    </row>
    <row r="346" s="2" customFormat="1" ht="16.5" customHeight="1">
      <c r="A346" s="38"/>
      <c r="B346" s="39"/>
      <c r="C346" s="243" t="s">
        <v>1065</v>
      </c>
      <c r="D346" s="243" t="s">
        <v>182</v>
      </c>
      <c r="E346" s="244" t="s">
        <v>2827</v>
      </c>
      <c r="F346" s="245" t="s">
        <v>2746</v>
      </c>
      <c r="G346" s="246" t="s">
        <v>168</v>
      </c>
      <c r="H346" s="247">
        <v>50</v>
      </c>
      <c r="I346" s="248"/>
      <c r="J346" s="249">
        <f>ROUND(I346*H346,2)</f>
        <v>0</v>
      </c>
      <c r="K346" s="245" t="s">
        <v>19</v>
      </c>
      <c r="L346" s="250"/>
      <c r="M346" s="251" t="s">
        <v>19</v>
      </c>
      <c r="N346" s="252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205</v>
      </c>
      <c r="AT346" s="223" t="s">
        <v>182</v>
      </c>
      <c r="AU346" s="223" t="s">
        <v>73</v>
      </c>
      <c r="AY346" s="17" t="s">
        <v>148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156</v>
      </c>
      <c r="BM346" s="223" t="s">
        <v>1678</v>
      </c>
    </row>
    <row r="347" s="2" customFormat="1">
      <c r="A347" s="38"/>
      <c r="B347" s="39"/>
      <c r="C347" s="40"/>
      <c r="D347" s="225" t="s">
        <v>158</v>
      </c>
      <c r="E347" s="40"/>
      <c r="F347" s="226" t="s">
        <v>2746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158</v>
      </c>
      <c r="AU347" s="17" t="s">
        <v>73</v>
      </c>
    </row>
    <row r="348" s="2" customFormat="1" ht="16.5" customHeight="1">
      <c r="A348" s="38"/>
      <c r="B348" s="39"/>
      <c r="C348" s="243" t="s">
        <v>1069</v>
      </c>
      <c r="D348" s="243" t="s">
        <v>182</v>
      </c>
      <c r="E348" s="244" t="s">
        <v>2828</v>
      </c>
      <c r="F348" s="245" t="s">
        <v>2792</v>
      </c>
      <c r="G348" s="246" t="s">
        <v>2677</v>
      </c>
      <c r="H348" s="247">
        <v>1</v>
      </c>
      <c r="I348" s="248"/>
      <c r="J348" s="249">
        <f>ROUND(I348*H348,2)</f>
        <v>0</v>
      </c>
      <c r="K348" s="245" t="s">
        <v>19</v>
      </c>
      <c r="L348" s="250"/>
      <c r="M348" s="251" t="s">
        <v>19</v>
      </c>
      <c r="N348" s="252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205</v>
      </c>
      <c r="AT348" s="223" t="s">
        <v>182</v>
      </c>
      <c r="AU348" s="223" t="s">
        <v>73</v>
      </c>
      <c r="AY348" s="17" t="s">
        <v>148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156</v>
      </c>
      <c r="BM348" s="223" t="s">
        <v>1689</v>
      </c>
    </row>
    <row r="349" s="2" customFormat="1">
      <c r="A349" s="38"/>
      <c r="B349" s="39"/>
      <c r="C349" s="40"/>
      <c r="D349" s="225" t="s">
        <v>158</v>
      </c>
      <c r="E349" s="40"/>
      <c r="F349" s="226" t="s">
        <v>2792</v>
      </c>
      <c r="G349" s="40"/>
      <c r="H349" s="40"/>
      <c r="I349" s="227"/>
      <c r="J349" s="40"/>
      <c r="K349" s="40"/>
      <c r="L349" s="44"/>
      <c r="M349" s="254"/>
      <c r="N349" s="255"/>
      <c r="O349" s="256"/>
      <c r="P349" s="256"/>
      <c r="Q349" s="256"/>
      <c r="R349" s="256"/>
      <c r="S349" s="256"/>
      <c r="T349" s="257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158</v>
      </c>
      <c r="AU349" s="17" t="s">
        <v>73</v>
      </c>
    </row>
    <row r="350" s="2" customFormat="1" ht="6.96" customHeight="1">
      <c r="A350" s="38"/>
      <c r="B350" s="59"/>
      <c r="C350" s="60"/>
      <c r="D350" s="60"/>
      <c r="E350" s="60"/>
      <c r="F350" s="60"/>
      <c r="G350" s="60"/>
      <c r="H350" s="60"/>
      <c r="I350" s="60"/>
      <c r="J350" s="60"/>
      <c r="K350" s="60"/>
      <c r="L350" s="44"/>
      <c r="M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</sheetData>
  <sheetProtection sheet="1" autoFilter="0" formatColumns="0" formatRows="0" objects="1" scenarios="1" spinCount="100000" saltValue="xxQLVFFPjpggqZZJvEgyzkpCOpfd3elYki5D+NNHGfzijlh6R0UcfDGf3rW4F16DY1boNFj1g1uCKfXFgLrmug==" hashValue="1FV4oJlyRrcYvL/PooeB4xhPCQIOfhgG6pgMqHjBw6trUuW48kLBf/kRY6UmS8KJkZOgnydzlxqIKWfaGukGSg==" algorithmName="SHA-512" password="CC35"/>
  <autoFilter ref="C84:K3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441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2829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1832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1833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1832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1833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ROUND((SUM(BE98:BE299)),  2)</f>
        <v>0</v>
      </c>
      <c r="G35" s="38"/>
      <c r="H35" s="38"/>
      <c r="I35" s="157">
        <v>0.20999999999999999</v>
      </c>
      <c r="J35" s="156">
        <f>ROUND(((SUM(BE98:BE299))*I35),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ROUND((SUM(BF98:BF299)),  2)</f>
        <v>0</v>
      </c>
      <c r="G36" s="38"/>
      <c r="H36" s="38"/>
      <c r="I36" s="157">
        <v>0.12</v>
      </c>
      <c r="J36" s="156">
        <f>ROUND(((SUM(BF98:BF299))*I36),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ROUND((SUM(BG98:BG299)),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ROUND((SUM(BH98:BH299)),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ROUND((SUM(BI98:BI299)),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441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D10.2.2 - PS371 - Úprava vnitřní technologie - MaR a elektro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2830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2831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2832</v>
      </c>
      <c r="E66" s="177"/>
      <c r="F66" s="177"/>
      <c r="G66" s="177"/>
      <c r="H66" s="177"/>
      <c r="I66" s="177"/>
      <c r="J66" s="178">
        <f>J155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2833</v>
      </c>
      <c r="E67" s="177"/>
      <c r="F67" s="177"/>
      <c r="G67" s="177"/>
      <c r="H67" s="177"/>
      <c r="I67" s="177"/>
      <c r="J67" s="178">
        <f>J176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2834</v>
      </c>
      <c r="E68" s="177"/>
      <c r="F68" s="177"/>
      <c r="G68" s="177"/>
      <c r="H68" s="177"/>
      <c r="I68" s="177"/>
      <c r="J68" s="178">
        <f>J197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2835</v>
      </c>
      <c r="E69" s="177"/>
      <c r="F69" s="177"/>
      <c r="G69" s="177"/>
      <c r="H69" s="177"/>
      <c r="I69" s="177"/>
      <c r="J69" s="178">
        <f>J210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2836</v>
      </c>
      <c r="E70" s="177"/>
      <c r="F70" s="177"/>
      <c r="G70" s="177"/>
      <c r="H70" s="177"/>
      <c r="I70" s="177"/>
      <c r="J70" s="178">
        <f>J229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2837</v>
      </c>
      <c r="E71" s="177"/>
      <c r="F71" s="177"/>
      <c r="G71" s="177"/>
      <c r="H71" s="177"/>
      <c r="I71" s="177"/>
      <c r="J71" s="178">
        <f>J252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2838</v>
      </c>
      <c r="E72" s="177"/>
      <c r="F72" s="177"/>
      <c r="G72" s="177"/>
      <c r="H72" s="177"/>
      <c r="I72" s="177"/>
      <c r="J72" s="178">
        <f>J269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4"/>
      <c r="C73" s="175"/>
      <c r="D73" s="176" t="s">
        <v>2839</v>
      </c>
      <c r="E73" s="177"/>
      <c r="F73" s="177"/>
      <c r="G73" s="177"/>
      <c r="H73" s="177"/>
      <c r="I73" s="177"/>
      <c r="J73" s="178">
        <f>J276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4"/>
      <c r="C74" s="175"/>
      <c r="D74" s="176" t="s">
        <v>2840</v>
      </c>
      <c r="E74" s="177"/>
      <c r="F74" s="177"/>
      <c r="G74" s="177"/>
      <c r="H74" s="177"/>
      <c r="I74" s="177"/>
      <c r="J74" s="178">
        <f>J283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4"/>
      <c r="C75" s="175"/>
      <c r="D75" s="176" t="s">
        <v>2841</v>
      </c>
      <c r="E75" s="177"/>
      <c r="F75" s="177"/>
      <c r="G75" s="177"/>
      <c r="H75" s="177"/>
      <c r="I75" s="177"/>
      <c r="J75" s="178">
        <f>J288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4"/>
      <c r="C76" s="175"/>
      <c r="D76" s="176" t="s">
        <v>2842</v>
      </c>
      <c r="E76" s="177"/>
      <c r="F76" s="177"/>
      <c r="G76" s="177"/>
      <c r="H76" s="177"/>
      <c r="I76" s="177"/>
      <c r="J76" s="178">
        <f>J291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III- D10 Úprava zdroje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118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440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441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D10.2.2 - PS371 - Úprava vnitřní technologie - MaR a elektro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 xml:space="preserve">Process Automation Solutions s.r.o.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 xml:space="preserve">Process Automation Solutions s.r.o.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134</v>
      </c>
      <c r="D97" s="188" t="s">
        <v>58</v>
      </c>
      <c r="E97" s="188" t="s">
        <v>54</v>
      </c>
      <c r="F97" s="188" t="s">
        <v>55</v>
      </c>
      <c r="G97" s="188" t="s">
        <v>135</v>
      </c>
      <c r="H97" s="188" t="s">
        <v>136</v>
      </c>
      <c r="I97" s="188" t="s">
        <v>137</v>
      </c>
      <c r="J97" s="188" t="s">
        <v>122</v>
      </c>
      <c r="K97" s="189" t="s">
        <v>138</v>
      </c>
      <c r="L97" s="190"/>
      <c r="M97" s="92" t="s">
        <v>19</v>
      </c>
      <c r="N97" s="93" t="s">
        <v>43</v>
      </c>
      <c r="O97" s="93" t="s">
        <v>139</v>
      </c>
      <c r="P97" s="93" t="s">
        <v>140</v>
      </c>
      <c r="Q97" s="93" t="s">
        <v>141</v>
      </c>
      <c r="R97" s="93" t="s">
        <v>142</v>
      </c>
      <c r="S97" s="93" t="s">
        <v>143</v>
      </c>
      <c r="T97" s="94" t="s">
        <v>144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145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P99+P138+P155+P176+P197+P210+P229+P252+P269+P276+P283+P288+P291</f>
        <v>0</v>
      </c>
      <c r="Q98" s="96"/>
      <c r="R98" s="193">
        <f>R99+R138+R155+R176+R197+R210+R229+R252+R269+R276+R283+R288+R291</f>
        <v>0</v>
      </c>
      <c r="S98" s="96"/>
      <c r="T98" s="194">
        <f>T99+T138+T155+T176+T197+T210+T229+T252+T269+T276+T283+T288+T291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BK99+BK138+BK155+BK176+BK197+BK210+BK229+BK252+BK269+BK276+BK283+BK288+BK291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81</v>
      </c>
      <c r="F99" s="199" t="s">
        <v>2843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SUM(P100:P137)</f>
        <v>0</v>
      </c>
      <c r="Q99" s="204"/>
      <c r="R99" s="205">
        <f>SUM(R100:R137)</f>
        <v>0</v>
      </c>
      <c r="S99" s="204"/>
      <c r="T99" s="206">
        <f>SUM(T100:T137)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148</v>
      </c>
      <c r="BK99" s="209">
        <f>SUM(BK100:BK137)</f>
        <v>0</v>
      </c>
    </row>
    <row r="100" s="2" customFormat="1" ht="37.8" customHeight="1">
      <c r="A100" s="38"/>
      <c r="B100" s="39"/>
      <c r="C100" s="212" t="s">
        <v>81</v>
      </c>
      <c r="D100" s="212" t="s">
        <v>151</v>
      </c>
      <c r="E100" s="213" t="s">
        <v>2844</v>
      </c>
      <c r="F100" s="214" t="s">
        <v>2845</v>
      </c>
      <c r="G100" s="215" t="s">
        <v>2019</v>
      </c>
      <c r="H100" s="216">
        <v>8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156</v>
      </c>
      <c r="AT100" s="223" t="s">
        <v>151</v>
      </c>
      <c r="AU100" s="223" t="s">
        <v>81</v>
      </c>
      <c r="AY100" s="17" t="s">
        <v>148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156</v>
      </c>
      <c r="BM100" s="223" t="s">
        <v>83</v>
      </c>
    </row>
    <row r="101" s="2" customFormat="1">
      <c r="A101" s="38"/>
      <c r="B101" s="39"/>
      <c r="C101" s="40"/>
      <c r="D101" s="225" t="s">
        <v>158</v>
      </c>
      <c r="E101" s="40"/>
      <c r="F101" s="226" t="s">
        <v>2845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81</v>
      </c>
    </row>
    <row r="102" s="2" customFormat="1" ht="21.75" customHeight="1">
      <c r="A102" s="38"/>
      <c r="B102" s="39"/>
      <c r="C102" s="212" t="s">
        <v>83</v>
      </c>
      <c r="D102" s="212" t="s">
        <v>151</v>
      </c>
      <c r="E102" s="213" t="s">
        <v>2846</v>
      </c>
      <c r="F102" s="214" t="s">
        <v>2847</v>
      </c>
      <c r="G102" s="215" t="s">
        <v>2019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156</v>
      </c>
      <c r="AT102" s="223" t="s">
        <v>151</v>
      </c>
      <c r="AU102" s="223" t="s">
        <v>81</v>
      </c>
      <c r="AY102" s="17" t="s">
        <v>148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156</v>
      </c>
      <c r="BM102" s="223" t="s">
        <v>156</v>
      </c>
    </row>
    <row r="103" s="2" customFormat="1">
      <c r="A103" s="38"/>
      <c r="B103" s="39"/>
      <c r="C103" s="40"/>
      <c r="D103" s="225" t="s">
        <v>158</v>
      </c>
      <c r="E103" s="40"/>
      <c r="F103" s="226" t="s">
        <v>2847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81</v>
      </c>
    </row>
    <row r="104" s="2" customFormat="1" ht="16.5" customHeight="1">
      <c r="A104" s="38"/>
      <c r="B104" s="39"/>
      <c r="C104" s="212" t="s">
        <v>175</v>
      </c>
      <c r="D104" s="212" t="s">
        <v>151</v>
      </c>
      <c r="E104" s="213" t="s">
        <v>2848</v>
      </c>
      <c r="F104" s="214" t="s">
        <v>2849</v>
      </c>
      <c r="G104" s="215" t="s">
        <v>2019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156</v>
      </c>
      <c r="AT104" s="223" t="s">
        <v>151</v>
      </c>
      <c r="AU104" s="223" t="s">
        <v>81</v>
      </c>
      <c r="AY104" s="17" t="s">
        <v>148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156</v>
      </c>
      <c r="BM104" s="223" t="s">
        <v>195</v>
      </c>
    </row>
    <row r="105" s="2" customFormat="1">
      <c r="A105" s="38"/>
      <c r="B105" s="39"/>
      <c r="C105" s="40"/>
      <c r="D105" s="225" t="s">
        <v>158</v>
      </c>
      <c r="E105" s="40"/>
      <c r="F105" s="226" t="s">
        <v>2849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81</v>
      </c>
    </row>
    <row r="106" s="2" customFormat="1" ht="16.5" customHeight="1">
      <c r="A106" s="38"/>
      <c r="B106" s="39"/>
      <c r="C106" s="212" t="s">
        <v>156</v>
      </c>
      <c r="D106" s="212" t="s">
        <v>151</v>
      </c>
      <c r="E106" s="213" t="s">
        <v>2850</v>
      </c>
      <c r="F106" s="214" t="s">
        <v>2851</v>
      </c>
      <c r="G106" s="215" t="s">
        <v>2019</v>
      </c>
      <c r="H106" s="216">
        <v>5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156</v>
      </c>
      <c r="AT106" s="223" t="s">
        <v>151</v>
      </c>
      <c r="AU106" s="223" t="s">
        <v>81</v>
      </c>
      <c r="AY106" s="17" t="s">
        <v>148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156</v>
      </c>
      <c r="BM106" s="223" t="s">
        <v>205</v>
      </c>
    </row>
    <row r="107" s="2" customFormat="1">
      <c r="A107" s="38"/>
      <c r="B107" s="39"/>
      <c r="C107" s="40"/>
      <c r="D107" s="225" t="s">
        <v>158</v>
      </c>
      <c r="E107" s="40"/>
      <c r="F107" s="226" t="s">
        <v>2851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81</v>
      </c>
    </row>
    <row r="108" s="2" customFormat="1" ht="16.5" customHeight="1">
      <c r="A108" s="38"/>
      <c r="B108" s="39"/>
      <c r="C108" s="212" t="s">
        <v>188</v>
      </c>
      <c r="D108" s="212" t="s">
        <v>151</v>
      </c>
      <c r="E108" s="213" t="s">
        <v>2852</v>
      </c>
      <c r="F108" s="214" t="s">
        <v>2853</v>
      </c>
      <c r="G108" s="215" t="s">
        <v>2019</v>
      </c>
      <c r="H108" s="216">
        <v>4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156</v>
      </c>
      <c r="AT108" s="223" t="s">
        <v>151</v>
      </c>
      <c r="AU108" s="223" t="s">
        <v>81</v>
      </c>
      <c r="AY108" s="17" t="s">
        <v>148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156</v>
      </c>
      <c r="BM108" s="223" t="s">
        <v>219</v>
      </c>
    </row>
    <row r="109" s="2" customFormat="1">
      <c r="A109" s="38"/>
      <c r="B109" s="39"/>
      <c r="C109" s="40"/>
      <c r="D109" s="225" t="s">
        <v>158</v>
      </c>
      <c r="E109" s="40"/>
      <c r="F109" s="226" t="s">
        <v>2853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158</v>
      </c>
      <c r="AU109" s="17" t="s">
        <v>81</v>
      </c>
    </row>
    <row r="110" s="2" customFormat="1" ht="16.5" customHeight="1">
      <c r="A110" s="38"/>
      <c r="B110" s="39"/>
      <c r="C110" s="212" t="s">
        <v>195</v>
      </c>
      <c r="D110" s="212" t="s">
        <v>151</v>
      </c>
      <c r="E110" s="213" t="s">
        <v>2854</v>
      </c>
      <c r="F110" s="214" t="s">
        <v>2855</v>
      </c>
      <c r="G110" s="215" t="s">
        <v>2019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156</v>
      </c>
      <c r="AT110" s="223" t="s">
        <v>151</v>
      </c>
      <c r="AU110" s="223" t="s">
        <v>81</v>
      </c>
      <c r="AY110" s="17" t="s">
        <v>148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156</v>
      </c>
      <c r="BM110" s="223" t="s">
        <v>8</v>
      </c>
    </row>
    <row r="111" s="2" customFormat="1">
      <c r="A111" s="38"/>
      <c r="B111" s="39"/>
      <c r="C111" s="40"/>
      <c r="D111" s="225" t="s">
        <v>158</v>
      </c>
      <c r="E111" s="40"/>
      <c r="F111" s="226" t="s">
        <v>2855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81</v>
      </c>
    </row>
    <row r="112" s="2" customFormat="1" ht="16.5" customHeight="1">
      <c r="A112" s="38"/>
      <c r="B112" s="39"/>
      <c r="C112" s="212" t="s">
        <v>198</v>
      </c>
      <c r="D112" s="212" t="s">
        <v>151</v>
      </c>
      <c r="E112" s="213" t="s">
        <v>2856</v>
      </c>
      <c r="F112" s="214" t="s">
        <v>2857</v>
      </c>
      <c r="G112" s="215" t="s">
        <v>2019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156</v>
      </c>
      <c r="AT112" s="223" t="s">
        <v>151</v>
      </c>
      <c r="AU112" s="223" t="s">
        <v>81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156</v>
      </c>
      <c r="BM112" s="223" t="s">
        <v>246</v>
      </c>
    </row>
    <row r="113" s="2" customFormat="1">
      <c r="A113" s="38"/>
      <c r="B113" s="39"/>
      <c r="C113" s="40"/>
      <c r="D113" s="225" t="s">
        <v>158</v>
      </c>
      <c r="E113" s="40"/>
      <c r="F113" s="226" t="s">
        <v>2857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81</v>
      </c>
    </row>
    <row r="114" s="2" customFormat="1" ht="16.5" customHeight="1">
      <c r="A114" s="38"/>
      <c r="B114" s="39"/>
      <c r="C114" s="212" t="s">
        <v>205</v>
      </c>
      <c r="D114" s="212" t="s">
        <v>151</v>
      </c>
      <c r="E114" s="213" t="s">
        <v>2858</v>
      </c>
      <c r="F114" s="214" t="s">
        <v>2859</v>
      </c>
      <c r="G114" s="215" t="s">
        <v>2019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156</v>
      </c>
      <c r="AT114" s="223" t="s">
        <v>151</v>
      </c>
      <c r="AU114" s="223" t="s">
        <v>81</v>
      </c>
      <c r="AY114" s="17" t="s">
        <v>148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156</v>
      </c>
      <c r="BM114" s="223" t="s">
        <v>169</v>
      </c>
    </row>
    <row r="115" s="2" customFormat="1">
      <c r="A115" s="38"/>
      <c r="B115" s="39"/>
      <c r="C115" s="40"/>
      <c r="D115" s="225" t="s">
        <v>158</v>
      </c>
      <c r="E115" s="40"/>
      <c r="F115" s="226" t="s">
        <v>2859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158</v>
      </c>
      <c r="AU115" s="17" t="s">
        <v>81</v>
      </c>
    </row>
    <row r="116" s="2" customFormat="1" ht="16.5" customHeight="1">
      <c r="A116" s="38"/>
      <c r="B116" s="39"/>
      <c r="C116" s="212" t="s">
        <v>211</v>
      </c>
      <c r="D116" s="212" t="s">
        <v>151</v>
      </c>
      <c r="E116" s="213" t="s">
        <v>2860</v>
      </c>
      <c r="F116" s="214" t="s">
        <v>2861</v>
      </c>
      <c r="G116" s="215" t="s">
        <v>2019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156</v>
      </c>
      <c r="AT116" s="223" t="s">
        <v>151</v>
      </c>
      <c r="AU116" s="223" t="s">
        <v>81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156</v>
      </c>
      <c r="BM116" s="223" t="s">
        <v>266</v>
      </c>
    </row>
    <row r="117" s="2" customFormat="1">
      <c r="A117" s="38"/>
      <c r="B117" s="39"/>
      <c r="C117" s="40"/>
      <c r="D117" s="225" t="s">
        <v>158</v>
      </c>
      <c r="E117" s="40"/>
      <c r="F117" s="226" t="s">
        <v>2861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81</v>
      </c>
    </row>
    <row r="118" s="2" customFormat="1" ht="16.5" customHeight="1">
      <c r="A118" s="38"/>
      <c r="B118" s="39"/>
      <c r="C118" s="212" t="s">
        <v>219</v>
      </c>
      <c r="D118" s="212" t="s">
        <v>151</v>
      </c>
      <c r="E118" s="213" t="s">
        <v>2862</v>
      </c>
      <c r="F118" s="214" t="s">
        <v>2863</v>
      </c>
      <c r="G118" s="215" t="s">
        <v>2019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156</v>
      </c>
      <c r="AT118" s="223" t="s">
        <v>151</v>
      </c>
      <c r="AU118" s="223" t="s">
        <v>81</v>
      </c>
      <c r="AY118" s="17" t="s">
        <v>148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156</v>
      </c>
      <c r="BM118" s="223" t="s">
        <v>276</v>
      </c>
    </row>
    <row r="119" s="2" customFormat="1">
      <c r="A119" s="38"/>
      <c r="B119" s="39"/>
      <c r="C119" s="40"/>
      <c r="D119" s="225" t="s">
        <v>158</v>
      </c>
      <c r="E119" s="40"/>
      <c r="F119" s="226" t="s">
        <v>2863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81</v>
      </c>
    </row>
    <row r="120" s="2" customFormat="1" ht="16.5" customHeight="1">
      <c r="A120" s="38"/>
      <c r="B120" s="39"/>
      <c r="C120" s="212" t="s">
        <v>227</v>
      </c>
      <c r="D120" s="212" t="s">
        <v>151</v>
      </c>
      <c r="E120" s="213" t="s">
        <v>2864</v>
      </c>
      <c r="F120" s="214" t="s">
        <v>2865</v>
      </c>
      <c r="G120" s="215" t="s">
        <v>2019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156</v>
      </c>
      <c r="AT120" s="223" t="s">
        <v>151</v>
      </c>
      <c r="AU120" s="223" t="s">
        <v>81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156</v>
      </c>
      <c r="BM120" s="223" t="s">
        <v>285</v>
      </c>
    </row>
    <row r="121" s="2" customFormat="1">
      <c r="A121" s="38"/>
      <c r="B121" s="39"/>
      <c r="C121" s="40"/>
      <c r="D121" s="225" t="s">
        <v>158</v>
      </c>
      <c r="E121" s="40"/>
      <c r="F121" s="226" t="s">
        <v>2865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158</v>
      </c>
      <c r="AU121" s="17" t="s">
        <v>81</v>
      </c>
    </row>
    <row r="122" s="2" customFormat="1" ht="16.5" customHeight="1">
      <c r="A122" s="38"/>
      <c r="B122" s="39"/>
      <c r="C122" s="212" t="s">
        <v>8</v>
      </c>
      <c r="D122" s="212" t="s">
        <v>151</v>
      </c>
      <c r="E122" s="213" t="s">
        <v>2866</v>
      </c>
      <c r="F122" s="214" t="s">
        <v>2867</v>
      </c>
      <c r="G122" s="215" t="s">
        <v>2019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156</v>
      </c>
      <c r="AT122" s="223" t="s">
        <v>151</v>
      </c>
      <c r="AU122" s="223" t="s">
        <v>81</v>
      </c>
      <c r="AY122" s="17" t="s">
        <v>148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156</v>
      </c>
      <c r="BM122" s="223" t="s">
        <v>297</v>
      </c>
    </row>
    <row r="123" s="2" customFormat="1">
      <c r="A123" s="38"/>
      <c r="B123" s="39"/>
      <c r="C123" s="40"/>
      <c r="D123" s="225" t="s">
        <v>158</v>
      </c>
      <c r="E123" s="40"/>
      <c r="F123" s="226" t="s">
        <v>2867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158</v>
      </c>
      <c r="AU123" s="17" t="s">
        <v>81</v>
      </c>
    </row>
    <row r="124" s="2" customFormat="1" ht="16.5" customHeight="1">
      <c r="A124" s="38"/>
      <c r="B124" s="39"/>
      <c r="C124" s="212" t="s">
        <v>238</v>
      </c>
      <c r="D124" s="212" t="s">
        <v>151</v>
      </c>
      <c r="E124" s="213" t="s">
        <v>2868</v>
      </c>
      <c r="F124" s="214" t="s">
        <v>2869</v>
      </c>
      <c r="G124" s="215" t="s">
        <v>2019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156</v>
      </c>
      <c r="AT124" s="223" t="s">
        <v>151</v>
      </c>
      <c r="AU124" s="223" t="s">
        <v>81</v>
      </c>
      <c r="AY124" s="17" t="s">
        <v>148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156</v>
      </c>
      <c r="BM124" s="223" t="s">
        <v>310</v>
      </c>
    </row>
    <row r="125" s="2" customFormat="1">
      <c r="A125" s="38"/>
      <c r="B125" s="39"/>
      <c r="C125" s="40"/>
      <c r="D125" s="225" t="s">
        <v>158</v>
      </c>
      <c r="E125" s="40"/>
      <c r="F125" s="226" t="s">
        <v>2869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81</v>
      </c>
    </row>
    <row r="126" s="2" customFormat="1" ht="16.5" customHeight="1">
      <c r="A126" s="38"/>
      <c r="B126" s="39"/>
      <c r="C126" s="212" t="s">
        <v>246</v>
      </c>
      <c r="D126" s="212" t="s">
        <v>151</v>
      </c>
      <c r="E126" s="213" t="s">
        <v>2870</v>
      </c>
      <c r="F126" s="214" t="s">
        <v>2871</v>
      </c>
      <c r="G126" s="215" t="s">
        <v>2019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156</v>
      </c>
      <c r="AT126" s="223" t="s">
        <v>151</v>
      </c>
      <c r="AU126" s="223" t="s">
        <v>81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156</v>
      </c>
      <c r="BM126" s="223" t="s">
        <v>324</v>
      </c>
    </row>
    <row r="127" s="2" customFormat="1">
      <c r="A127" s="38"/>
      <c r="B127" s="39"/>
      <c r="C127" s="40"/>
      <c r="D127" s="225" t="s">
        <v>158</v>
      </c>
      <c r="E127" s="40"/>
      <c r="F127" s="226" t="s">
        <v>2871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81</v>
      </c>
    </row>
    <row r="128" s="2" customFormat="1" ht="16.5" customHeight="1">
      <c r="A128" s="38"/>
      <c r="B128" s="39"/>
      <c r="C128" s="212" t="s">
        <v>252</v>
      </c>
      <c r="D128" s="212" t="s">
        <v>151</v>
      </c>
      <c r="E128" s="213" t="s">
        <v>2872</v>
      </c>
      <c r="F128" s="214" t="s">
        <v>2873</v>
      </c>
      <c r="G128" s="215" t="s">
        <v>1821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156</v>
      </c>
      <c r="AT128" s="223" t="s">
        <v>151</v>
      </c>
      <c r="AU128" s="223" t="s">
        <v>81</v>
      </c>
      <c r="AY128" s="17" t="s">
        <v>148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156</v>
      </c>
      <c r="BM128" s="223" t="s">
        <v>338</v>
      </c>
    </row>
    <row r="129" s="2" customFormat="1">
      <c r="A129" s="38"/>
      <c r="B129" s="39"/>
      <c r="C129" s="40"/>
      <c r="D129" s="225" t="s">
        <v>158</v>
      </c>
      <c r="E129" s="40"/>
      <c r="F129" s="226" t="s">
        <v>2873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81</v>
      </c>
    </row>
    <row r="130" s="2" customFormat="1" ht="16.5" customHeight="1">
      <c r="A130" s="38"/>
      <c r="B130" s="39"/>
      <c r="C130" s="212" t="s">
        <v>169</v>
      </c>
      <c r="D130" s="212" t="s">
        <v>151</v>
      </c>
      <c r="E130" s="213" t="s">
        <v>2874</v>
      </c>
      <c r="F130" s="214" t="s">
        <v>2875</v>
      </c>
      <c r="G130" s="215" t="s">
        <v>1821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156</v>
      </c>
      <c r="AT130" s="223" t="s">
        <v>151</v>
      </c>
      <c r="AU130" s="223" t="s">
        <v>81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156</v>
      </c>
      <c r="BM130" s="223" t="s">
        <v>185</v>
      </c>
    </row>
    <row r="131" s="2" customFormat="1">
      <c r="A131" s="38"/>
      <c r="B131" s="39"/>
      <c r="C131" s="40"/>
      <c r="D131" s="225" t="s">
        <v>158</v>
      </c>
      <c r="E131" s="40"/>
      <c r="F131" s="226" t="s">
        <v>2875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158</v>
      </c>
      <c r="AU131" s="17" t="s">
        <v>81</v>
      </c>
    </row>
    <row r="132" s="2" customFormat="1" ht="24.15" customHeight="1">
      <c r="A132" s="38"/>
      <c r="B132" s="39"/>
      <c r="C132" s="212" t="s">
        <v>261</v>
      </c>
      <c r="D132" s="212" t="s">
        <v>151</v>
      </c>
      <c r="E132" s="213" t="s">
        <v>2876</v>
      </c>
      <c r="F132" s="214" t="s">
        <v>2877</v>
      </c>
      <c r="G132" s="215" t="s">
        <v>1821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156</v>
      </c>
      <c r="AT132" s="223" t="s">
        <v>151</v>
      </c>
      <c r="AU132" s="223" t="s">
        <v>81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156</v>
      </c>
      <c r="BM132" s="223" t="s">
        <v>359</v>
      </c>
    </row>
    <row r="133" s="2" customFormat="1">
      <c r="A133" s="38"/>
      <c r="B133" s="39"/>
      <c r="C133" s="40"/>
      <c r="D133" s="225" t="s">
        <v>158</v>
      </c>
      <c r="E133" s="40"/>
      <c r="F133" s="226" t="s">
        <v>2877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158</v>
      </c>
      <c r="AU133" s="17" t="s">
        <v>81</v>
      </c>
    </row>
    <row r="134" s="2" customFormat="1" ht="16.5" customHeight="1">
      <c r="A134" s="38"/>
      <c r="B134" s="39"/>
      <c r="C134" s="212" t="s">
        <v>266</v>
      </c>
      <c r="D134" s="212" t="s">
        <v>151</v>
      </c>
      <c r="E134" s="213" t="s">
        <v>2878</v>
      </c>
      <c r="F134" s="214" t="s">
        <v>2879</v>
      </c>
      <c r="G134" s="215" t="s">
        <v>2019</v>
      </c>
      <c r="H134" s="216">
        <v>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156</v>
      </c>
      <c r="AT134" s="223" t="s">
        <v>151</v>
      </c>
      <c r="AU134" s="223" t="s">
        <v>81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156</v>
      </c>
      <c r="BM134" s="223" t="s">
        <v>370</v>
      </c>
    </row>
    <row r="135" s="2" customFormat="1">
      <c r="A135" s="38"/>
      <c r="B135" s="39"/>
      <c r="C135" s="40"/>
      <c r="D135" s="225" t="s">
        <v>158</v>
      </c>
      <c r="E135" s="40"/>
      <c r="F135" s="226" t="s">
        <v>2879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158</v>
      </c>
      <c r="AU135" s="17" t="s">
        <v>81</v>
      </c>
    </row>
    <row r="136" s="2" customFormat="1" ht="16.5" customHeight="1">
      <c r="A136" s="38"/>
      <c r="B136" s="39"/>
      <c r="C136" s="212" t="s">
        <v>272</v>
      </c>
      <c r="D136" s="212" t="s">
        <v>151</v>
      </c>
      <c r="E136" s="213" t="s">
        <v>2880</v>
      </c>
      <c r="F136" s="214" t="s">
        <v>2881</v>
      </c>
      <c r="G136" s="215" t="s">
        <v>2019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156</v>
      </c>
      <c r="AT136" s="223" t="s">
        <v>151</v>
      </c>
      <c r="AU136" s="223" t="s">
        <v>81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156</v>
      </c>
      <c r="BM136" s="223" t="s">
        <v>380</v>
      </c>
    </row>
    <row r="137" s="2" customFormat="1">
      <c r="A137" s="38"/>
      <c r="B137" s="39"/>
      <c r="C137" s="40"/>
      <c r="D137" s="225" t="s">
        <v>158</v>
      </c>
      <c r="E137" s="40"/>
      <c r="F137" s="226" t="s">
        <v>2881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158</v>
      </c>
      <c r="AU137" s="17" t="s">
        <v>81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83</v>
      </c>
      <c r="F138" s="199" t="s">
        <v>2882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SUM(P139:P154)</f>
        <v>0</v>
      </c>
      <c r="Q138" s="204"/>
      <c r="R138" s="205">
        <f>SUM(R139:R154)</f>
        <v>0</v>
      </c>
      <c r="S138" s="204"/>
      <c r="T138" s="206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73</v>
      </c>
      <c r="AY138" s="207" t="s">
        <v>148</v>
      </c>
      <c r="BK138" s="209">
        <f>SUM(BK139:BK154)</f>
        <v>0</v>
      </c>
    </row>
    <row r="139" s="2" customFormat="1" ht="16.5" customHeight="1">
      <c r="A139" s="38"/>
      <c r="B139" s="39"/>
      <c r="C139" s="212" t="s">
        <v>276</v>
      </c>
      <c r="D139" s="212" t="s">
        <v>151</v>
      </c>
      <c r="E139" s="213" t="s">
        <v>2883</v>
      </c>
      <c r="F139" s="214" t="s">
        <v>2884</v>
      </c>
      <c r="G139" s="215" t="s">
        <v>168</v>
      </c>
      <c r="H139" s="216">
        <v>40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156</v>
      </c>
      <c r="AT139" s="223" t="s">
        <v>151</v>
      </c>
      <c r="AU139" s="223" t="s">
        <v>81</v>
      </c>
      <c r="AY139" s="17" t="s">
        <v>148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156</v>
      </c>
      <c r="BM139" s="223" t="s">
        <v>390</v>
      </c>
    </row>
    <row r="140" s="2" customFormat="1">
      <c r="A140" s="38"/>
      <c r="B140" s="39"/>
      <c r="C140" s="40"/>
      <c r="D140" s="225" t="s">
        <v>158</v>
      </c>
      <c r="E140" s="40"/>
      <c r="F140" s="226" t="s">
        <v>2884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81</v>
      </c>
    </row>
    <row r="141" s="2" customFormat="1" ht="16.5" customHeight="1">
      <c r="A141" s="38"/>
      <c r="B141" s="39"/>
      <c r="C141" s="212" t="s">
        <v>7</v>
      </c>
      <c r="D141" s="212" t="s">
        <v>151</v>
      </c>
      <c r="E141" s="213" t="s">
        <v>2885</v>
      </c>
      <c r="F141" s="214" t="s">
        <v>2886</v>
      </c>
      <c r="G141" s="215" t="s">
        <v>168</v>
      </c>
      <c r="H141" s="216">
        <v>40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156</v>
      </c>
      <c r="AT141" s="223" t="s">
        <v>151</v>
      </c>
      <c r="AU141" s="223" t="s">
        <v>81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156</v>
      </c>
      <c r="BM141" s="223" t="s">
        <v>401</v>
      </c>
    </row>
    <row r="142" s="2" customFormat="1">
      <c r="A142" s="38"/>
      <c r="B142" s="39"/>
      <c r="C142" s="40"/>
      <c r="D142" s="225" t="s">
        <v>158</v>
      </c>
      <c r="E142" s="40"/>
      <c r="F142" s="226" t="s">
        <v>2886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81</v>
      </c>
    </row>
    <row r="143" s="2" customFormat="1" ht="16.5" customHeight="1">
      <c r="A143" s="38"/>
      <c r="B143" s="39"/>
      <c r="C143" s="212" t="s">
        <v>285</v>
      </c>
      <c r="D143" s="212" t="s">
        <v>151</v>
      </c>
      <c r="E143" s="213" t="s">
        <v>2887</v>
      </c>
      <c r="F143" s="214" t="s">
        <v>2888</v>
      </c>
      <c r="G143" s="215" t="s">
        <v>168</v>
      </c>
      <c r="H143" s="216">
        <v>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156</v>
      </c>
      <c r="AT143" s="223" t="s">
        <v>151</v>
      </c>
      <c r="AU143" s="223" t="s">
        <v>81</v>
      </c>
      <c r="AY143" s="17" t="s">
        <v>148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156</v>
      </c>
      <c r="BM143" s="223" t="s">
        <v>411</v>
      </c>
    </row>
    <row r="144" s="2" customFormat="1">
      <c r="A144" s="38"/>
      <c r="B144" s="39"/>
      <c r="C144" s="40"/>
      <c r="D144" s="225" t="s">
        <v>158</v>
      </c>
      <c r="E144" s="40"/>
      <c r="F144" s="226" t="s">
        <v>2888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158</v>
      </c>
      <c r="AU144" s="17" t="s">
        <v>81</v>
      </c>
    </row>
    <row r="145" s="2" customFormat="1" ht="16.5" customHeight="1">
      <c r="A145" s="38"/>
      <c r="B145" s="39"/>
      <c r="C145" s="212" t="s">
        <v>289</v>
      </c>
      <c r="D145" s="212" t="s">
        <v>151</v>
      </c>
      <c r="E145" s="213" t="s">
        <v>2889</v>
      </c>
      <c r="F145" s="214" t="s">
        <v>2890</v>
      </c>
      <c r="G145" s="215" t="s">
        <v>2019</v>
      </c>
      <c r="H145" s="216">
        <v>3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156</v>
      </c>
      <c r="AT145" s="223" t="s">
        <v>151</v>
      </c>
      <c r="AU145" s="223" t="s">
        <v>81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156</v>
      </c>
      <c r="BM145" s="223" t="s">
        <v>421</v>
      </c>
    </row>
    <row r="146" s="2" customFormat="1">
      <c r="A146" s="38"/>
      <c r="B146" s="39"/>
      <c r="C146" s="40"/>
      <c r="D146" s="225" t="s">
        <v>158</v>
      </c>
      <c r="E146" s="40"/>
      <c r="F146" s="226" t="s">
        <v>2890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81</v>
      </c>
    </row>
    <row r="147" s="2" customFormat="1" ht="16.5" customHeight="1">
      <c r="A147" s="38"/>
      <c r="B147" s="39"/>
      <c r="C147" s="212" t="s">
        <v>297</v>
      </c>
      <c r="D147" s="212" t="s">
        <v>151</v>
      </c>
      <c r="E147" s="213" t="s">
        <v>2891</v>
      </c>
      <c r="F147" s="214" t="s">
        <v>2892</v>
      </c>
      <c r="G147" s="215" t="s">
        <v>2019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156</v>
      </c>
      <c r="AT147" s="223" t="s">
        <v>151</v>
      </c>
      <c r="AU147" s="223" t="s">
        <v>81</v>
      </c>
      <c r="AY147" s="17" t="s">
        <v>148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156</v>
      </c>
      <c r="BM147" s="223" t="s">
        <v>431</v>
      </c>
    </row>
    <row r="148" s="2" customFormat="1">
      <c r="A148" s="38"/>
      <c r="B148" s="39"/>
      <c r="C148" s="40"/>
      <c r="D148" s="225" t="s">
        <v>158</v>
      </c>
      <c r="E148" s="40"/>
      <c r="F148" s="226" t="s">
        <v>2892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158</v>
      </c>
      <c r="AU148" s="17" t="s">
        <v>81</v>
      </c>
    </row>
    <row r="149" s="2" customFormat="1" ht="16.5" customHeight="1">
      <c r="A149" s="38"/>
      <c r="B149" s="39"/>
      <c r="C149" s="212" t="s">
        <v>304</v>
      </c>
      <c r="D149" s="212" t="s">
        <v>151</v>
      </c>
      <c r="E149" s="213" t="s">
        <v>2893</v>
      </c>
      <c r="F149" s="214" t="s">
        <v>2894</v>
      </c>
      <c r="G149" s="215" t="s">
        <v>2019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156</v>
      </c>
      <c r="AT149" s="223" t="s">
        <v>151</v>
      </c>
      <c r="AU149" s="223" t="s">
        <v>81</v>
      </c>
      <c r="AY149" s="17" t="s">
        <v>148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156</v>
      </c>
      <c r="BM149" s="223" t="s">
        <v>661</v>
      </c>
    </row>
    <row r="150" s="2" customFormat="1">
      <c r="A150" s="38"/>
      <c r="B150" s="39"/>
      <c r="C150" s="40"/>
      <c r="D150" s="225" t="s">
        <v>158</v>
      </c>
      <c r="E150" s="40"/>
      <c r="F150" s="226" t="s">
        <v>2894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81</v>
      </c>
    </row>
    <row r="151" s="2" customFormat="1" ht="16.5" customHeight="1">
      <c r="A151" s="38"/>
      <c r="B151" s="39"/>
      <c r="C151" s="212" t="s">
        <v>310</v>
      </c>
      <c r="D151" s="212" t="s">
        <v>151</v>
      </c>
      <c r="E151" s="213" t="s">
        <v>2895</v>
      </c>
      <c r="F151" s="214" t="s">
        <v>2896</v>
      </c>
      <c r="G151" s="215" t="s">
        <v>2019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156</v>
      </c>
      <c r="AT151" s="223" t="s">
        <v>151</v>
      </c>
      <c r="AU151" s="223" t="s">
        <v>81</v>
      </c>
      <c r="AY151" s="17" t="s">
        <v>148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156</v>
      </c>
      <c r="BM151" s="223" t="s">
        <v>673</v>
      </c>
    </row>
    <row r="152" s="2" customFormat="1">
      <c r="A152" s="38"/>
      <c r="B152" s="39"/>
      <c r="C152" s="40"/>
      <c r="D152" s="225" t="s">
        <v>158</v>
      </c>
      <c r="E152" s="40"/>
      <c r="F152" s="226" t="s">
        <v>2896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81</v>
      </c>
    </row>
    <row r="153" s="2" customFormat="1" ht="16.5" customHeight="1">
      <c r="A153" s="38"/>
      <c r="B153" s="39"/>
      <c r="C153" s="212" t="s">
        <v>316</v>
      </c>
      <c r="D153" s="212" t="s">
        <v>151</v>
      </c>
      <c r="E153" s="213" t="s">
        <v>2897</v>
      </c>
      <c r="F153" s="214" t="s">
        <v>2898</v>
      </c>
      <c r="G153" s="215" t="s">
        <v>2019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156</v>
      </c>
      <c r="AT153" s="223" t="s">
        <v>151</v>
      </c>
      <c r="AU153" s="223" t="s">
        <v>81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156</v>
      </c>
      <c r="BM153" s="223" t="s">
        <v>684</v>
      </c>
    </row>
    <row r="154" s="2" customFormat="1">
      <c r="A154" s="38"/>
      <c r="B154" s="39"/>
      <c r="C154" s="40"/>
      <c r="D154" s="225" t="s">
        <v>158</v>
      </c>
      <c r="E154" s="40"/>
      <c r="F154" s="226" t="s">
        <v>2898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81</v>
      </c>
    </row>
    <row r="155" s="12" customFormat="1" ht="25.92" customHeight="1">
      <c r="A155" s="12"/>
      <c r="B155" s="196"/>
      <c r="C155" s="197"/>
      <c r="D155" s="198" t="s">
        <v>72</v>
      </c>
      <c r="E155" s="199" t="s">
        <v>175</v>
      </c>
      <c r="F155" s="199" t="s">
        <v>2899</v>
      </c>
      <c r="G155" s="197"/>
      <c r="H155" s="197"/>
      <c r="I155" s="200"/>
      <c r="J155" s="201">
        <f>BK155</f>
        <v>0</v>
      </c>
      <c r="K155" s="197"/>
      <c r="L155" s="202"/>
      <c r="M155" s="203"/>
      <c r="N155" s="204"/>
      <c r="O155" s="204"/>
      <c r="P155" s="205">
        <f>SUM(P156:P175)</f>
        <v>0</v>
      </c>
      <c r="Q155" s="204"/>
      <c r="R155" s="205">
        <f>SUM(R156:R175)</f>
        <v>0</v>
      </c>
      <c r="S155" s="204"/>
      <c r="T155" s="206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81</v>
      </c>
      <c r="AT155" s="208" t="s">
        <v>72</v>
      </c>
      <c r="AU155" s="208" t="s">
        <v>73</v>
      </c>
      <c r="AY155" s="207" t="s">
        <v>148</v>
      </c>
      <c r="BK155" s="209">
        <f>SUM(BK156:BK175)</f>
        <v>0</v>
      </c>
    </row>
    <row r="156" s="2" customFormat="1" ht="21.75" customHeight="1">
      <c r="A156" s="38"/>
      <c r="B156" s="39"/>
      <c r="C156" s="212" t="s">
        <v>324</v>
      </c>
      <c r="D156" s="212" t="s">
        <v>151</v>
      </c>
      <c r="E156" s="213" t="s">
        <v>2900</v>
      </c>
      <c r="F156" s="214" t="s">
        <v>2901</v>
      </c>
      <c r="G156" s="215" t="s">
        <v>2019</v>
      </c>
      <c r="H156" s="216">
        <v>53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156</v>
      </c>
      <c r="AT156" s="223" t="s">
        <v>151</v>
      </c>
      <c r="AU156" s="223" t="s">
        <v>81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156</v>
      </c>
      <c r="BM156" s="223" t="s">
        <v>693</v>
      </c>
    </row>
    <row r="157" s="2" customFormat="1">
      <c r="A157" s="38"/>
      <c r="B157" s="39"/>
      <c r="C157" s="40"/>
      <c r="D157" s="225" t="s">
        <v>158</v>
      </c>
      <c r="E157" s="40"/>
      <c r="F157" s="226" t="s">
        <v>2902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158</v>
      </c>
      <c r="AU157" s="17" t="s">
        <v>81</v>
      </c>
    </row>
    <row r="158" s="2" customFormat="1" ht="21.75" customHeight="1">
      <c r="A158" s="38"/>
      <c r="B158" s="39"/>
      <c r="C158" s="212" t="s">
        <v>330</v>
      </c>
      <c r="D158" s="212" t="s">
        <v>151</v>
      </c>
      <c r="E158" s="213" t="s">
        <v>2903</v>
      </c>
      <c r="F158" s="214" t="s">
        <v>2904</v>
      </c>
      <c r="G158" s="215" t="s">
        <v>2019</v>
      </c>
      <c r="H158" s="216">
        <v>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156</v>
      </c>
      <c r="AT158" s="223" t="s">
        <v>151</v>
      </c>
      <c r="AU158" s="223" t="s">
        <v>81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156</v>
      </c>
      <c r="BM158" s="223" t="s">
        <v>703</v>
      </c>
    </row>
    <row r="159" s="2" customFormat="1">
      <c r="A159" s="38"/>
      <c r="B159" s="39"/>
      <c r="C159" s="40"/>
      <c r="D159" s="225" t="s">
        <v>158</v>
      </c>
      <c r="E159" s="40"/>
      <c r="F159" s="226" t="s">
        <v>2905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158</v>
      </c>
      <c r="AU159" s="17" t="s">
        <v>81</v>
      </c>
    </row>
    <row r="160" s="2" customFormat="1" ht="21.75" customHeight="1">
      <c r="A160" s="38"/>
      <c r="B160" s="39"/>
      <c r="C160" s="212" t="s">
        <v>338</v>
      </c>
      <c r="D160" s="212" t="s">
        <v>151</v>
      </c>
      <c r="E160" s="213" t="s">
        <v>2906</v>
      </c>
      <c r="F160" s="214" t="s">
        <v>2907</v>
      </c>
      <c r="G160" s="215" t="s">
        <v>2019</v>
      </c>
      <c r="H160" s="216">
        <v>7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156</v>
      </c>
      <c r="AT160" s="223" t="s">
        <v>151</v>
      </c>
      <c r="AU160" s="223" t="s">
        <v>81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156</v>
      </c>
      <c r="BM160" s="223" t="s">
        <v>712</v>
      </c>
    </row>
    <row r="161" s="2" customFormat="1">
      <c r="A161" s="38"/>
      <c r="B161" s="39"/>
      <c r="C161" s="40"/>
      <c r="D161" s="225" t="s">
        <v>158</v>
      </c>
      <c r="E161" s="40"/>
      <c r="F161" s="226" t="s">
        <v>2908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158</v>
      </c>
      <c r="AU161" s="17" t="s">
        <v>81</v>
      </c>
    </row>
    <row r="162" s="2" customFormat="1" ht="21.75" customHeight="1">
      <c r="A162" s="38"/>
      <c r="B162" s="39"/>
      <c r="C162" s="212" t="s">
        <v>345</v>
      </c>
      <c r="D162" s="212" t="s">
        <v>151</v>
      </c>
      <c r="E162" s="213" t="s">
        <v>2909</v>
      </c>
      <c r="F162" s="214" t="s">
        <v>2910</v>
      </c>
      <c r="G162" s="215" t="s">
        <v>2019</v>
      </c>
      <c r="H162" s="216">
        <v>10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156</v>
      </c>
      <c r="AT162" s="223" t="s">
        <v>151</v>
      </c>
      <c r="AU162" s="223" t="s">
        <v>81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156</v>
      </c>
      <c r="BM162" s="223" t="s">
        <v>723</v>
      </c>
    </row>
    <row r="163" s="2" customFormat="1">
      <c r="A163" s="38"/>
      <c r="B163" s="39"/>
      <c r="C163" s="40"/>
      <c r="D163" s="225" t="s">
        <v>158</v>
      </c>
      <c r="E163" s="40"/>
      <c r="F163" s="226" t="s">
        <v>2911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81</v>
      </c>
    </row>
    <row r="164" s="2" customFormat="1" ht="16.5" customHeight="1">
      <c r="A164" s="38"/>
      <c r="B164" s="39"/>
      <c r="C164" s="212" t="s">
        <v>185</v>
      </c>
      <c r="D164" s="212" t="s">
        <v>151</v>
      </c>
      <c r="E164" s="213" t="s">
        <v>2912</v>
      </c>
      <c r="F164" s="214" t="s">
        <v>2913</v>
      </c>
      <c r="G164" s="215" t="s">
        <v>2019</v>
      </c>
      <c r="H164" s="216">
        <v>2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156</v>
      </c>
      <c r="AT164" s="223" t="s">
        <v>151</v>
      </c>
      <c r="AU164" s="223" t="s">
        <v>81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156</v>
      </c>
      <c r="BM164" s="223" t="s">
        <v>341</v>
      </c>
    </row>
    <row r="165" s="2" customFormat="1">
      <c r="A165" s="38"/>
      <c r="B165" s="39"/>
      <c r="C165" s="40"/>
      <c r="D165" s="225" t="s">
        <v>158</v>
      </c>
      <c r="E165" s="40"/>
      <c r="F165" s="226" t="s">
        <v>2914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81</v>
      </c>
    </row>
    <row r="166" s="2" customFormat="1" ht="24.15" customHeight="1">
      <c r="A166" s="38"/>
      <c r="B166" s="39"/>
      <c r="C166" s="212" t="s">
        <v>355</v>
      </c>
      <c r="D166" s="212" t="s">
        <v>151</v>
      </c>
      <c r="E166" s="213" t="s">
        <v>2915</v>
      </c>
      <c r="F166" s="214" t="s">
        <v>2916</v>
      </c>
      <c r="G166" s="215" t="s">
        <v>2019</v>
      </c>
      <c r="H166" s="216">
        <v>7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156</v>
      </c>
      <c r="AT166" s="223" t="s">
        <v>151</v>
      </c>
      <c r="AU166" s="223" t="s">
        <v>81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156</v>
      </c>
      <c r="BM166" s="223" t="s">
        <v>742</v>
      </c>
    </row>
    <row r="167" s="2" customFormat="1">
      <c r="A167" s="38"/>
      <c r="B167" s="39"/>
      <c r="C167" s="40"/>
      <c r="D167" s="225" t="s">
        <v>158</v>
      </c>
      <c r="E167" s="40"/>
      <c r="F167" s="226" t="s">
        <v>2917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158</v>
      </c>
      <c r="AU167" s="17" t="s">
        <v>81</v>
      </c>
    </row>
    <row r="168" s="2" customFormat="1" ht="24.15" customHeight="1">
      <c r="A168" s="38"/>
      <c r="B168" s="39"/>
      <c r="C168" s="212" t="s">
        <v>359</v>
      </c>
      <c r="D168" s="212" t="s">
        <v>151</v>
      </c>
      <c r="E168" s="213" t="s">
        <v>2918</v>
      </c>
      <c r="F168" s="214" t="s">
        <v>2919</v>
      </c>
      <c r="G168" s="215" t="s">
        <v>2019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156</v>
      </c>
      <c r="AT168" s="223" t="s">
        <v>151</v>
      </c>
      <c r="AU168" s="223" t="s">
        <v>81</v>
      </c>
      <c r="AY168" s="17" t="s">
        <v>148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156</v>
      </c>
      <c r="BM168" s="223" t="s">
        <v>753</v>
      </c>
    </row>
    <row r="169" s="2" customFormat="1">
      <c r="A169" s="38"/>
      <c r="B169" s="39"/>
      <c r="C169" s="40"/>
      <c r="D169" s="225" t="s">
        <v>158</v>
      </c>
      <c r="E169" s="40"/>
      <c r="F169" s="226" t="s">
        <v>2920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158</v>
      </c>
      <c r="AU169" s="17" t="s">
        <v>81</v>
      </c>
    </row>
    <row r="170" s="2" customFormat="1" ht="24.15" customHeight="1">
      <c r="A170" s="38"/>
      <c r="B170" s="39"/>
      <c r="C170" s="212" t="s">
        <v>365</v>
      </c>
      <c r="D170" s="212" t="s">
        <v>151</v>
      </c>
      <c r="E170" s="213" t="s">
        <v>2921</v>
      </c>
      <c r="F170" s="214" t="s">
        <v>2922</v>
      </c>
      <c r="G170" s="215" t="s">
        <v>2019</v>
      </c>
      <c r="H170" s="216">
        <v>7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156</v>
      </c>
      <c r="AT170" s="223" t="s">
        <v>151</v>
      </c>
      <c r="AU170" s="223" t="s">
        <v>81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156</v>
      </c>
      <c r="BM170" s="223" t="s">
        <v>762</v>
      </c>
    </row>
    <row r="171" s="2" customFormat="1">
      <c r="A171" s="38"/>
      <c r="B171" s="39"/>
      <c r="C171" s="40"/>
      <c r="D171" s="225" t="s">
        <v>158</v>
      </c>
      <c r="E171" s="40"/>
      <c r="F171" s="226" t="s">
        <v>2923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158</v>
      </c>
      <c r="AU171" s="17" t="s">
        <v>81</v>
      </c>
    </row>
    <row r="172" s="2" customFormat="1" ht="24.15" customHeight="1">
      <c r="A172" s="38"/>
      <c r="B172" s="39"/>
      <c r="C172" s="212" t="s">
        <v>370</v>
      </c>
      <c r="D172" s="212" t="s">
        <v>151</v>
      </c>
      <c r="E172" s="213" t="s">
        <v>2924</v>
      </c>
      <c r="F172" s="214" t="s">
        <v>2925</v>
      </c>
      <c r="G172" s="215" t="s">
        <v>2019</v>
      </c>
      <c r="H172" s="216">
        <v>6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156</v>
      </c>
      <c r="AT172" s="223" t="s">
        <v>151</v>
      </c>
      <c r="AU172" s="223" t="s">
        <v>81</v>
      </c>
      <c r="AY172" s="17" t="s">
        <v>148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156</v>
      </c>
      <c r="BM172" s="223" t="s">
        <v>770</v>
      </c>
    </row>
    <row r="173" s="2" customFormat="1">
      <c r="A173" s="38"/>
      <c r="B173" s="39"/>
      <c r="C173" s="40"/>
      <c r="D173" s="225" t="s">
        <v>158</v>
      </c>
      <c r="E173" s="40"/>
      <c r="F173" s="226" t="s">
        <v>2926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158</v>
      </c>
      <c r="AU173" s="17" t="s">
        <v>81</v>
      </c>
    </row>
    <row r="174" s="2" customFormat="1" ht="16.5" customHeight="1">
      <c r="A174" s="38"/>
      <c r="B174" s="39"/>
      <c r="C174" s="212" t="s">
        <v>376</v>
      </c>
      <c r="D174" s="212" t="s">
        <v>151</v>
      </c>
      <c r="E174" s="213" t="s">
        <v>2927</v>
      </c>
      <c r="F174" s="214" t="s">
        <v>2928</v>
      </c>
      <c r="G174" s="215" t="s">
        <v>1821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156</v>
      </c>
      <c r="AT174" s="223" t="s">
        <v>151</v>
      </c>
      <c r="AU174" s="223" t="s">
        <v>81</v>
      </c>
      <c r="AY174" s="17" t="s">
        <v>148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156</v>
      </c>
      <c r="BM174" s="223" t="s">
        <v>783</v>
      </c>
    </row>
    <row r="175" s="2" customFormat="1">
      <c r="A175" s="38"/>
      <c r="B175" s="39"/>
      <c r="C175" s="40"/>
      <c r="D175" s="225" t="s">
        <v>158</v>
      </c>
      <c r="E175" s="40"/>
      <c r="F175" s="226" t="s">
        <v>2928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158</v>
      </c>
      <c r="AU175" s="17" t="s">
        <v>81</v>
      </c>
    </row>
    <row r="176" s="12" customFormat="1" ht="25.92" customHeight="1">
      <c r="A176" s="12"/>
      <c r="B176" s="196"/>
      <c r="C176" s="197"/>
      <c r="D176" s="198" t="s">
        <v>72</v>
      </c>
      <c r="E176" s="199" t="s">
        <v>156</v>
      </c>
      <c r="F176" s="199" t="s">
        <v>2929</v>
      </c>
      <c r="G176" s="197"/>
      <c r="H176" s="197"/>
      <c r="I176" s="200"/>
      <c r="J176" s="201">
        <f>BK176</f>
        <v>0</v>
      </c>
      <c r="K176" s="197"/>
      <c r="L176" s="202"/>
      <c r="M176" s="203"/>
      <c r="N176" s="204"/>
      <c r="O176" s="204"/>
      <c r="P176" s="205">
        <f>SUM(P177:P196)</f>
        <v>0</v>
      </c>
      <c r="Q176" s="204"/>
      <c r="R176" s="205">
        <f>SUM(R177:R196)</f>
        <v>0</v>
      </c>
      <c r="S176" s="204"/>
      <c r="T176" s="206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72</v>
      </c>
      <c r="AU176" s="208" t="s">
        <v>73</v>
      </c>
      <c r="AY176" s="207" t="s">
        <v>148</v>
      </c>
      <c r="BK176" s="209">
        <f>SUM(BK177:BK196)</f>
        <v>0</v>
      </c>
    </row>
    <row r="177" s="2" customFormat="1" ht="16.5" customHeight="1">
      <c r="A177" s="38"/>
      <c r="B177" s="39"/>
      <c r="C177" s="212" t="s">
        <v>380</v>
      </c>
      <c r="D177" s="212" t="s">
        <v>151</v>
      </c>
      <c r="E177" s="213" t="s">
        <v>2930</v>
      </c>
      <c r="F177" s="214" t="s">
        <v>2931</v>
      </c>
      <c r="G177" s="215" t="s">
        <v>168</v>
      </c>
      <c r="H177" s="216">
        <v>320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156</v>
      </c>
      <c r="AT177" s="223" t="s">
        <v>151</v>
      </c>
      <c r="AU177" s="223" t="s">
        <v>81</v>
      </c>
      <c r="AY177" s="17" t="s">
        <v>148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156</v>
      </c>
      <c r="BM177" s="223" t="s">
        <v>793</v>
      </c>
    </row>
    <row r="178" s="2" customFormat="1">
      <c r="A178" s="38"/>
      <c r="B178" s="39"/>
      <c r="C178" s="40"/>
      <c r="D178" s="225" t="s">
        <v>158</v>
      </c>
      <c r="E178" s="40"/>
      <c r="F178" s="226" t="s">
        <v>2931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158</v>
      </c>
      <c r="AU178" s="17" t="s">
        <v>81</v>
      </c>
    </row>
    <row r="179" s="2" customFormat="1" ht="16.5" customHeight="1">
      <c r="A179" s="38"/>
      <c r="B179" s="39"/>
      <c r="C179" s="212" t="s">
        <v>384</v>
      </c>
      <c r="D179" s="212" t="s">
        <v>151</v>
      </c>
      <c r="E179" s="213" t="s">
        <v>2932</v>
      </c>
      <c r="F179" s="214" t="s">
        <v>2933</v>
      </c>
      <c r="G179" s="215" t="s">
        <v>168</v>
      </c>
      <c r="H179" s="216">
        <v>160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156</v>
      </c>
      <c r="AT179" s="223" t="s">
        <v>151</v>
      </c>
      <c r="AU179" s="223" t="s">
        <v>81</v>
      </c>
      <c r="AY179" s="17" t="s">
        <v>148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156</v>
      </c>
      <c r="BM179" s="223" t="s">
        <v>803</v>
      </c>
    </row>
    <row r="180" s="2" customFormat="1">
      <c r="A180" s="38"/>
      <c r="B180" s="39"/>
      <c r="C180" s="40"/>
      <c r="D180" s="225" t="s">
        <v>158</v>
      </c>
      <c r="E180" s="40"/>
      <c r="F180" s="226" t="s">
        <v>2933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158</v>
      </c>
      <c r="AU180" s="17" t="s">
        <v>81</v>
      </c>
    </row>
    <row r="181" s="2" customFormat="1" ht="16.5" customHeight="1">
      <c r="A181" s="38"/>
      <c r="B181" s="39"/>
      <c r="C181" s="212" t="s">
        <v>390</v>
      </c>
      <c r="D181" s="212" t="s">
        <v>151</v>
      </c>
      <c r="E181" s="213" t="s">
        <v>2934</v>
      </c>
      <c r="F181" s="214" t="s">
        <v>2935</v>
      </c>
      <c r="G181" s="215" t="s">
        <v>168</v>
      </c>
      <c r="H181" s="216">
        <v>40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156</v>
      </c>
      <c r="AT181" s="223" t="s">
        <v>151</v>
      </c>
      <c r="AU181" s="223" t="s">
        <v>81</v>
      </c>
      <c r="AY181" s="17" t="s">
        <v>148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156</v>
      </c>
      <c r="BM181" s="223" t="s">
        <v>811</v>
      </c>
    </row>
    <row r="182" s="2" customFormat="1">
      <c r="A182" s="38"/>
      <c r="B182" s="39"/>
      <c r="C182" s="40"/>
      <c r="D182" s="225" t="s">
        <v>158</v>
      </c>
      <c r="E182" s="40"/>
      <c r="F182" s="226" t="s">
        <v>2935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158</v>
      </c>
      <c r="AU182" s="17" t="s">
        <v>81</v>
      </c>
    </row>
    <row r="183" s="2" customFormat="1" ht="16.5" customHeight="1">
      <c r="A183" s="38"/>
      <c r="B183" s="39"/>
      <c r="C183" s="212" t="s">
        <v>395</v>
      </c>
      <c r="D183" s="212" t="s">
        <v>151</v>
      </c>
      <c r="E183" s="213" t="s">
        <v>2936</v>
      </c>
      <c r="F183" s="214" t="s">
        <v>2937</v>
      </c>
      <c r="G183" s="215" t="s">
        <v>168</v>
      </c>
      <c r="H183" s="216">
        <v>20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156</v>
      </c>
      <c r="AT183" s="223" t="s">
        <v>151</v>
      </c>
      <c r="AU183" s="223" t="s">
        <v>81</v>
      </c>
      <c r="AY183" s="17" t="s">
        <v>148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156</v>
      </c>
      <c r="BM183" s="223" t="s">
        <v>821</v>
      </c>
    </row>
    <row r="184" s="2" customFormat="1">
      <c r="A184" s="38"/>
      <c r="B184" s="39"/>
      <c r="C184" s="40"/>
      <c r="D184" s="225" t="s">
        <v>158</v>
      </c>
      <c r="E184" s="40"/>
      <c r="F184" s="226" t="s">
        <v>2937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158</v>
      </c>
      <c r="AU184" s="17" t="s">
        <v>81</v>
      </c>
    </row>
    <row r="185" s="2" customFormat="1" ht="16.5" customHeight="1">
      <c r="A185" s="38"/>
      <c r="B185" s="39"/>
      <c r="C185" s="212" t="s">
        <v>401</v>
      </c>
      <c r="D185" s="212" t="s">
        <v>151</v>
      </c>
      <c r="E185" s="213" t="s">
        <v>2938</v>
      </c>
      <c r="F185" s="214" t="s">
        <v>2939</v>
      </c>
      <c r="G185" s="215" t="s">
        <v>168</v>
      </c>
      <c r="H185" s="216">
        <v>220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156</v>
      </c>
      <c r="AT185" s="223" t="s">
        <v>151</v>
      </c>
      <c r="AU185" s="223" t="s">
        <v>81</v>
      </c>
      <c r="AY185" s="17" t="s">
        <v>148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156</v>
      </c>
      <c r="BM185" s="223" t="s">
        <v>831</v>
      </c>
    </row>
    <row r="186" s="2" customFormat="1">
      <c r="A186" s="38"/>
      <c r="B186" s="39"/>
      <c r="C186" s="40"/>
      <c r="D186" s="225" t="s">
        <v>158</v>
      </c>
      <c r="E186" s="40"/>
      <c r="F186" s="226" t="s">
        <v>2939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158</v>
      </c>
      <c r="AU186" s="17" t="s">
        <v>81</v>
      </c>
    </row>
    <row r="187" s="2" customFormat="1" ht="16.5" customHeight="1">
      <c r="A187" s="38"/>
      <c r="B187" s="39"/>
      <c r="C187" s="212" t="s">
        <v>405</v>
      </c>
      <c r="D187" s="212" t="s">
        <v>151</v>
      </c>
      <c r="E187" s="213" t="s">
        <v>2940</v>
      </c>
      <c r="F187" s="214" t="s">
        <v>2941</v>
      </c>
      <c r="G187" s="215" t="s">
        <v>168</v>
      </c>
      <c r="H187" s="216">
        <v>20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156</v>
      </c>
      <c r="AT187" s="223" t="s">
        <v>151</v>
      </c>
      <c r="AU187" s="223" t="s">
        <v>81</v>
      </c>
      <c r="AY187" s="17" t="s">
        <v>148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156</v>
      </c>
      <c r="BM187" s="223" t="s">
        <v>845</v>
      </c>
    </row>
    <row r="188" s="2" customFormat="1">
      <c r="A188" s="38"/>
      <c r="B188" s="39"/>
      <c r="C188" s="40"/>
      <c r="D188" s="225" t="s">
        <v>158</v>
      </c>
      <c r="E188" s="40"/>
      <c r="F188" s="226" t="s">
        <v>2941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158</v>
      </c>
      <c r="AU188" s="17" t="s">
        <v>81</v>
      </c>
    </row>
    <row r="189" s="2" customFormat="1" ht="16.5" customHeight="1">
      <c r="A189" s="38"/>
      <c r="B189" s="39"/>
      <c r="C189" s="212" t="s">
        <v>411</v>
      </c>
      <c r="D189" s="212" t="s">
        <v>151</v>
      </c>
      <c r="E189" s="213" t="s">
        <v>2942</v>
      </c>
      <c r="F189" s="214" t="s">
        <v>2943</v>
      </c>
      <c r="G189" s="215" t="s">
        <v>168</v>
      </c>
      <c r="H189" s="216">
        <v>200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156</v>
      </c>
      <c r="AT189" s="223" t="s">
        <v>151</v>
      </c>
      <c r="AU189" s="223" t="s">
        <v>81</v>
      </c>
      <c r="AY189" s="17" t="s">
        <v>148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156</v>
      </c>
      <c r="BM189" s="223" t="s">
        <v>855</v>
      </c>
    </row>
    <row r="190" s="2" customFormat="1">
      <c r="A190" s="38"/>
      <c r="B190" s="39"/>
      <c r="C190" s="40"/>
      <c r="D190" s="225" t="s">
        <v>158</v>
      </c>
      <c r="E190" s="40"/>
      <c r="F190" s="226" t="s">
        <v>2943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158</v>
      </c>
      <c r="AU190" s="17" t="s">
        <v>81</v>
      </c>
    </row>
    <row r="191" s="2" customFormat="1" ht="16.5" customHeight="1">
      <c r="A191" s="38"/>
      <c r="B191" s="39"/>
      <c r="C191" s="212" t="s">
        <v>415</v>
      </c>
      <c r="D191" s="212" t="s">
        <v>151</v>
      </c>
      <c r="E191" s="213" t="s">
        <v>2944</v>
      </c>
      <c r="F191" s="214" t="s">
        <v>2945</v>
      </c>
      <c r="G191" s="215" t="s">
        <v>168</v>
      </c>
      <c r="H191" s="216">
        <v>3670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156</v>
      </c>
      <c r="AT191" s="223" t="s">
        <v>151</v>
      </c>
      <c r="AU191" s="223" t="s">
        <v>81</v>
      </c>
      <c r="AY191" s="17" t="s">
        <v>148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156</v>
      </c>
      <c r="BM191" s="223" t="s">
        <v>863</v>
      </c>
    </row>
    <row r="192" s="2" customFormat="1">
      <c r="A192" s="38"/>
      <c r="B192" s="39"/>
      <c r="C192" s="40"/>
      <c r="D192" s="225" t="s">
        <v>158</v>
      </c>
      <c r="E192" s="40"/>
      <c r="F192" s="226" t="s">
        <v>2946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158</v>
      </c>
      <c r="AU192" s="17" t="s">
        <v>81</v>
      </c>
    </row>
    <row r="193" s="2" customFormat="1" ht="16.5" customHeight="1">
      <c r="A193" s="38"/>
      <c r="B193" s="39"/>
      <c r="C193" s="212" t="s">
        <v>421</v>
      </c>
      <c r="D193" s="212" t="s">
        <v>151</v>
      </c>
      <c r="E193" s="213" t="s">
        <v>2947</v>
      </c>
      <c r="F193" s="214" t="s">
        <v>2948</v>
      </c>
      <c r="G193" s="215" t="s">
        <v>168</v>
      </c>
      <c r="H193" s="216">
        <v>540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156</v>
      </c>
      <c r="AT193" s="223" t="s">
        <v>151</v>
      </c>
      <c r="AU193" s="223" t="s">
        <v>81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156</v>
      </c>
      <c r="BM193" s="223" t="s">
        <v>873</v>
      </c>
    </row>
    <row r="194" s="2" customFormat="1">
      <c r="A194" s="38"/>
      <c r="B194" s="39"/>
      <c r="C194" s="40"/>
      <c r="D194" s="225" t="s">
        <v>158</v>
      </c>
      <c r="E194" s="40"/>
      <c r="F194" s="226" t="s">
        <v>2948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158</v>
      </c>
      <c r="AU194" s="17" t="s">
        <v>81</v>
      </c>
    </row>
    <row r="195" s="2" customFormat="1" ht="16.5" customHeight="1">
      <c r="A195" s="38"/>
      <c r="B195" s="39"/>
      <c r="C195" s="212" t="s">
        <v>425</v>
      </c>
      <c r="D195" s="212" t="s">
        <v>151</v>
      </c>
      <c r="E195" s="213" t="s">
        <v>2949</v>
      </c>
      <c r="F195" s="214" t="s">
        <v>2950</v>
      </c>
      <c r="G195" s="215" t="s">
        <v>168</v>
      </c>
      <c r="H195" s="216">
        <v>600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156</v>
      </c>
      <c r="AT195" s="223" t="s">
        <v>151</v>
      </c>
      <c r="AU195" s="223" t="s">
        <v>81</v>
      </c>
      <c r="AY195" s="17" t="s">
        <v>148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156</v>
      </c>
      <c r="BM195" s="223" t="s">
        <v>881</v>
      </c>
    </row>
    <row r="196" s="2" customFormat="1">
      <c r="A196" s="38"/>
      <c r="B196" s="39"/>
      <c r="C196" s="40"/>
      <c r="D196" s="225" t="s">
        <v>158</v>
      </c>
      <c r="E196" s="40"/>
      <c r="F196" s="226" t="s">
        <v>2950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158</v>
      </c>
      <c r="AU196" s="17" t="s">
        <v>81</v>
      </c>
    </row>
    <row r="197" s="12" customFormat="1" ht="25.92" customHeight="1">
      <c r="A197" s="12"/>
      <c r="B197" s="196"/>
      <c r="C197" s="197"/>
      <c r="D197" s="198" t="s">
        <v>72</v>
      </c>
      <c r="E197" s="199" t="s">
        <v>188</v>
      </c>
      <c r="F197" s="199" t="s">
        <v>2951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SUM(P198:P209)</f>
        <v>0</v>
      </c>
      <c r="Q197" s="204"/>
      <c r="R197" s="205">
        <f>SUM(R198:R209)</f>
        <v>0</v>
      </c>
      <c r="S197" s="204"/>
      <c r="T197" s="206">
        <f>SUM(T198:T209)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81</v>
      </c>
      <c r="AT197" s="208" t="s">
        <v>72</v>
      </c>
      <c r="AU197" s="208" t="s">
        <v>73</v>
      </c>
      <c r="AY197" s="207" t="s">
        <v>148</v>
      </c>
      <c r="BK197" s="209">
        <f>SUM(BK198:BK209)</f>
        <v>0</v>
      </c>
    </row>
    <row r="198" s="2" customFormat="1" ht="16.5" customHeight="1">
      <c r="A198" s="38"/>
      <c r="B198" s="39"/>
      <c r="C198" s="212" t="s">
        <v>431</v>
      </c>
      <c r="D198" s="212" t="s">
        <v>151</v>
      </c>
      <c r="E198" s="213" t="s">
        <v>2952</v>
      </c>
      <c r="F198" s="214" t="s">
        <v>2953</v>
      </c>
      <c r="G198" s="215" t="s">
        <v>168</v>
      </c>
      <c r="H198" s="216">
        <v>148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156</v>
      </c>
      <c r="AT198" s="223" t="s">
        <v>151</v>
      </c>
      <c r="AU198" s="223" t="s">
        <v>81</v>
      </c>
      <c r="AY198" s="17" t="s">
        <v>148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156</v>
      </c>
      <c r="BM198" s="223" t="s">
        <v>892</v>
      </c>
    </row>
    <row r="199" s="2" customFormat="1">
      <c r="A199" s="38"/>
      <c r="B199" s="39"/>
      <c r="C199" s="40"/>
      <c r="D199" s="225" t="s">
        <v>158</v>
      </c>
      <c r="E199" s="40"/>
      <c r="F199" s="226" t="s">
        <v>2953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158</v>
      </c>
      <c r="AU199" s="17" t="s">
        <v>81</v>
      </c>
    </row>
    <row r="200" s="2" customFormat="1" ht="16.5" customHeight="1">
      <c r="A200" s="38"/>
      <c r="B200" s="39"/>
      <c r="C200" s="212" t="s">
        <v>436</v>
      </c>
      <c r="D200" s="212" t="s">
        <v>151</v>
      </c>
      <c r="E200" s="213" t="s">
        <v>2954</v>
      </c>
      <c r="F200" s="214" t="s">
        <v>2955</v>
      </c>
      <c r="G200" s="215" t="s">
        <v>168</v>
      </c>
      <c r="H200" s="216">
        <v>84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156</v>
      </c>
      <c r="AT200" s="223" t="s">
        <v>151</v>
      </c>
      <c r="AU200" s="223" t="s">
        <v>81</v>
      </c>
      <c r="AY200" s="17" t="s">
        <v>148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156</v>
      </c>
      <c r="BM200" s="223" t="s">
        <v>898</v>
      </c>
    </row>
    <row r="201" s="2" customFormat="1">
      <c r="A201" s="38"/>
      <c r="B201" s="39"/>
      <c r="C201" s="40"/>
      <c r="D201" s="225" t="s">
        <v>158</v>
      </c>
      <c r="E201" s="40"/>
      <c r="F201" s="226" t="s">
        <v>2955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158</v>
      </c>
      <c r="AU201" s="17" t="s">
        <v>81</v>
      </c>
    </row>
    <row r="202" s="2" customFormat="1" ht="16.5" customHeight="1">
      <c r="A202" s="38"/>
      <c r="B202" s="39"/>
      <c r="C202" s="212" t="s">
        <v>661</v>
      </c>
      <c r="D202" s="212" t="s">
        <v>151</v>
      </c>
      <c r="E202" s="213" t="s">
        <v>2956</v>
      </c>
      <c r="F202" s="214" t="s">
        <v>2957</v>
      </c>
      <c r="G202" s="215" t="s">
        <v>1821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156</v>
      </c>
      <c r="AT202" s="223" t="s">
        <v>151</v>
      </c>
      <c r="AU202" s="223" t="s">
        <v>81</v>
      </c>
      <c r="AY202" s="17" t="s">
        <v>148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156</v>
      </c>
      <c r="BM202" s="223" t="s">
        <v>908</v>
      </c>
    </row>
    <row r="203" s="2" customFormat="1">
      <c r="A203" s="38"/>
      <c r="B203" s="39"/>
      <c r="C203" s="40"/>
      <c r="D203" s="225" t="s">
        <v>158</v>
      </c>
      <c r="E203" s="40"/>
      <c r="F203" s="226" t="s">
        <v>2957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158</v>
      </c>
      <c r="AU203" s="17" t="s">
        <v>81</v>
      </c>
    </row>
    <row r="204" s="2" customFormat="1" ht="16.5" customHeight="1">
      <c r="A204" s="38"/>
      <c r="B204" s="39"/>
      <c r="C204" s="212" t="s">
        <v>667</v>
      </c>
      <c r="D204" s="212" t="s">
        <v>151</v>
      </c>
      <c r="E204" s="213" t="s">
        <v>2958</v>
      </c>
      <c r="F204" s="214" t="s">
        <v>2959</v>
      </c>
      <c r="G204" s="215" t="s">
        <v>168</v>
      </c>
      <c r="H204" s="216">
        <v>30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156</v>
      </c>
      <c r="AT204" s="223" t="s">
        <v>151</v>
      </c>
      <c r="AU204" s="223" t="s">
        <v>81</v>
      </c>
      <c r="AY204" s="17" t="s">
        <v>148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156</v>
      </c>
      <c r="BM204" s="223" t="s">
        <v>916</v>
      </c>
    </row>
    <row r="205" s="2" customFormat="1">
      <c r="A205" s="38"/>
      <c r="B205" s="39"/>
      <c r="C205" s="40"/>
      <c r="D205" s="225" t="s">
        <v>158</v>
      </c>
      <c r="E205" s="40"/>
      <c r="F205" s="226" t="s">
        <v>2959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158</v>
      </c>
      <c r="AU205" s="17" t="s">
        <v>81</v>
      </c>
    </row>
    <row r="206" s="2" customFormat="1" ht="16.5" customHeight="1">
      <c r="A206" s="38"/>
      <c r="B206" s="39"/>
      <c r="C206" s="212" t="s">
        <v>673</v>
      </c>
      <c r="D206" s="212" t="s">
        <v>151</v>
      </c>
      <c r="E206" s="213" t="s">
        <v>2960</v>
      </c>
      <c r="F206" s="214" t="s">
        <v>2961</v>
      </c>
      <c r="G206" s="215" t="s">
        <v>168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156</v>
      </c>
      <c r="AT206" s="223" t="s">
        <v>151</v>
      </c>
      <c r="AU206" s="223" t="s">
        <v>81</v>
      </c>
      <c r="AY206" s="17" t="s">
        <v>148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156</v>
      </c>
      <c r="BM206" s="223" t="s">
        <v>924</v>
      </c>
    </row>
    <row r="207" s="2" customFormat="1">
      <c r="A207" s="38"/>
      <c r="B207" s="39"/>
      <c r="C207" s="40"/>
      <c r="D207" s="225" t="s">
        <v>158</v>
      </c>
      <c r="E207" s="40"/>
      <c r="F207" s="226" t="s">
        <v>2961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158</v>
      </c>
      <c r="AU207" s="17" t="s">
        <v>81</v>
      </c>
    </row>
    <row r="208" s="2" customFormat="1" ht="16.5" customHeight="1">
      <c r="A208" s="38"/>
      <c r="B208" s="39"/>
      <c r="C208" s="212" t="s">
        <v>680</v>
      </c>
      <c r="D208" s="212" t="s">
        <v>151</v>
      </c>
      <c r="E208" s="213" t="s">
        <v>2962</v>
      </c>
      <c r="F208" s="214" t="s">
        <v>2963</v>
      </c>
      <c r="G208" s="215" t="s">
        <v>168</v>
      </c>
      <c r="H208" s="216">
        <v>15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156</v>
      </c>
      <c r="AT208" s="223" t="s">
        <v>151</v>
      </c>
      <c r="AU208" s="223" t="s">
        <v>81</v>
      </c>
      <c r="AY208" s="17" t="s">
        <v>148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156</v>
      </c>
      <c r="BM208" s="223" t="s">
        <v>933</v>
      </c>
    </row>
    <row r="209" s="2" customFormat="1">
      <c r="A209" s="38"/>
      <c r="B209" s="39"/>
      <c r="C209" s="40"/>
      <c r="D209" s="225" t="s">
        <v>158</v>
      </c>
      <c r="E209" s="40"/>
      <c r="F209" s="226" t="s">
        <v>2963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158</v>
      </c>
      <c r="AU209" s="17" t="s">
        <v>81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195</v>
      </c>
      <c r="F210" s="199" t="s">
        <v>2964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SUM(P211:P228)</f>
        <v>0</v>
      </c>
      <c r="Q210" s="204"/>
      <c r="R210" s="205">
        <f>SUM(R211:R228)</f>
        <v>0</v>
      </c>
      <c r="S210" s="204"/>
      <c r="T210" s="206">
        <f>SUM(T211:T228)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72</v>
      </c>
      <c r="AU210" s="208" t="s">
        <v>73</v>
      </c>
      <c r="AY210" s="207" t="s">
        <v>148</v>
      </c>
      <c r="BK210" s="209">
        <f>SUM(BK211:BK228)</f>
        <v>0</v>
      </c>
    </row>
    <row r="211" s="2" customFormat="1" ht="16.5" customHeight="1">
      <c r="A211" s="38"/>
      <c r="B211" s="39"/>
      <c r="C211" s="212" t="s">
        <v>684</v>
      </c>
      <c r="D211" s="212" t="s">
        <v>151</v>
      </c>
      <c r="E211" s="213" t="s">
        <v>2965</v>
      </c>
      <c r="F211" s="214" t="s">
        <v>2966</v>
      </c>
      <c r="G211" s="215" t="s">
        <v>1821</v>
      </c>
      <c r="H211" s="216">
        <v>1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156</v>
      </c>
      <c r="AT211" s="223" t="s">
        <v>151</v>
      </c>
      <c r="AU211" s="223" t="s">
        <v>81</v>
      </c>
      <c r="AY211" s="17" t="s">
        <v>148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156</v>
      </c>
      <c r="BM211" s="223" t="s">
        <v>945</v>
      </c>
    </row>
    <row r="212" s="2" customFormat="1">
      <c r="A212" s="38"/>
      <c r="B212" s="39"/>
      <c r="C212" s="40"/>
      <c r="D212" s="225" t="s">
        <v>158</v>
      </c>
      <c r="E212" s="40"/>
      <c r="F212" s="226" t="s">
        <v>2966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158</v>
      </c>
      <c r="AU212" s="17" t="s">
        <v>81</v>
      </c>
    </row>
    <row r="213" s="2" customFormat="1" ht="16.5" customHeight="1">
      <c r="A213" s="38"/>
      <c r="B213" s="39"/>
      <c r="C213" s="212" t="s">
        <v>688</v>
      </c>
      <c r="D213" s="212" t="s">
        <v>151</v>
      </c>
      <c r="E213" s="213" t="s">
        <v>2967</v>
      </c>
      <c r="F213" s="214" t="s">
        <v>2968</v>
      </c>
      <c r="G213" s="215" t="s">
        <v>1821</v>
      </c>
      <c r="H213" s="216">
        <v>1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156</v>
      </c>
      <c r="AT213" s="223" t="s">
        <v>151</v>
      </c>
      <c r="AU213" s="223" t="s">
        <v>81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156</v>
      </c>
      <c r="BM213" s="223" t="s">
        <v>955</v>
      </c>
    </row>
    <row r="214" s="2" customFormat="1">
      <c r="A214" s="38"/>
      <c r="B214" s="39"/>
      <c r="C214" s="40"/>
      <c r="D214" s="225" t="s">
        <v>158</v>
      </c>
      <c r="E214" s="40"/>
      <c r="F214" s="226" t="s">
        <v>2968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81</v>
      </c>
    </row>
    <row r="215" s="2" customFormat="1" ht="16.5" customHeight="1">
      <c r="A215" s="38"/>
      <c r="B215" s="39"/>
      <c r="C215" s="212" t="s">
        <v>693</v>
      </c>
      <c r="D215" s="212" t="s">
        <v>151</v>
      </c>
      <c r="E215" s="213" t="s">
        <v>2969</v>
      </c>
      <c r="F215" s="214" t="s">
        <v>2970</v>
      </c>
      <c r="G215" s="215" t="s">
        <v>1821</v>
      </c>
      <c r="H215" s="216">
        <v>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156</v>
      </c>
      <c r="AT215" s="223" t="s">
        <v>151</v>
      </c>
      <c r="AU215" s="223" t="s">
        <v>81</v>
      </c>
      <c r="AY215" s="17" t="s">
        <v>148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156</v>
      </c>
      <c r="BM215" s="223" t="s">
        <v>965</v>
      </c>
    </row>
    <row r="216" s="2" customFormat="1">
      <c r="A216" s="38"/>
      <c r="B216" s="39"/>
      <c r="C216" s="40"/>
      <c r="D216" s="225" t="s">
        <v>158</v>
      </c>
      <c r="E216" s="40"/>
      <c r="F216" s="226" t="s">
        <v>2970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158</v>
      </c>
      <c r="AU216" s="17" t="s">
        <v>81</v>
      </c>
    </row>
    <row r="217" s="2" customFormat="1" ht="16.5" customHeight="1">
      <c r="A217" s="38"/>
      <c r="B217" s="39"/>
      <c r="C217" s="212" t="s">
        <v>698</v>
      </c>
      <c r="D217" s="212" t="s">
        <v>151</v>
      </c>
      <c r="E217" s="213" t="s">
        <v>2971</v>
      </c>
      <c r="F217" s="214" t="s">
        <v>2972</v>
      </c>
      <c r="G217" s="215" t="s">
        <v>1821</v>
      </c>
      <c r="H217" s="216">
        <v>1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156</v>
      </c>
      <c r="AT217" s="223" t="s">
        <v>151</v>
      </c>
      <c r="AU217" s="223" t="s">
        <v>81</v>
      </c>
      <c r="AY217" s="17" t="s">
        <v>148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156</v>
      </c>
      <c r="BM217" s="223" t="s">
        <v>977</v>
      </c>
    </row>
    <row r="218" s="2" customFormat="1">
      <c r="A218" s="38"/>
      <c r="B218" s="39"/>
      <c r="C218" s="40"/>
      <c r="D218" s="225" t="s">
        <v>158</v>
      </c>
      <c r="E218" s="40"/>
      <c r="F218" s="226" t="s">
        <v>2972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158</v>
      </c>
      <c r="AU218" s="17" t="s">
        <v>81</v>
      </c>
    </row>
    <row r="219" s="2" customFormat="1" ht="16.5" customHeight="1">
      <c r="A219" s="38"/>
      <c r="B219" s="39"/>
      <c r="C219" s="212" t="s">
        <v>703</v>
      </c>
      <c r="D219" s="212" t="s">
        <v>151</v>
      </c>
      <c r="E219" s="213" t="s">
        <v>2973</v>
      </c>
      <c r="F219" s="214" t="s">
        <v>2974</v>
      </c>
      <c r="G219" s="215" t="s">
        <v>1821</v>
      </c>
      <c r="H219" s="216">
        <v>1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156</v>
      </c>
      <c r="AT219" s="223" t="s">
        <v>151</v>
      </c>
      <c r="AU219" s="223" t="s">
        <v>81</v>
      </c>
      <c r="AY219" s="17" t="s">
        <v>148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156</v>
      </c>
      <c r="BM219" s="223" t="s">
        <v>989</v>
      </c>
    </row>
    <row r="220" s="2" customFormat="1">
      <c r="A220" s="38"/>
      <c r="B220" s="39"/>
      <c r="C220" s="40"/>
      <c r="D220" s="225" t="s">
        <v>158</v>
      </c>
      <c r="E220" s="40"/>
      <c r="F220" s="226" t="s">
        <v>2974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158</v>
      </c>
      <c r="AU220" s="17" t="s">
        <v>81</v>
      </c>
    </row>
    <row r="221" s="2" customFormat="1" ht="16.5" customHeight="1">
      <c r="A221" s="38"/>
      <c r="B221" s="39"/>
      <c r="C221" s="212" t="s">
        <v>707</v>
      </c>
      <c r="D221" s="212" t="s">
        <v>151</v>
      </c>
      <c r="E221" s="213" t="s">
        <v>2975</v>
      </c>
      <c r="F221" s="214" t="s">
        <v>2976</v>
      </c>
      <c r="G221" s="215" t="s">
        <v>1821</v>
      </c>
      <c r="H221" s="216">
        <v>1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156</v>
      </c>
      <c r="AT221" s="223" t="s">
        <v>151</v>
      </c>
      <c r="AU221" s="223" t="s">
        <v>81</v>
      </c>
      <c r="AY221" s="17" t="s">
        <v>148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156</v>
      </c>
      <c r="BM221" s="223" t="s">
        <v>1002</v>
      </c>
    </row>
    <row r="222" s="2" customFormat="1">
      <c r="A222" s="38"/>
      <c r="B222" s="39"/>
      <c r="C222" s="40"/>
      <c r="D222" s="225" t="s">
        <v>158</v>
      </c>
      <c r="E222" s="40"/>
      <c r="F222" s="226" t="s">
        <v>2976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158</v>
      </c>
      <c r="AU222" s="17" t="s">
        <v>81</v>
      </c>
    </row>
    <row r="223" s="2" customFormat="1" ht="16.5" customHeight="1">
      <c r="A223" s="38"/>
      <c r="B223" s="39"/>
      <c r="C223" s="212" t="s">
        <v>712</v>
      </c>
      <c r="D223" s="212" t="s">
        <v>151</v>
      </c>
      <c r="E223" s="213" t="s">
        <v>2977</v>
      </c>
      <c r="F223" s="214" t="s">
        <v>2978</v>
      </c>
      <c r="G223" s="215" t="s">
        <v>1821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156</v>
      </c>
      <c r="AT223" s="223" t="s">
        <v>151</v>
      </c>
      <c r="AU223" s="223" t="s">
        <v>81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156</v>
      </c>
      <c r="BM223" s="223" t="s">
        <v>1013</v>
      </c>
    </row>
    <row r="224" s="2" customFormat="1">
      <c r="A224" s="38"/>
      <c r="B224" s="39"/>
      <c r="C224" s="40"/>
      <c r="D224" s="225" t="s">
        <v>158</v>
      </c>
      <c r="E224" s="40"/>
      <c r="F224" s="226" t="s">
        <v>2978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158</v>
      </c>
      <c r="AU224" s="17" t="s">
        <v>81</v>
      </c>
    </row>
    <row r="225" s="2" customFormat="1" ht="16.5" customHeight="1">
      <c r="A225" s="38"/>
      <c r="B225" s="39"/>
      <c r="C225" s="212" t="s">
        <v>717</v>
      </c>
      <c r="D225" s="212" t="s">
        <v>151</v>
      </c>
      <c r="E225" s="213" t="s">
        <v>2979</v>
      </c>
      <c r="F225" s="214" t="s">
        <v>2980</v>
      </c>
      <c r="G225" s="215" t="s">
        <v>1821</v>
      </c>
      <c r="H225" s="216">
        <v>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156</v>
      </c>
      <c r="AT225" s="223" t="s">
        <v>151</v>
      </c>
      <c r="AU225" s="223" t="s">
        <v>81</v>
      </c>
      <c r="AY225" s="17" t="s">
        <v>148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156</v>
      </c>
      <c r="BM225" s="223" t="s">
        <v>1021</v>
      </c>
    </row>
    <row r="226" s="2" customFormat="1">
      <c r="A226" s="38"/>
      <c r="B226" s="39"/>
      <c r="C226" s="40"/>
      <c r="D226" s="225" t="s">
        <v>158</v>
      </c>
      <c r="E226" s="40"/>
      <c r="F226" s="226" t="s">
        <v>2980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158</v>
      </c>
      <c r="AU226" s="17" t="s">
        <v>81</v>
      </c>
    </row>
    <row r="227" s="2" customFormat="1" ht="16.5" customHeight="1">
      <c r="A227" s="38"/>
      <c r="B227" s="39"/>
      <c r="C227" s="212" t="s">
        <v>723</v>
      </c>
      <c r="D227" s="212" t="s">
        <v>151</v>
      </c>
      <c r="E227" s="213" t="s">
        <v>2981</v>
      </c>
      <c r="F227" s="214" t="s">
        <v>2982</v>
      </c>
      <c r="G227" s="215" t="s">
        <v>1821</v>
      </c>
      <c r="H227" s="216">
        <v>1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156</v>
      </c>
      <c r="AT227" s="223" t="s">
        <v>151</v>
      </c>
      <c r="AU227" s="223" t="s">
        <v>81</v>
      </c>
      <c r="AY227" s="17" t="s">
        <v>148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156</v>
      </c>
      <c r="BM227" s="223" t="s">
        <v>1030</v>
      </c>
    </row>
    <row r="228" s="2" customFormat="1">
      <c r="A228" s="38"/>
      <c r="B228" s="39"/>
      <c r="C228" s="40"/>
      <c r="D228" s="225" t="s">
        <v>158</v>
      </c>
      <c r="E228" s="40"/>
      <c r="F228" s="226" t="s">
        <v>2982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158</v>
      </c>
      <c r="AU228" s="17" t="s">
        <v>81</v>
      </c>
    </row>
    <row r="229" s="12" customFormat="1" ht="25.92" customHeight="1">
      <c r="A229" s="12"/>
      <c r="B229" s="196"/>
      <c r="C229" s="197"/>
      <c r="D229" s="198" t="s">
        <v>72</v>
      </c>
      <c r="E229" s="199" t="s">
        <v>198</v>
      </c>
      <c r="F229" s="199" t="s">
        <v>2983</v>
      </c>
      <c r="G229" s="197"/>
      <c r="H229" s="197"/>
      <c r="I229" s="200"/>
      <c r="J229" s="201">
        <f>BK229</f>
        <v>0</v>
      </c>
      <c r="K229" s="197"/>
      <c r="L229" s="202"/>
      <c r="M229" s="203"/>
      <c r="N229" s="204"/>
      <c r="O229" s="204"/>
      <c r="P229" s="205">
        <f>SUM(P230:P251)</f>
        <v>0</v>
      </c>
      <c r="Q229" s="204"/>
      <c r="R229" s="205">
        <f>SUM(R230:R251)</f>
        <v>0</v>
      </c>
      <c r="S229" s="204"/>
      <c r="T229" s="206">
        <f>SUM(T230:T251)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81</v>
      </c>
      <c r="AT229" s="208" t="s">
        <v>72</v>
      </c>
      <c r="AU229" s="208" t="s">
        <v>73</v>
      </c>
      <c r="AY229" s="207" t="s">
        <v>148</v>
      </c>
      <c r="BK229" s="209">
        <f>SUM(BK230:BK251)</f>
        <v>0</v>
      </c>
    </row>
    <row r="230" s="2" customFormat="1" ht="16.5" customHeight="1">
      <c r="A230" s="38"/>
      <c r="B230" s="39"/>
      <c r="C230" s="212" t="s">
        <v>728</v>
      </c>
      <c r="D230" s="212" t="s">
        <v>151</v>
      </c>
      <c r="E230" s="213" t="s">
        <v>2984</v>
      </c>
      <c r="F230" s="214" t="s">
        <v>2985</v>
      </c>
      <c r="G230" s="215" t="s">
        <v>1821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156</v>
      </c>
      <c r="AT230" s="223" t="s">
        <v>151</v>
      </c>
      <c r="AU230" s="223" t="s">
        <v>81</v>
      </c>
      <c r="AY230" s="17" t="s">
        <v>148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156</v>
      </c>
      <c r="BM230" s="223" t="s">
        <v>1044</v>
      </c>
    </row>
    <row r="231" s="2" customFormat="1">
      <c r="A231" s="38"/>
      <c r="B231" s="39"/>
      <c r="C231" s="40"/>
      <c r="D231" s="225" t="s">
        <v>158</v>
      </c>
      <c r="E231" s="40"/>
      <c r="F231" s="226" t="s">
        <v>2985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158</v>
      </c>
      <c r="AU231" s="17" t="s">
        <v>81</v>
      </c>
    </row>
    <row r="232" s="2" customFormat="1" ht="16.5" customHeight="1">
      <c r="A232" s="38"/>
      <c r="B232" s="39"/>
      <c r="C232" s="212" t="s">
        <v>341</v>
      </c>
      <c r="D232" s="212" t="s">
        <v>151</v>
      </c>
      <c r="E232" s="213" t="s">
        <v>2986</v>
      </c>
      <c r="F232" s="214" t="s">
        <v>2987</v>
      </c>
      <c r="G232" s="215" t="s">
        <v>1821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156</v>
      </c>
      <c r="AT232" s="223" t="s">
        <v>151</v>
      </c>
      <c r="AU232" s="223" t="s">
        <v>81</v>
      </c>
      <c r="AY232" s="17" t="s">
        <v>148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156</v>
      </c>
      <c r="BM232" s="223" t="s">
        <v>348</v>
      </c>
    </row>
    <row r="233" s="2" customFormat="1">
      <c r="A233" s="38"/>
      <c r="B233" s="39"/>
      <c r="C233" s="40"/>
      <c r="D233" s="225" t="s">
        <v>158</v>
      </c>
      <c r="E233" s="40"/>
      <c r="F233" s="226" t="s">
        <v>2987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158</v>
      </c>
      <c r="AU233" s="17" t="s">
        <v>81</v>
      </c>
    </row>
    <row r="234" s="2" customFormat="1" ht="16.5" customHeight="1">
      <c r="A234" s="38"/>
      <c r="B234" s="39"/>
      <c r="C234" s="212" t="s">
        <v>737</v>
      </c>
      <c r="D234" s="212" t="s">
        <v>151</v>
      </c>
      <c r="E234" s="213" t="s">
        <v>2988</v>
      </c>
      <c r="F234" s="214" t="s">
        <v>2989</v>
      </c>
      <c r="G234" s="215" t="s">
        <v>1821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156</v>
      </c>
      <c r="AT234" s="223" t="s">
        <v>151</v>
      </c>
      <c r="AU234" s="223" t="s">
        <v>81</v>
      </c>
      <c r="AY234" s="17" t="s">
        <v>148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156</v>
      </c>
      <c r="BM234" s="223" t="s">
        <v>1065</v>
      </c>
    </row>
    <row r="235" s="2" customFormat="1">
      <c r="A235" s="38"/>
      <c r="B235" s="39"/>
      <c r="C235" s="40"/>
      <c r="D235" s="225" t="s">
        <v>158</v>
      </c>
      <c r="E235" s="40"/>
      <c r="F235" s="226" t="s">
        <v>2989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158</v>
      </c>
      <c r="AU235" s="17" t="s">
        <v>81</v>
      </c>
    </row>
    <row r="236" s="2" customFormat="1" ht="16.5" customHeight="1">
      <c r="A236" s="38"/>
      <c r="B236" s="39"/>
      <c r="C236" s="212" t="s">
        <v>742</v>
      </c>
      <c r="D236" s="212" t="s">
        <v>151</v>
      </c>
      <c r="E236" s="213" t="s">
        <v>2990</v>
      </c>
      <c r="F236" s="214" t="s">
        <v>2991</v>
      </c>
      <c r="G236" s="215" t="s">
        <v>1821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156</v>
      </c>
      <c r="AT236" s="223" t="s">
        <v>151</v>
      </c>
      <c r="AU236" s="223" t="s">
        <v>81</v>
      </c>
      <c r="AY236" s="17" t="s">
        <v>148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156</v>
      </c>
      <c r="BM236" s="223" t="s">
        <v>1075</v>
      </c>
    </row>
    <row r="237" s="2" customFormat="1">
      <c r="A237" s="38"/>
      <c r="B237" s="39"/>
      <c r="C237" s="40"/>
      <c r="D237" s="225" t="s">
        <v>158</v>
      </c>
      <c r="E237" s="40"/>
      <c r="F237" s="226" t="s">
        <v>2991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158</v>
      </c>
      <c r="AU237" s="17" t="s">
        <v>81</v>
      </c>
    </row>
    <row r="238" s="2" customFormat="1" ht="16.5" customHeight="1">
      <c r="A238" s="38"/>
      <c r="B238" s="39"/>
      <c r="C238" s="212" t="s">
        <v>748</v>
      </c>
      <c r="D238" s="212" t="s">
        <v>151</v>
      </c>
      <c r="E238" s="213" t="s">
        <v>2992</v>
      </c>
      <c r="F238" s="214" t="s">
        <v>2993</v>
      </c>
      <c r="G238" s="215" t="s">
        <v>1821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156</v>
      </c>
      <c r="AT238" s="223" t="s">
        <v>151</v>
      </c>
      <c r="AU238" s="223" t="s">
        <v>81</v>
      </c>
      <c r="AY238" s="17" t="s">
        <v>148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156</v>
      </c>
      <c r="BM238" s="223" t="s">
        <v>1087</v>
      </c>
    </row>
    <row r="239" s="2" customFormat="1">
      <c r="A239" s="38"/>
      <c r="B239" s="39"/>
      <c r="C239" s="40"/>
      <c r="D239" s="225" t="s">
        <v>158</v>
      </c>
      <c r="E239" s="40"/>
      <c r="F239" s="226" t="s">
        <v>2993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158</v>
      </c>
      <c r="AU239" s="17" t="s">
        <v>81</v>
      </c>
    </row>
    <row r="240" s="2" customFormat="1" ht="16.5" customHeight="1">
      <c r="A240" s="38"/>
      <c r="B240" s="39"/>
      <c r="C240" s="212" t="s">
        <v>753</v>
      </c>
      <c r="D240" s="212" t="s">
        <v>151</v>
      </c>
      <c r="E240" s="213" t="s">
        <v>2994</v>
      </c>
      <c r="F240" s="214" t="s">
        <v>2882</v>
      </c>
      <c r="G240" s="215" t="s">
        <v>1821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156</v>
      </c>
      <c r="AT240" s="223" t="s">
        <v>151</v>
      </c>
      <c r="AU240" s="223" t="s">
        <v>81</v>
      </c>
      <c r="AY240" s="17" t="s">
        <v>148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156</v>
      </c>
      <c r="BM240" s="223" t="s">
        <v>1099</v>
      </c>
    </row>
    <row r="241" s="2" customFormat="1">
      <c r="A241" s="38"/>
      <c r="B241" s="39"/>
      <c r="C241" s="40"/>
      <c r="D241" s="225" t="s">
        <v>158</v>
      </c>
      <c r="E241" s="40"/>
      <c r="F241" s="226" t="s">
        <v>2882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158</v>
      </c>
      <c r="AU241" s="17" t="s">
        <v>81</v>
      </c>
    </row>
    <row r="242" s="2" customFormat="1" ht="21.75" customHeight="1">
      <c r="A242" s="38"/>
      <c r="B242" s="39"/>
      <c r="C242" s="212" t="s">
        <v>757</v>
      </c>
      <c r="D242" s="212" t="s">
        <v>151</v>
      </c>
      <c r="E242" s="213" t="s">
        <v>2995</v>
      </c>
      <c r="F242" s="214" t="s">
        <v>2996</v>
      </c>
      <c r="G242" s="215" t="s">
        <v>1821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156</v>
      </c>
      <c r="AT242" s="223" t="s">
        <v>151</v>
      </c>
      <c r="AU242" s="223" t="s">
        <v>81</v>
      </c>
      <c r="AY242" s="17" t="s">
        <v>148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156</v>
      </c>
      <c r="BM242" s="223" t="s">
        <v>1111</v>
      </c>
    </row>
    <row r="243" s="2" customFormat="1">
      <c r="A243" s="38"/>
      <c r="B243" s="39"/>
      <c r="C243" s="40"/>
      <c r="D243" s="225" t="s">
        <v>158</v>
      </c>
      <c r="E243" s="40"/>
      <c r="F243" s="226" t="s">
        <v>2996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158</v>
      </c>
      <c r="AU243" s="17" t="s">
        <v>81</v>
      </c>
    </row>
    <row r="244" s="2" customFormat="1" ht="16.5" customHeight="1">
      <c r="A244" s="38"/>
      <c r="B244" s="39"/>
      <c r="C244" s="212" t="s">
        <v>762</v>
      </c>
      <c r="D244" s="212" t="s">
        <v>151</v>
      </c>
      <c r="E244" s="213" t="s">
        <v>2997</v>
      </c>
      <c r="F244" s="214" t="s">
        <v>2998</v>
      </c>
      <c r="G244" s="215" t="s">
        <v>1821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156</v>
      </c>
      <c r="AT244" s="223" t="s">
        <v>151</v>
      </c>
      <c r="AU244" s="223" t="s">
        <v>81</v>
      </c>
      <c r="AY244" s="17" t="s">
        <v>148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156</v>
      </c>
      <c r="BM244" s="223" t="s">
        <v>1123</v>
      </c>
    </row>
    <row r="245" s="2" customFormat="1">
      <c r="A245" s="38"/>
      <c r="B245" s="39"/>
      <c r="C245" s="40"/>
      <c r="D245" s="225" t="s">
        <v>158</v>
      </c>
      <c r="E245" s="40"/>
      <c r="F245" s="226" t="s">
        <v>2998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158</v>
      </c>
      <c r="AU245" s="17" t="s">
        <v>81</v>
      </c>
    </row>
    <row r="246" s="2" customFormat="1" ht="16.5" customHeight="1">
      <c r="A246" s="38"/>
      <c r="B246" s="39"/>
      <c r="C246" s="212" t="s">
        <v>766</v>
      </c>
      <c r="D246" s="212" t="s">
        <v>151</v>
      </c>
      <c r="E246" s="213" t="s">
        <v>2999</v>
      </c>
      <c r="F246" s="214" t="s">
        <v>3000</v>
      </c>
      <c r="G246" s="215" t="s">
        <v>1821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156</v>
      </c>
      <c r="AT246" s="223" t="s">
        <v>151</v>
      </c>
      <c r="AU246" s="223" t="s">
        <v>81</v>
      </c>
      <c r="AY246" s="17" t="s">
        <v>148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156</v>
      </c>
      <c r="BM246" s="223" t="s">
        <v>1135</v>
      </c>
    </row>
    <row r="247" s="2" customFormat="1">
      <c r="A247" s="38"/>
      <c r="B247" s="39"/>
      <c r="C247" s="40"/>
      <c r="D247" s="225" t="s">
        <v>158</v>
      </c>
      <c r="E247" s="40"/>
      <c r="F247" s="226" t="s">
        <v>3000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158</v>
      </c>
      <c r="AU247" s="17" t="s">
        <v>81</v>
      </c>
    </row>
    <row r="248" s="2" customFormat="1" ht="16.5" customHeight="1">
      <c r="A248" s="38"/>
      <c r="B248" s="39"/>
      <c r="C248" s="212" t="s">
        <v>770</v>
      </c>
      <c r="D248" s="212" t="s">
        <v>151</v>
      </c>
      <c r="E248" s="213" t="s">
        <v>3001</v>
      </c>
      <c r="F248" s="214" t="s">
        <v>3002</v>
      </c>
      <c r="G248" s="215" t="s">
        <v>1821</v>
      </c>
      <c r="H248" s="216">
        <v>1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156</v>
      </c>
      <c r="AT248" s="223" t="s">
        <v>151</v>
      </c>
      <c r="AU248" s="223" t="s">
        <v>81</v>
      </c>
      <c r="AY248" s="17" t="s">
        <v>148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156</v>
      </c>
      <c r="BM248" s="223" t="s">
        <v>1145</v>
      </c>
    </row>
    <row r="249" s="2" customFormat="1">
      <c r="A249" s="38"/>
      <c r="B249" s="39"/>
      <c r="C249" s="40"/>
      <c r="D249" s="225" t="s">
        <v>158</v>
      </c>
      <c r="E249" s="40"/>
      <c r="F249" s="226" t="s">
        <v>3002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158</v>
      </c>
      <c r="AU249" s="17" t="s">
        <v>81</v>
      </c>
    </row>
    <row r="250" s="2" customFormat="1" ht="16.5" customHeight="1">
      <c r="A250" s="38"/>
      <c r="B250" s="39"/>
      <c r="C250" s="212" t="s">
        <v>777</v>
      </c>
      <c r="D250" s="212" t="s">
        <v>151</v>
      </c>
      <c r="E250" s="213" t="s">
        <v>3003</v>
      </c>
      <c r="F250" s="214" t="s">
        <v>3004</v>
      </c>
      <c r="G250" s="215" t="s">
        <v>1821</v>
      </c>
      <c r="H250" s="216">
        <v>1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156</v>
      </c>
      <c r="AT250" s="223" t="s">
        <v>151</v>
      </c>
      <c r="AU250" s="223" t="s">
        <v>81</v>
      </c>
      <c r="AY250" s="17" t="s">
        <v>148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156</v>
      </c>
      <c r="BM250" s="223" t="s">
        <v>1153</v>
      </c>
    </row>
    <row r="251" s="2" customFormat="1">
      <c r="A251" s="38"/>
      <c r="B251" s="39"/>
      <c r="C251" s="40"/>
      <c r="D251" s="225" t="s">
        <v>158</v>
      </c>
      <c r="E251" s="40"/>
      <c r="F251" s="226" t="s">
        <v>3004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158</v>
      </c>
      <c r="AU251" s="17" t="s">
        <v>81</v>
      </c>
    </row>
    <row r="252" s="12" customFormat="1" ht="25.92" customHeight="1">
      <c r="A252" s="12"/>
      <c r="B252" s="196"/>
      <c r="C252" s="197"/>
      <c r="D252" s="198" t="s">
        <v>72</v>
      </c>
      <c r="E252" s="199" t="s">
        <v>205</v>
      </c>
      <c r="F252" s="199" t="s">
        <v>3005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SUM(P253:P268)</f>
        <v>0</v>
      </c>
      <c r="Q252" s="204"/>
      <c r="R252" s="205">
        <f>SUM(R253:R268)</f>
        <v>0</v>
      </c>
      <c r="S252" s="204"/>
      <c r="T252" s="206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81</v>
      </c>
      <c r="AT252" s="208" t="s">
        <v>72</v>
      </c>
      <c r="AU252" s="208" t="s">
        <v>73</v>
      </c>
      <c r="AY252" s="207" t="s">
        <v>148</v>
      </c>
      <c r="BK252" s="209">
        <f>SUM(BK253:BK268)</f>
        <v>0</v>
      </c>
    </row>
    <row r="253" s="2" customFormat="1" ht="16.5" customHeight="1">
      <c r="A253" s="38"/>
      <c r="B253" s="39"/>
      <c r="C253" s="212" t="s">
        <v>783</v>
      </c>
      <c r="D253" s="212" t="s">
        <v>151</v>
      </c>
      <c r="E253" s="213" t="s">
        <v>3006</v>
      </c>
      <c r="F253" s="214" t="s">
        <v>3007</v>
      </c>
      <c r="G253" s="215" t="s">
        <v>1821</v>
      </c>
      <c r="H253" s="216">
        <v>1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156</v>
      </c>
      <c r="AT253" s="223" t="s">
        <v>151</v>
      </c>
      <c r="AU253" s="223" t="s">
        <v>81</v>
      </c>
      <c r="AY253" s="17" t="s">
        <v>148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156</v>
      </c>
      <c r="BM253" s="223" t="s">
        <v>1163</v>
      </c>
    </row>
    <row r="254" s="2" customFormat="1">
      <c r="A254" s="38"/>
      <c r="B254" s="39"/>
      <c r="C254" s="40"/>
      <c r="D254" s="225" t="s">
        <v>158</v>
      </c>
      <c r="E254" s="40"/>
      <c r="F254" s="226" t="s">
        <v>3007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158</v>
      </c>
      <c r="AU254" s="17" t="s">
        <v>81</v>
      </c>
    </row>
    <row r="255" s="2" customFormat="1" ht="16.5" customHeight="1">
      <c r="A255" s="38"/>
      <c r="B255" s="39"/>
      <c r="C255" s="212" t="s">
        <v>787</v>
      </c>
      <c r="D255" s="212" t="s">
        <v>151</v>
      </c>
      <c r="E255" s="213" t="s">
        <v>3008</v>
      </c>
      <c r="F255" s="214" t="s">
        <v>3009</v>
      </c>
      <c r="G255" s="215" t="s">
        <v>1821</v>
      </c>
      <c r="H255" s="216">
        <v>1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156</v>
      </c>
      <c r="AT255" s="223" t="s">
        <v>151</v>
      </c>
      <c r="AU255" s="223" t="s">
        <v>81</v>
      </c>
      <c r="AY255" s="17" t="s">
        <v>148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156</v>
      </c>
      <c r="BM255" s="223" t="s">
        <v>1173</v>
      </c>
    </row>
    <row r="256" s="2" customFormat="1">
      <c r="A256" s="38"/>
      <c r="B256" s="39"/>
      <c r="C256" s="40"/>
      <c r="D256" s="225" t="s">
        <v>158</v>
      </c>
      <c r="E256" s="40"/>
      <c r="F256" s="226" t="s">
        <v>3009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158</v>
      </c>
      <c r="AU256" s="17" t="s">
        <v>81</v>
      </c>
    </row>
    <row r="257" s="2" customFormat="1" ht="16.5" customHeight="1">
      <c r="A257" s="38"/>
      <c r="B257" s="39"/>
      <c r="C257" s="212" t="s">
        <v>793</v>
      </c>
      <c r="D257" s="212" t="s">
        <v>151</v>
      </c>
      <c r="E257" s="213" t="s">
        <v>3010</v>
      </c>
      <c r="F257" s="214" t="s">
        <v>3011</v>
      </c>
      <c r="G257" s="215" t="s">
        <v>1821</v>
      </c>
      <c r="H257" s="216">
        <v>1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156</v>
      </c>
      <c r="AT257" s="223" t="s">
        <v>151</v>
      </c>
      <c r="AU257" s="223" t="s">
        <v>81</v>
      </c>
      <c r="AY257" s="17" t="s">
        <v>148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156</v>
      </c>
      <c r="BM257" s="223" t="s">
        <v>1183</v>
      </c>
    </row>
    <row r="258" s="2" customFormat="1">
      <c r="A258" s="38"/>
      <c r="B258" s="39"/>
      <c r="C258" s="40"/>
      <c r="D258" s="225" t="s">
        <v>158</v>
      </c>
      <c r="E258" s="40"/>
      <c r="F258" s="226" t="s">
        <v>3011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158</v>
      </c>
      <c r="AU258" s="17" t="s">
        <v>81</v>
      </c>
    </row>
    <row r="259" s="2" customFormat="1" ht="16.5" customHeight="1">
      <c r="A259" s="38"/>
      <c r="B259" s="39"/>
      <c r="C259" s="212" t="s">
        <v>797</v>
      </c>
      <c r="D259" s="212" t="s">
        <v>151</v>
      </c>
      <c r="E259" s="213" t="s">
        <v>3012</v>
      </c>
      <c r="F259" s="214" t="s">
        <v>3013</v>
      </c>
      <c r="G259" s="215" t="s">
        <v>1821</v>
      </c>
      <c r="H259" s="216">
        <v>1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156</v>
      </c>
      <c r="AT259" s="223" t="s">
        <v>151</v>
      </c>
      <c r="AU259" s="223" t="s">
        <v>81</v>
      </c>
      <c r="AY259" s="17" t="s">
        <v>148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156</v>
      </c>
      <c r="BM259" s="223" t="s">
        <v>1191</v>
      </c>
    </row>
    <row r="260" s="2" customFormat="1">
      <c r="A260" s="38"/>
      <c r="B260" s="39"/>
      <c r="C260" s="40"/>
      <c r="D260" s="225" t="s">
        <v>158</v>
      </c>
      <c r="E260" s="40"/>
      <c r="F260" s="226" t="s">
        <v>3013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158</v>
      </c>
      <c r="AU260" s="17" t="s">
        <v>81</v>
      </c>
    </row>
    <row r="261" s="2" customFormat="1" ht="16.5" customHeight="1">
      <c r="A261" s="38"/>
      <c r="B261" s="39"/>
      <c r="C261" s="212" t="s">
        <v>803</v>
      </c>
      <c r="D261" s="212" t="s">
        <v>151</v>
      </c>
      <c r="E261" s="213" t="s">
        <v>3014</v>
      </c>
      <c r="F261" s="214" t="s">
        <v>3015</v>
      </c>
      <c r="G261" s="215" t="s">
        <v>1821</v>
      </c>
      <c r="H261" s="216">
        <v>1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156</v>
      </c>
      <c r="AT261" s="223" t="s">
        <v>151</v>
      </c>
      <c r="AU261" s="223" t="s">
        <v>81</v>
      </c>
      <c r="AY261" s="17" t="s">
        <v>148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156</v>
      </c>
      <c r="BM261" s="223" t="s">
        <v>1201</v>
      </c>
    </row>
    <row r="262" s="2" customFormat="1">
      <c r="A262" s="38"/>
      <c r="B262" s="39"/>
      <c r="C262" s="40"/>
      <c r="D262" s="225" t="s">
        <v>158</v>
      </c>
      <c r="E262" s="40"/>
      <c r="F262" s="226" t="s">
        <v>3015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158</v>
      </c>
      <c r="AU262" s="17" t="s">
        <v>81</v>
      </c>
    </row>
    <row r="263" s="2" customFormat="1" ht="16.5" customHeight="1">
      <c r="A263" s="38"/>
      <c r="B263" s="39"/>
      <c r="C263" s="212" t="s">
        <v>807</v>
      </c>
      <c r="D263" s="212" t="s">
        <v>151</v>
      </c>
      <c r="E263" s="213" t="s">
        <v>3016</v>
      </c>
      <c r="F263" s="214" t="s">
        <v>3017</v>
      </c>
      <c r="G263" s="215" t="s">
        <v>1821</v>
      </c>
      <c r="H263" s="216">
        <v>1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156</v>
      </c>
      <c r="AT263" s="223" t="s">
        <v>151</v>
      </c>
      <c r="AU263" s="223" t="s">
        <v>81</v>
      </c>
      <c r="AY263" s="17" t="s">
        <v>148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156</v>
      </c>
      <c r="BM263" s="223" t="s">
        <v>1211</v>
      </c>
    </row>
    <row r="264" s="2" customFormat="1">
      <c r="A264" s="38"/>
      <c r="B264" s="39"/>
      <c r="C264" s="40"/>
      <c r="D264" s="225" t="s">
        <v>158</v>
      </c>
      <c r="E264" s="40"/>
      <c r="F264" s="226" t="s">
        <v>3017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158</v>
      </c>
      <c r="AU264" s="17" t="s">
        <v>81</v>
      </c>
    </row>
    <row r="265" s="2" customFormat="1" ht="21.75" customHeight="1">
      <c r="A265" s="38"/>
      <c r="B265" s="39"/>
      <c r="C265" s="212" t="s">
        <v>811</v>
      </c>
      <c r="D265" s="212" t="s">
        <v>151</v>
      </c>
      <c r="E265" s="213" t="s">
        <v>3018</v>
      </c>
      <c r="F265" s="214" t="s">
        <v>3019</v>
      </c>
      <c r="G265" s="215" t="s">
        <v>1821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156</v>
      </c>
      <c r="AT265" s="223" t="s">
        <v>151</v>
      </c>
      <c r="AU265" s="223" t="s">
        <v>81</v>
      </c>
      <c r="AY265" s="17" t="s">
        <v>148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156</v>
      </c>
      <c r="BM265" s="223" t="s">
        <v>1219</v>
      </c>
    </row>
    <row r="266" s="2" customFormat="1">
      <c r="A266" s="38"/>
      <c r="B266" s="39"/>
      <c r="C266" s="40"/>
      <c r="D266" s="225" t="s">
        <v>158</v>
      </c>
      <c r="E266" s="40"/>
      <c r="F266" s="226" t="s">
        <v>3019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158</v>
      </c>
      <c r="AU266" s="17" t="s">
        <v>81</v>
      </c>
    </row>
    <row r="267" s="2" customFormat="1" ht="16.5" customHeight="1">
      <c r="A267" s="38"/>
      <c r="B267" s="39"/>
      <c r="C267" s="212" t="s">
        <v>817</v>
      </c>
      <c r="D267" s="212" t="s">
        <v>151</v>
      </c>
      <c r="E267" s="213" t="s">
        <v>3020</v>
      </c>
      <c r="F267" s="214" t="s">
        <v>3021</v>
      </c>
      <c r="G267" s="215" t="s">
        <v>1821</v>
      </c>
      <c r="H267" s="216">
        <v>1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156</v>
      </c>
      <c r="AT267" s="223" t="s">
        <v>151</v>
      </c>
      <c r="AU267" s="223" t="s">
        <v>81</v>
      </c>
      <c r="AY267" s="17" t="s">
        <v>148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156</v>
      </c>
      <c r="BM267" s="223" t="s">
        <v>1229</v>
      </c>
    </row>
    <row r="268" s="2" customFormat="1">
      <c r="A268" s="38"/>
      <c r="B268" s="39"/>
      <c r="C268" s="40"/>
      <c r="D268" s="225" t="s">
        <v>158</v>
      </c>
      <c r="E268" s="40"/>
      <c r="F268" s="226" t="s">
        <v>3021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158</v>
      </c>
      <c r="AU268" s="17" t="s">
        <v>81</v>
      </c>
    </row>
    <row r="269" s="12" customFormat="1" ht="25.92" customHeight="1">
      <c r="A269" s="12"/>
      <c r="B269" s="196"/>
      <c r="C269" s="197"/>
      <c r="D269" s="198" t="s">
        <v>72</v>
      </c>
      <c r="E269" s="199" t="s">
        <v>211</v>
      </c>
      <c r="F269" s="199" t="s">
        <v>3022</v>
      </c>
      <c r="G269" s="197"/>
      <c r="H269" s="197"/>
      <c r="I269" s="200"/>
      <c r="J269" s="201">
        <f>BK269</f>
        <v>0</v>
      </c>
      <c r="K269" s="197"/>
      <c r="L269" s="202"/>
      <c r="M269" s="203"/>
      <c r="N269" s="204"/>
      <c r="O269" s="204"/>
      <c r="P269" s="205">
        <f>SUM(P270:P275)</f>
        <v>0</v>
      </c>
      <c r="Q269" s="204"/>
      <c r="R269" s="205">
        <f>SUM(R270:R275)</f>
        <v>0</v>
      </c>
      <c r="S269" s="204"/>
      <c r="T269" s="206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81</v>
      </c>
      <c r="AT269" s="208" t="s">
        <v>72</v>
      </c>
      <c r="AU269" s="208" t="s">
        <v>73</v>
      </c>
      <c r="AY269" s="207" t="s">
        <v>148</v>
      </c>
      <c r="BK269" s="209">
        <f>SUM(BK270:BK275)</f>
        <v>0</v>
      </c>
    </row>
    <row r="270" s="2" customFormat="1" ht="16.5" customHeight="1">
      <c r="A270" s="38"/>
      <c r="B270" s="39"/>
      <c r="C270" s="212" t="s">
        <v>821</v>
      </c>
      <c r="D270" s="212" t="s">
        <v>151</v>
      </c>
      <c r="E270" s="213" t="s">
        <v>3023</v>
      </c>
      <c r="F270" s="214" t="s">
        <v>3024</v>
      </c>
      <c r="G270" s="215" t="s">
        <v>1821</v>
      </c>
      <c r="H270" s="216">
        <v>1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156</v>
      </c>
      <c r="AT270" s="223" t="s">
        <v>151</v>
      </c>
      <c r="AU270" s="223" t="s">
        <v>81</v>
      </c>
      <c r="AY270" s="17" t="s">
        <v>148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156</v>
      </c>
      <c r="BM270" s="223" t="s">
        <v>1240</v>
      </c>
    </row>
    <row r="271" s="2" customFormat="1">
      <c r="A271" s="38"/>
      <c r="B271" s="39"/>
      <c r="C271" s="40"/>
      <c r="D271" s="225" t="s">
        <v>158</v>
      </c>
      <c r="E271" s="40"/>
      <c r="F271" s="226" t="s">
        <v>3024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158</v>
      </c>
      <c r="AU271" s="17" t="s">
        <v>81</v>
      </c>
    </row>
    <row r="272" s="2" customFormat="1" ht="16.5" customHeight="1">
      <c r="A272" s="38"/>
      <c r="B272" s="39"/>
      <c r="C272" s="212" t="s">
        <v>827</v>
      </c>
      <c r="D272" s="212" t="s">
        <v>151</v>
      </c>
      <c r="E272" s="213" t="s">
        <v>3025</v>
      </c>
      <c r="F272" s="214" t="s">
        <v>3026</v>
      </c>
      <c r="G272" s="215" t="s">
        <v>1821</v>
      </c>
      <c r="H272" s="216">
        <v>1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156</v>
      </c>
      <c r="AT272" s="223" t="s">
        <v>151</v>
      </c>
      <c r="AU272" s="223" t="s">
        <v>81</v>
      </c>
      <c r="AY272" s="17" t="s">
        <v>148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156</v>
      </c>
      <c r="BM272" s="223" t="s">
        <v>1250</v>
      </c>
    </row>
    <row r="273" s="2" customFormat="1">
      <c r="A273" s="38"/>
      <c r="B273" s="39"/>
      <c r="C273" s="40"/>
      <c r="D273" s="225" t="s">
        <v>158</v>
      </c>
      <c r="E273" s="40"/>
      <c r="F273" s="226" t="s">
        <v>3026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158</v>
      </c>
      <c r="AU273" s="17" t="s">
        <v>81</v>
      </c>
    </row>
    <row r="274" s="2" customFormat="1" ht="16.5" customHeight="1">
      <c r="A274" s="38"/>
      <c r="B274" s="39"/>
      <c r="C274" s="212" t="s">
        <v>831</v>
      </c>
      <c r="D274" s="212" t="s">
        <v>151</v>
      </c>
      <c r="E274" s="213" t="s">
        <v>3027</v>
      </c>
      <c r="F274" s="214" t="s">
        <v>3028</v>
      </c>
      <c r="G274" s="215" t="s">
        <v>1821</v>
      </c>
      <c r="H274" s="216">
        <v>1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156</v>
      </c>
      <c r="AT274" s="223" t="s">
        <v>151</v>
      </c>
      <c r="AU274" s="223" t="s">
        <v>81</v>
      </c>
      <c r="AY274" s="17" t="s">
        <v>148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156</v>
      </c>
      <c r="BM274" s="223" t="s">
        <v>1258</v>
      </c>
    </row>
    <row r="275" s="2" customFormat="1">
      <c r="A275" s="38"/>
      <c r="B275" s="39"/>
      <c r="C275" s="40"/>
      <c r="D275" s="225" t="s">
        <v>158</v>
      </c>
      <c r="E275" s="40"/>
      <c r="F275" s="226" t="s">
        <v>3028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158</v>
      </c>
      <c r="AU275" s="17" t="s">
        <v>81</v>
      </c>
    </row>
    <row r="276" s="12" customFormat="1" ht="25.92" customHeight="1">
      <c r="A276" s="12"/>
      <c r="B276" s="196"/>
      <c r="C276" s="197"/>
      <c r="D276" s="198" t="s">
        <v>72</v>
      </c>
      <c r="E276" s="199" t="s">
        <v>219</v>
      </c>
      <c r="F276" s="199" t="s">
        <v>3029</v>
      </c>
      <c r="G276" s="197"/>
      <c r="H276" s="197"/>
      <c r="I276" s="200"/>
      <c r="J276" s="201">
        <f>BK276</f>
        <v>0</v>
      </c>
      <c r="K276" s="197"/>
      <c r="L276" s="202"/>
      <c r="M276" s="203"/>
      <c r="N276" s="204"/>
      <c r="O276" s="204"/>
      <c r="P276" s="205">
        <f>SUM(P277:P282)</f>
        <v>0</v>
      </c>
      <c r="Q276" s="204"/>
      <c r="R276" s="205">
        <f>SUM(R277:R282)</f>
        <v>0</v>
      </c>
      <c r="S276" s="204"/>
      <c r="T276" s="206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81</v>
      </c>
      <c r="AT276" s="208" t="s">
        <v>72</v>
      </c>
      <c r="AU276" s="208" t="s">
        <v>73</v>
      </c>
      <c r="AY276" s="207" t="s">
        <v>148</v>
      </c>
      <c r="BK276" s="209">
        <f>SUM(BK277:BK282)</f>
        <v>0</v>
      </c>
    </row>
    <row r="277" s="2" customFormat="1" ht="16.5" customHeight="1">
      <c r="A277" s="38"/>
      <c r="B277" s="39"/>
      <c r="C277" s="212" t="s">
        <v>837</v>
      </c>
      <c r="D277" s="212" t="s">
        <v>151</v>
      </c>
      <c r="E277" s="213" t="s">
        <v>3030</v>
      </c>
      <c r="F277" s="214" t="s">
        <v>3031</v>
      </c>
      <c r="G277" s="215" t="s">
        <v>1821</v>
      </c>
      <c r="H277" s="216">
        <v>1</v>
      </c>
      <c r="I277" s="217"/>
      <c r="J277" s="218">
        <f>ROUND(I277*H277,2)</f>
        <v>0</v>
      </c>
      <c r="K277" s="214" t="s">
        <v>19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156</v>
      </c>
      <c r="AT277" s="223" t="s">
        <v>151</v>
      </c>
      <c r="AU277" s="223" t="s">
        <v>81</v>
      </c>
      <c r="AY277" s="17" t="s">
        <v>148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156</v>
      </c>
      <c r="BM277" s="223" t="s">
        <v>1268</v>
      </c>
    </row>
    <row r="278" s="2" customFormat="1">
      <c r="A278" s="38"/>
      <c r="B278" s="39"/>
      <c r="C278" s="40"/>
      <c r="D278" s="225" t="s">
        <v>158</v>
      </c>
      <c r="E278" s="40"/>
      <c r="F278" s="226" t="s">
        <v>3031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158</v>
      </c>
      <c r="AU278" s="17" t="s">
        <v>81</v>
      </c>
    </row>
    <row r="279" s="2" customFormat="1" ht="16.5" customHeight="1">
      <c r="A279" s="38"/>
      <c r="B279" s="39"/>
      <c r="C279" s="212" t="s">
        <v>845</v>
      </c>
      <c r="D279" s="212" t="s">
        <v>151</v>
      </c>
      <c r="E279" s="213" t="s">
        <v>3032</v>
      </c>
      <c r="F279" s="214" t="s">
        <v>3033</v>
      </c>
      <c r="G279" s="215" t="s">
        <v>1821</v>
      </c>
      <c r="H279" s="216">
        <v>1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156</v>
      </c>
      <c r="AT279" s="223" t="s">
        <v>151</v>
      </c>
      <c r="AU279" s="223" t="s">
        <v>81</v>
      </c>
      <c r="AY279" s="17" t="s">
        <v>148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156</v>
      </c>
      <c r="BM279" s="223" t="s">
        <v>1276</v>
      </c>
    </row>
    <row r="280" s="2" customFormat="1">
      <c r="A280" s="38"/>
      <c r="B280" s="39"/>
      <c r="C280" s="40"/>
      <c r="D280" s="225" t="s">
        <v>158</v>
      </c>
      <c r="E280" s="40"/>
      <c r="F280" s="226" t="s">
        <v>3033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158</v>
      </c>
      <c r="AU280" s="17" t="s">
        <v>81</v>
      </c>
    </row>
    <row r="281" s="2" customFormat="1" ht="16.5" customHeight="1">
      <c r="A281" s="38"/>
      <c r="B281" s="39"/>
      <c r="C281" s="212" t="s">
        <v>849</v>
      </c>
      <c r="D281" s="212" t="s">
        <v>151</v>
      </c>
      <c r="E281" s="213" t="s">
        <v>3034</v>
      </c>
      <c r="F281" s="214" t="s">
        <v>3028</v>
      </c>
      <c r="G281" s="215" t="s">
        <v>1821</v>
      </c>
      <c r="H281" s="216">
        <v>1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156</v>
      </c>
      <c r="AT281" s="223" t="s">
        <v>151</v>
      </c>
      <c r="AU281" s="223" t="s">
        <v>81</v>
      </c>
      <c r="AY281" s="17" t="s">
        <v>148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156</v>
      </c>
      <c r="BM281" s="223" t="s">
        <v>1284</v>
      </c>
    </row>
    <row r="282" s="2" customFormat="1">
      <c r="A282" s="38"/>
      <c r="B282" s="39"/>
      <c r="C282" s="40"/>
      <c r="D282" s="225" t="s">
        <v>158</v>
      </c>
      <c r="E282" s="40"/>
      <c r="F282" s="226" t="s">
        <v>3028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158</v>
      </c>
      <c r="AU282" s="17" t="s">
        <v>81</v>
      </c>
    </row>
    <row r="283" s="12" customFormat="1" ht="25.92" customHeight="1">
      <c r="A283" s="12"/>
      <c r="B283" s="196"/>
      <c r="C283" s="197"/>
      <c r="D283" s="198" t="s">
        <v>72</v>
      </c>
      <c r="E283" s="199" t="s">
        <v>227</v>
      </c>
      <c r="F283" s="199" t="s">
        <v>3035</v>
      </c>
      <c r="G283" s="197"/>
      <c r="H283" s="197"/>
      <c r="I283" s="200"/>
      <c r="J283" s="201">
        <f>BK283</f>
        <v>0</v>
      </c>
      <c r="K283" s="197"/>
      <c r="L283" s="202"/>
      <c r="M283" s="203"/>
      <c r="N283" s="204"/>
      <c r="O283" s="204"/>
      <c r="P283" s="205">
        <f>SUM(P284:P287)</f>
        <v>0</v>
      </c>
      <c r="Q283" s="204"/>
      <c r="R283" s="205">
        <f>SUM(R284:R287)</f>
        <v>0</v>
      </c>
      <c r="S283" s="204"/>
      <c r="T283" s="206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81</v>
      </c>
      <c r="AT283" s="208" t="s">
        <v>72</v>
      </c>
      <c r="AU283" s="208" t="s">
        <v>73</v>
      </c>
      <c r="AY283" s="207" t="s">
        <v>148</v>
      </c>
      <c r="BK283" s="209">
        <f>SUM(BK284:BK287)</f>
        <v>0</v>
      </c>
    </row>
    <row r="284" s="2" customFormat="1" ht="16.5" customHeight="1">
      <c r="A284" s="38"/>
      <c r="B284" s="39"/>
      <c r="C284" s="212" t="s">
        <v>855</v>
      </c>
      <c r="D284" s="212" t="s">
        <v>151</v>
      </c>
      <c r="E284" s="213" t="s">
        <v>3036</v>
      </c>
      <c r="F284" s="214" t="s">
        <v>3037</v>
      </c>
      <c r="G284" s="215" t="s">
        <v>1821</v>
      </c>
      <c r="H284" s="216">
        <v>1</v>
      </c>
      <c r="I284" s="217"/>
      <c r="J284" s="218">
        <f>ROUND(I284*H284,2)</f>
        <v>0</v>
      </c>
      <c r="K284" s="214" t="s">
        <v>19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156</v>
      </c>
      <c r="AT284" s="223" t="s">
        <v>151</v>
      </c>
      <c r="AU284" s="223" t="s">
        <v>81</v>
      </c>
      <c r="AY284" s="17" t="s">
        <v>148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156</v>
      </c>
      <c r="BM284" s="223" t="s">
        <v>1294</v>
      </c>
    </row>
    <row r="285" s="2" customFormat="1">
      <c r="A285" s="38"/>
      <c r="B285" s="39"/>
      <c r="C285" s="40"/>
      <c r="D285" s="225" t="s">
        <v>158</v>
      </c>
      <c r="E285" s="40"/>
      <c r="F285" s="226" t="s">
        <v>3037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158</v>
      </c>
      <c r="AU285" s="17" t="s">
        <v>81</v>
      </c>
    </row>
    <row r="286" s="2" customFormat="1" ht="16.5" customHeight="1">
      <c r="A286" s="38"/>
      <c r="B286" s="39"/>
      <c r="C286" s="212" t="s">
        <v>859</v>
      </c>
      <c r="D286" s="212" t="s">
        <v>151</v>
      </c>
      <c r="E286" s="213" t="s">
        <v>3038</v>
      </c>
      <c r="F286" s="214" t="s">
        <v>3039</v>
      </c>
      <c r="G286" s="215" t="s">
        <v>1821</v>
      </c>
      <c r="H286" s="216">
        <v>1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156</v>
      </c>
      <c r="AT286" s="223" t="s">
        <v>151</v>
      </c>
      <c r="AU286" s="223" t="s">
        <v>81</v>
      </c>
      <c r="AY286" s="17" t="s">
        <v>148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156</v>
      </c>
      <c r="BM286" s="223" t="s">
        <v>1304</v>
      </c>
    </row>
    <row r="287" s="2" customFormat="1">
      <c r="A287" s="38"/>
      <c r="B287" s="39"/>
      <c r="C287" s="40"/>
      <c r="D287" s="225" t="s">
        <v>158</v>
      </c>
      <c r="E287" s="40"/>
      <c r="F287" s="226" t="s">
        <v>3039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158</v>
      </c>
      <c r="AU287" s="17" t="s">
        <v>81</v>
      </c>
    </row>
    <row r="288" s="12" customFormat="1" ht="25.92" customHeight="1">
      <c r="A288" s="12"/>
      <c r="B288" s="196"/>
      <c r="C288" s="197"/>
      <c r="D288" s="198" t="s">
        <v>72</v>
      </c>
      <c r="E288" s="199" t="s">
        <v>8</v>
      </c>
      <c r="F288" s="199" t="s">
        <v>3040</v>
      </c>
      <c r="G288" s="197"/>
      <c r="H288" s="197"/>
      <c r="I288" s="200"/>
      <c r="J288" s="201">
        <f>BK288</f>
        <v>0</v>
      </c>
      <c r="K288" s="197"/>
      <c r="L288" s="202"/>
      <c r="M288" s="203"/>
      <c r="N288" s="204"/>
      <c r="O288" s="204"/>
      <c r="P288" s="205">
        <f>SUM(P289:P290)</f>
        <v>0</v>
      </c>
      <c r="Q288" s="204"/>
      <c r="R288" s="205">
        <f>SUM(R289:R290)</f>
        <v>0</v>
      </c>
      <c r="S288" s="204"/>
      <c r="T288" s="206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81</v>
      </c>
      <c r="AT288" s="208" t="s">
        <v>72</v>
      </c>
      <c r="AU288" s="208" t="s">
        <v>73</v>
      </c>
      <c r="AY288" s="207" t="s">
        <v>148</v>
      </c>
      <c r="BK288" s="209">
        <f>SUM(BK289:BK290)</f>
        <v>0</v>
      </c>
    </row>
    <row r="289" s="2" customFormat="1" ht="16.5" customHeight="1">
      <c r="A289" s="38"/>
      <c r="B289" s="39"/>
      <c r="C289" s="212" t="s">
        <v>863</v>
      </c>
      <c r="D289" s="212" t="s">
        <v>151</v>
      </c>
      <c r="E289" s="213" t="s">
        <v>3041</v>
      </c>
      <c r="F289" s="214" t="s">
        <v>3042</v>
      </c>
      <c r="G289" s="215" t="s">
        <v>1821</v>
      </c>
      <c r="H289" s="216">
        <v>1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156</v>
      </c>
      <c r="AT289" s="223" t="s">
        <v>151</v>
      </c>
      <c r="AU289" s="223" t="s">
        <v>81</v>
      </c>
      <c r="AY289" s="17" t="s">
        <v>148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156</v>
      </c>
      <c r="BM289" s="223" t="s">
        <v>1312</v>
      </c>
    </row>
    <row r="290" s="2" customFormat="1">
      <c r="A290" s="38"/>
      <c r="B290" s="39"/>
      <c r="C290" s="40"/>
      <c r="D290" s="225" t="s">
        <v>158</v>
      </c>
      <c r="E290" s="40"/>
      <c r="F290" s="226" t="s">
        <v>3042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158</v>
      </c>
      <c r="AU290" s="17" t="s">
        <v>81</v>
      </c>
    </row>
    <row r="291" s="12" customFormat="1" ht="25.92" customHeight="1">
      <c r="A291" s="12"/>
      <c r="B291" s="196"/>
      <c r="C291" s="197"/>
      <c r="D291" s="198" t="s">
        <v>72</v>
      </c>
      <c r="E291" s="199" t="s">
        <v>238</v>
      </c>
      <c r="F291" s="199" t="s">
        <v>3043</v>
      </c>
      <c r="G291" s="197"/>
      <c r="H291" s="197"/>
      <c r="I291" s="200"/>
      <c r="J291" s="201">
        <f>BK291</f>
        <v>0</v>
      </c>
      <c r="K291" s="197"/>
      <c r="L291" s="202"/>
      <c r="M291" s="203"/>
      <c r="N291" s="204"/>
      <c r="O291" s="204"/>
      <c r="P291" s="205">
        <f>SUM(P292:P299)</f>
        <v>0</v>
      </c>
      <c r="Q291" s="204"/>
      <c r="R291" s="205">
        <f>SUM(R292:R299)</f>
        <v>0</v>
      </c>
      <c r="S291" s="204"/>
      <c r="T291" s="206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81</v>
      </c>
      <c r="AT291" s="208" t="s">
        <v>72</v>
      </c>
      <c r="AU291" s="208" t="s">
        <v>73</v>
      </c>
      <c r="AY291" s="207" t="s">
        <v>148</v>
      </c>
      <c r="BK291" s="209">
        <f>SUM(BK292:BK299)</f>
        <v>0</v>
      </c>
    </row>
    <row r="292" s="2" customFormat="1" ht="16.5" customHeight="1">
      <c r="A292" s="38"/>
      <c r="B292" s="39"/>
      <c r="C292" s="212" t="s">
        <v>867</v>
      </c>
      <c r="D292" s="212" t="s">
        <v>151</v>
      </c>
      <c r="E292" s="213" t="s">
        <v>3044</v>
      </c>
      <c r="F292" s="214" t="s">
        <v>3045</v>
      </c>
      <c r="G292" s="215" t="s">
        <v>1821</v>
      </c>
      <c r="H292" s="216">
        <v>1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156</v>
      </c>
      <c r="AT292" s="223" t="s">
        <v>151</v>
      </c>
      <c r="AU292" s="223" t="s">
        <v>81</v>
      </c>
      <c r="AY292" s="17" t="s">
        <v>148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156</v>
      </c>
      <c r="BM292" s="223" t="s">
        <v>1322</v>
      </c>
    </row>
    <row r="293" s="2" customFormat="1">
      <c r="A293" s="38"/>
      <c r="B293" s="39"/>
      <c r="C293" s="40"/>
      <c r="D293" s="225" t="s">
        <v>158</v>
      </c>
      <c r="E293" s="40"/>
      <c r="F293" s="226" t="s">
        <v>3045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158</v>
      </c>
      <c r="AU293" s="17" t="s">
        <v>81</v>
      </c>
    </row>
    <row r="294" s="2" customFormat="1" ht="16.5" customHeight="1">
      <c r="A294" s="38"/>
      <c r="B294" s="39"/>
      <c r="C294" s="212" t="s">
        <v>873</v>
      </c>
      <c r="D294" s="212" t="s">
        <v>151</v>
      </c>
      <c r="E294" s="213" t="s">
        <v>3046</v>
      </c>
      <c r="F294" s="214" t="s">
        <v>3047</v>
      </c>
      <c r="G294" s="215" t="s">
        <v>1821</v>
      </c>
      <c r="H294" s="216">
        <v>1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156</v>
      </c>
      <c r="AT294" s="223" t="s">
        <v>151</v>
      </c>
      <c r="AU294" s="223" t="s">
        <v>81</v>
      </c>
      <c r="AY294" s="17" t="s">
        <v>148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156</v>
      </c>
      <c r="BM294" s="223" t="s">
        <v>1332</v>
      </c>
    </row>
    <row r="295" s="2" customFormat="1">
      <c r="A295" s="38"/>
      <c r="B295" s="39"/>
      <c r="C295" s="40"/>
      <c r="D295" s="225" t="s">
        <v>158</v>
      </c>
      <c r="E295" s="40"/>
      <c r="F295" s="226" t="s">
        <v>3047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158</v>
      </c>
      <c r="AU295" s="17" t="s">
        <v>81</v>
      </c>
    </row>
    <row r="296" s="2" customFormat="1" ht="16.5" customHeight="1">
      <c r="A296" s="38"/>
      <c r="B296" s="39"/>
      <c r="C296" s="212" t="s">
        <v>877</v>
      </c>
      <c r="D296" s="212" t="s">
        <v>151</v>
      </c>
      <c r="E296" s="213" t="s">
        <v>3048</v>
      </c>
      <c r="F296" s="214" t="s">
        <v>3049</v>
      </c>
      <c r="G296" s="215" t="s">
        <v>1821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156</v>
      </c>
      <c r="AT296" s="223" t="s">
        <v>151</v>
      </c>
      <c r="AU296" s="223" t="s">
        <v>81</v>
      </c>
      <c r="AY296" s="17" t="s">
        <v>148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156</v>
      </c>
      <c r="BM296" s="223" t="s">
        <v>1340</v>
      </c>
    </row>
    <row r="297" s="2" customFormat="1">
      <c r="A297" s="38"/>
      <c r="B297" s="39"/>
      <c r="C297" s="40"/>
      <c r="D297" s="225" t="s">
        <v>158</v>
      </c>
      <c r="E297" s="40"/>
      <c r="F297" s="226" t="s">
        <v>3049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158</v>
      </c>
      <c r="AU297" s="17" t="s">
        <v>81</v>
      </c>
    </row>
    <row r="298" s="2" customFormat="1" ht="16.5" customHeight="1">
      <c r="A298" s="38"/>
      <c r="B298" s="39"/>
      <c r="C298" s="212" t="s">
        <v>881</v>
      </c>
      <c r="D298" s="212" t="s">
        <v>151</v>
      </c>
      <c r="E298" s="213" t="s">
        <v>3050</v>
      </c>
      <c r="F298" s="214" t="s">
        <v>3051</v>
      </c>
      <c r="G298" s="215" t="s">
        <v>1821</v>
      </c>
      <c r="H298" s="216">
        <v>1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156</v>
      </c>
      <c r="AT298" s="223" t="s">
        <v>151</v>
      </c>
      <c r="AU298" s="223" t="s">
        <v>81</v>
      </c>
      <c r="AY298" s="17" t="s">
        <v>148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156</v>
      </c>
      <c r="BM298" s="223" t="s">
        <v>1350</v>
      </c>
    </row>
    <row r="299" s="2" customFormat="1">
      <c r="A299" s="38"/>
      <c r="B299" s="39"/>
      <c r="C299" s="40"/>
      <c r="D299" s="225" t="s">
        <v>158</v>
      </c>
      <c r="E299" s="40"/>
      <c r="F299" s="226" t="s">
        <v>3051</v>
      </c>
      <c r="G299" s="40"/>
      <c r="H299" s="40"/>
      <c r="I299" s="227"/>
      <c r="J299" s="40"/>
      <c r="K299" s="40"/>
      <c r="L299" s="44"/>
      <c r="M299" s="254"/>
      <c r="N299" s="255"/>
      <c r="O299" s="256"/>
      <c r="P299" s="256"/>
      <c r="Q299" s="256"/>
      <c r="R299" s="256"/>
      <c r="S299" s="256"/>
      <c r="T299" s="257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158</v>
      </c>
      <c r="AU299" s="17" t="s">
        <v>81</v>
      </c>
    </row>
    <row r="300" s="2" customFormat="1" ht="6.96" customHeight="1">
      <c r="A300" s="38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44"/>
      <c r="M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</sheetData>
  <sheetProtection sheet="1" autoFilter="0" formatColumns="0" formatRows="0" objects="1" scenarios="1" spinCount="100000" saltValue="gPrMRMTuKcNJ0HIcLt7p6Mz6iurUN/jUOWMDlLUgxrjw0ry6K5kgxoZlZQ0qChGGaVCOFlSAbFiLIthlaIQgxw==" hashValue="SxjBv1/eOLlQC1AUIpYvm4JAuYJZHOcmGXDCxGC2tZkK6i6Wev9VgyQwn0u/Zn4wVBfKvO83qh1IHJSqhYqTQQ==" algorithmName="SHA-512" password="CC35"/>
  <autoFilter ref="C97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3052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ROUND((SUM(BE98:BE766)),  2)</f>
        <v>0</v>
      </c>
      <c r="G33" s="38"/>
      <c r="H33" s="38"/>
      <c r="I33" s="157">
        <v>0.20999999999999999</v>
      </c>
      <c r="J33" s="156">
        <f>ROUND(((SUM(BE98:BE766))*I33),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ROUND((SUM(BF98:BF766)),  2)</f>
        <v>0</v>
      </c>
      <c r="G34" s="38"/>
      <c r="H34" s="38"/>
      <c r="I34" s="157">
        <v>0.12</v>
      </c>
      <c r="J34" s="156">
        <f>ROUND(((SUM(BF98:BF766))*I34),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ROUND((SUM(BG98:BG766)),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ROUND((SUM(BH98:BH766)),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ROUND((SUM(BI98:BI766)),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D10.3. - SO01 - Stavební úpravy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3053</v>
      </c>
      <c r="E61" s="182"/>
      <c r="F61" s="182"/>
      <c r="G61" s="182"/>
      <c r="H61" s="182"/>
      <c r="I61" s="182"/>
      <c r="J61" s="183">
        <f>J100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3054</v>
      </c>
      <c r="E62" s="182"/>
      <c r="F62" s="182"/>
      <c r="G62" s="182"/>
      <c r="H62" s="182"/>
      <c r="I62" s="182"/>
      <c r="J62" s="183">
        <f>J122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3055</v>
      </c>
      <c r="E63" s="182"/>
      <c r="F63" s="182"/>
      <c r="G63" s="182"/>
      <c r="H63" s="182"/>
      <c r="I63" s="182"/>
      <c r="J63" s="183">
        <f>J152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3056</v>
      </c>
      <c r="E64" s="182"/>
      <c r="F64" s="182"/>
      <c r="G64" s="182"/>
      <c r="H64" s="182"/>
      <c r="I64" s="182"/>
      <c r="J64" s="183">
        <f>J181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3057</v>
      </c>
      <c r="E65" s="182"/>
      <c r="F65" s="182"/>
      <c r="G65" s="182"/>
      <c r="H65" s="182"/>
      <c r="I65" s="182"/>
      <c r="J65" s="183">
        <f>J250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443</v>
      </c>
      <c r="E66" s="182"/>
      <c r="F66" s="182"/>
      <c r="G66" s="182"/>
      <c r="H66" s="182"/>
      <c r="I66" s="182"/>
      <c r="J66" s="183">
        <f>J311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125</v>
      </c>
      <c r="E67" s="182"/>
      <c r="F67" s="182"/>
      <c r="G67" s="182"/>
      <c r="H67" s="182"/>
      <c r="I67" s="182"/>
      <c r="J67" s="183">
        <f>J462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3058</v>
      </c>
      <c r="E68" s="182"/>
      <c r="F68" s="182"/>
      <c r="G68" s="182"/>
      <c r="H68" s="182"/>
      <c r="I68" s="182"/>
      <c r="J68" s="183">
        <f>J496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126</v>
      </c>
      <c r="E69" s="177"/>
      <c r="F69" s="177"/>
      <c r="G69" s="177"/>
      <c r="H69" s="177"/>
      <c r="I69" s="177"/>
      <c r="J69" s="178">
        <f>J500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3059</v>
      </c>
      <c r="E70" s="182"/>
      <c r="F70" s="182"/>
      <c r="G70" s="182"/>
      <c r="H70" s="182"/>
      <c r="I70" s="182"/>
      <c r="J70" s="183">
        <f>J501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3060</v>
      </c>
      <c r="E71" s="182"/>
      <c r="F71" s="182"/>
      <c r="G71" s="182"/>
      <c r="H71" s="182"/>
      <c r="I71" s="182"/>
      <c r="J71" s="183">
        <f>J518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127</v>
      </c>
      <c r="E72" s="182"/>
      <c r="F72" s="182"/>
      <c r="G72" s="182"/>
      <c r="H72" s="182"/>
      <c r="I72" s="182"/>
      <c r="J72" s="183">
        <f>J554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3061</v>
      </c>
      <c r="E73" s="182"/>
      <c r="F73" s="182"/>
      <c r="G73" s="182"/>
      <c r="H73" s="182"/>
      <c r="I73" s="182"/>
      <c r="J73" s="183">
        <f>J580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129</v>
      </c>
      <c r="E74" s="182"/>
      <c r="F74" s="182"/>
      <c r="G74" s="182"/>
      <c r="H74" s="182"/>
      <c r="I74" s="182"/>
      <c r="J74" s="183">
        <f>J600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130</v>
      </c>
      <c r="E75" s="182"/>
      <c r="F75" s="182"/>
      <c r="G75" s="182"/>
      <c r="H75" s="182"/>
      <c r="I75" s="182"/>
      <c r="J75" s="183">
        <f>J644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3062</v>
      </c>
      <c r="E76" s="182"/>
      <c r="F76" s="182"/>
      <c r="G76" s="182"/>
      <c r="H76" s="182"/>
      <c r="I76" s="182"/>
      <c r="J76" s="183">
        <f>J662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3063</v>
      </c>
      <c r="E77" s="182"/>
      <c r="F77" s="182"/>
      <c r="G77" s="182"/>
      <c r="H77" s="182"/>
      <c r="I77" s="182"/>
      <c r="J77" s="183">
        <f>J700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449</v>
      </c>
      <c r="E78" s="177"/>
      <c r="F78" s="177"/>
      <c r="G78" s="177"/>
      <c r="H78" s="177"/>
      <c r="I78" s="177"/>
      <c r="J78" s="178">
        <f>J754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133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III- D10 Úprava zdroje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118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D10.3. - SO01 - Stavební úpravy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Liberec</v>
      </c>
      <c r="G92" s="40"/>
      <c r="H92" s="40"/>
      <c r="I92" s="32" t="s">
        <v>23</v>
      </c>
      <c r="J92" s="72" t="str">
        <f>IF(J12="","",J12)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>Teplárna Liberec, a.s.</v>
      </c>
      <c r="G94" s="40"/>
      <c r="H94" s="40"/>
      <c r="I94" s="32" t="s">
        <v>32</v>
      </c>
      <c r="J94" s="36" t="str">
        <f>E21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IF(E18="","",E18)</f>
        <v>Vyplň údaj</v>
      </c>
      <c r="G95" s="40"/>
      <c r="H95" s="40"/>
      <c r="I95" s="32" t="s">
        <v>36</v>
      </c>
      <c r="J95" s="36" t="str">
        <f>E24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134</v>
      </c>
      <c r="D97" s="188" t="s">
        <v>58</v>
      </c>
      <c r="E97" s="188" t="s">
        <v>54</v>
      </c>
      <c r="F97" s="188" t="s">
        <v>55</v>
      </c>
      <c r="G97" s="188" t="s">
        <v>135</v>
      </c>
      <c r="H97" s="188" t="s">
        <v>136</v>
      </c>
      <c r="I97" s="188" t="s">
        <v>137</v>
      </c>
      <c r="J97" s="188" t="s">
        <v>122</v>
      </c>
      <c r="K97" s="189" t="s">
        <v>138</v>
      </c>
      <c r="L97" s="190"/>
      <c r="M97" s="92" t="s">
        <v>19</v>
      </c>
      <c r="N97" s="93" t="s">
        <v>43</v>
      </c>
      <c r="O97" s="93" t="s">
        <v>139</v>
      </c>
      <c r="P97" s="93" t="s">
        <v>140</v>
      </c>
      <c r="Q97" s="93" t="s">
        <v>141</v>
      </c>
      <c r="R97" s="93" t="s">
        <v>142</v>
      </c>
      <c r="S97" s="93" t="s">
        <v>143</v>
      </c>
      <c r="T97" s="94" t="s">
        <v>144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145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P99+P500+P754</f>
        <v>0</v>
      </c>
      <c r="Q98" s="96"/>
      <c r="R98" s="193">
        <f>R99+R500+R754</f>
        <v>427.19746995999998</v>
      </c>
      <c r="S98" s="96"/>
      <c r="T98" s="194">
        <f>T99+T500+T754</f>
        <v>205.75650280999997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BK99+BK500+BK754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146</v>
      </c>
      <c r="F99" s="199" t="s">
        <v>147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P100+P122+P152+P181+P250+P311+P462+P496</f>
        <v>0</v>
      </c>
      <c r="Q99" s="204"/>
      <c r="R99" s="205">
        <f>R100+R122+R152+R181+R250+R311+R462+R496</f>
        <v>416.15345273999998</v>
      </c>
      <c r="S99" s="204"/>
      <c r="T99" s="206">
        <f>T100+T122+T152+T181+T250+T311+T462+T496</f>
        <v>194.84888599999997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148</v>
      </c>
      <c r="BK99" s="209">
        <f>BK100+BK122+BK152+BK181+BK250+BK311+BK462+BK496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81</v>
      </c>
      <c r="F100" s="210" t="s">
        <v>3064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SUM(P101:P121)</f>
        <v>0</v>
      </c>
      <c r="Q100" s="204"/>
      <c r="R100" s="205">
        <f>SUM(R101:R121)</f>
        <v>0</v>
      </c>
      <c r="S100" s="204"/>
      <c r="T100" s="206">
        <f>SUM(T101:T121)</f>
        <v>15.975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81</v>
      </c>
      <c r="AT100" s="208" t="s">
        <v>72</v>
      </c>
      <c r="AU100" s="208" t="s">
        <v>81</v>
      </c>
      <c r="AY100" s="207" t="s">
        <v>148</v>
      </c>
      <c r="BK100" s="209">
        <f>SUM(BK101:BK121)</f>
        <v>0</v>
      </c>
    </row>
    <row r="101" s="2" customFormat="1" ht="16.5" customHeight="1">
      <c r="A101" s="38"/>
      <c r="B101" s="39"/>
      <c r="C101" s="212" t="s">
        <v>81</v>
      </c>
      <c r="D101" s="212" t="s">
        <v>151</v>
      </c>
      <c r="E101" s="213" t="s">
        <v>3065</v>
      </c>
      <c r="F101" s="214" t="s">
        <v>3066</v>
      </c>
      <c r="G101" s="215" t="s">
        <v>230</v>
      </c>
      <c r="H101" s="216">
        <v>16</v>
      </c>
      <c r="I101" s="217"/>
      <c r="J101" s="218">
        <f>ROUND(I101*H101,2)</f>
        <v>0</v>
      </c>
      <c r="K101" s="214" t="s">
        <v>155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156</v>
      </c>
      <c r="AT101" s="223" t="s">
        <v>151</v>
      </c>
      <c r="AU101" s="223" t="s">
        <v>83</v>
      </c>
      <c r="AY101" s="17" t="s">
        <v>148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156</v>
      </c>
      <c r="BM101" s="223" t="s">
        <v>3067</v>
      </c>
    </row>
    <row r="102" s="2" customFormat="1">
      <c r="A102" s="38"/>
      <c r="B102" s="39"/>
      <c r="C102" s="40"/>
      <c r="D102" s="225" t="s">
        <v>158</v>
      </c>
      <c r="E102" s="40"/>
      <c r="F102" s="226" t="s">
        <v>3068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158</v>
      </c>
      <c r="AU102" s="17" t="s">
        <v>83</v>
      </c>
    </row>
    <row r="103" s="2" customFormat="1">
      <c r="A103" s="38"/>
      <c r="B103" s="39"/>
      <c r="C103" s="40"/>
      <c r="D103" s="230" t="s">
        <v>160</v>
      </c>
      <c r="E103" s="40"/>
      <c r="F103" s="231" t="s">
        <v>3069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160</v>
      </c>
      <c r="AU103" s="17" t="s">
        <v>83</v>
      </c>
    </row>
    <row r="104" s="2" customFormat="1" ht="16.5" customHeight="1">
      <c r="A104" s="38"/>
      <c r="B104" s="39"/>
      <c r="C104" s="212" t="s">
        <v>83</v>
      </c>
      <c r="D104" s="212" t="s">
        <v>151</v>
      </c>
      <c r="E104" s="213" t="s">
        <v>3070</v>
      </c>
      <c r="F104" s="214" t="s">
        <v>3071</v>
      </c>
      <c r="G104" s="215" t="s">
        <v>230</v>
      </c>
      <c r="H104" s="216">
        <v>8</v>
      </c>
      <c r="I104" s="217"/>
      <c r="J104" s="218">
        <f>ROUND(I104*H104,2)</f>
        <v>0</v>
      </c>
      <c r="K104" s="214" t="s">
        <v>155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156</v>
      </c>
      <c r="AT104" s="223" t="s">
        <v>151</v>
      </c>
      <c r="AU104" s="223" t="s">
        <v>83</v>
      </c>
      <c r="AY104" s="17" t="s">
        <v>148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156</v>
      </c>
      <c r="BM104" s="223" t="s">
        <v>3072</v>
      </c>
    </row>
    <row r="105" s="2" customFormat="1">
      <c r="A105" s="38"/>
      <c r="B105" s="39"/>
      <c r="C105" s="40"/>
      <c r="D105" s="225" t="s">
        <v>158</v>
      </c>
      <c r="E105" s="40"/>
      <c r="F105" s="226" t="s">
        <v>3073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83</v>
      </c>
    </row>
    <row r="106" s="2" customFormat="1">
      <c r="A106" s="38"/>
      <c r="B106" s="39"/>
      <c r="C106" s="40"/>
      <c r="D106" s="230" t="s">
        <v>160</v>
      </c>
      <c r="E106" s="40"/>
      <c r="F106" s="231" t="s">
        <v>3074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160</v>
      </c>
      <c r="AU106" s="17" t="s">
        <v>83</v>
      </c>
    </row>
    <row r="107" s="2" customFormat="1" ht="16.5" customHeight="1">
      <c r="A107" s="38"/>
      <c r="B107" s="39"/>
      <c r="C107" s="212" t="s">
        <v>175</v>
      </c>
      <c r="D107" s="212" t="s">
        <v>151</v>
      </c>
      <c r="E107" s="213" t="s">
        <v>3075</v>
      </c>
      <c r="F107" s="214" t="s">
        <v>3076</v>
      </c>
      <c r="G107" s="215" t="s">
        <v>230</v>
      </c>
      <c r="H107" s="216">
        <v>16</v>
      </c>
      <c r="I107" s="217"/>
      <c r="J107" s="218">
        <f>ROUND(I107*H107,2)</f>
        <v>0</v>
      </c>
      <c r="K107" s="214" t="s">
        <v>155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156</v>
      </c>
      <c r="AT107" s="223" t="s">
        <v>151</v>
      </c>
      <c r="AU107" s="223" t="s">
        <v>83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156</v>
      </c>
      <c r="BM107" s="223" t="s">
        <v>3077</v>
      </c>
    </row>
    <row r="108" s="2" customFormat="1">
      <c r="A108" s="38"/>
      <c r="B108" s="39"/>
      <c r="C108" s="40"/>
      <c r="D108" s="225" t="s">
        <v>158</v>
      </c>
      <c r="E108" s="40"/>
      <c r="F108" s="226" t="s">
        <v>3078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158</v>
      </c>
      <c r="AU108" s="17" t="s">
        <v>83</v>
      </c>
    </row>
    <row r="109" s="2" customFormat="1">
      <c r="A109" s="38"/>
      <c r="B109" s="39"/>
      <c r="C109" s="40"/>
      <c r="D109" s="230" t="s">
        <v>160</v>
      </c>
      <c r="E109" s="40"/>
      <c r="F109" s="231" t="s">
        <v>3079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160</v>
      </c>
      <c r="AU109" s="17" t="s">
        <v>83</v>
      </c>
    </row>
    <row r="110" s="2" customFormat="1" ht="16.5" customHeight="1">
      <c r="A110" s="38"/>
      <c r="B110" s="39"/>
      <c r="C110" s="212" t="s">
        <v>156</v>
      </c>
      <c r="D110" s="212" t="s">
        <v>151</v>
      </c>
      <c r="E110" s="213" t="s">
        <v>3080</v>
      </c>
      <c r="F110" s="214" t="s">
        <v>3081</v>
      </c>
      <c r="G110" s="215" t="s">
        <v>230</v>
      </c>
      <c r="H110" s="216">
        <v>8</v>
      </c>
      <c r="I110" s="217"/>
      <c r="J110" s="218">
        <f>ROUND(I110*H110,2)</f>
        <v>0</v>
      </c>
      <c r="K110" s="214" t="s">
        <v>155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156</v>
      </c>
      <c r="AT110" s="223" t="s">
        <v>151</v>
      </c>
      <c r="AU110" s="223" t="s">
        <v>83</v>
      </c>
      <c r="AY110" s="17" t="s">
        <v>148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156</v>
      </c>
      <c r="BM110" s="223" t="s">
        <v>3082</v>
      </c>
    </row>
    <row r="111" s="2" customFormat="1">
      <c r="A111" s="38"/>
      <c r="B111" s="39"/>
      <c r="C111" s="40"/>
      <c r="D111" s="225" t="s">
        <v>158</v>
      </c>
      <c r="E111" s="40"/>
      <c r="F111" s="226" t="s">
        <v>3083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83</v>
      </c>
    </row>
    <row r="112" s="2" customFormat="1">
      <c r="A112" s="38"/>
      <c r="B112" s="39"/>
      <c r="C112" s="40"/>
      <c r="D112" s="230" t="s">
        <v>160</v>
      </c>
      <c r="E112" s="40"/>
      <c r="F112" s="231" t="s">
        <v>3084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160</v>
      </c>
      <c r="AU112" s="17" t="s">
        <v>83</v>
      </c>
    </row>
    <row r="113" s="2" customFormat="1" ht="16.5" customHeight="1">
      <c r="A113" s="38"/>
      <c r="B113" s="39"/>
      <c r="C113" s="212" t="s">
        <v>188</v>
      </c>
      <c r="D113" s="212" t="s">
        <v>151</v>
      </c>
      <c r="E113" s="213" t="s">
        <v>3085</v>
      </c>
      <c r="F113" s="214" t="s">
        <v>3086</v>
      </c>
      <c r="G113" s="215" t="s">
        <v>178</v>
      </c>
      <c r="H113" s="216">
        <v>45</v>
      </c>
      <c r="I113" s="217"/>
      <c r="J113" s="218">
        <f>ROUND(I113*H113,2)</f>
        <v>0</v>
      </c>
      <c r="K113" s="214" t="s">
        <v>155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0.35499999999999998</v>
      </c>
      <c r="T113" s="222">
        <f>S113*H113</f>
        <v>15.975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156</v>
      </c>
      <c r="AT113" s="223" t="s">
        <v>151</v>
      </c>
      <c r="AU113" s="223" t="s">
        <v>83</v>
      </c>
      <c r="AY113" s="17" t="s">
        <v>148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156</v>
      </c>
      <c r="BM113" s="223" t="s">
        <v>3087</v>
      </c>
    </row>
    <row r="114" s="2" customFormat="1">
      <c r="A114" s="38"/>
      <c r="B114" s="39"/>
      <c r="C114" s="40"/>
      <c r="D114" s="225" t="s">
        <v>158</v>
      </c>
      <c r="E114" s="40"/>
      <c r="F114" s="226" t="s">
        <v>3088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158</v>
      </c>
      <c r="AU114" s="17" t="s">
        <v>83</v>
      </c>
    </row>
    <row r="115" s="2" customFormat="1">
      <c r="A115" s="38"/>
      <c r="B115" s="39"/>
      <c r="C115" s="40"/>
      <c r="D115" s="230" t="s">
        <v>160</v>
      </c>
      <c r="E115" s="40"/>
      <c r="F115" s="231" t="s">
        <v>3089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160</v>
      </c>
      <c r="AU115" s="17" t="s">
        <v>83</v>
      </c>
    </row>
    <row r="116" s="2" customFormat="1" ht="16.5" customHeight="1">
      <c r="A116" s="38"/>
      <c r="B116" s="39"/>
      <c r="C116" s="212" t="s">
        <v>195</v>
      </c>
      <c r="D116" s="212" t="s">
        <v>151</v>
      </c>
      <c r="E116" s="213" t="s">
        <v>3090</v>
      </c>
      <c r="F116" s="214" t="s">
        <v>3091</v>
      </c>
      <c r="G116" s="215" t="s">
        <v>230</v>
      </c>
      <c r="H116" s="216">
        <v>16</v>
      </c>
      <c r="I116" s="217"/>
      <c r="J116" s="218">
        <f>ROUND(I116*H116,2)</f>
        <v>0</v>
      </c>
      <c r="K116" s="214" t="s">
        <v>155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156</v>
      </c>
      <c r="AT116" s="223" t="s">
        <v>151</v>
      </c>
      <c r="AU116" s="223" t="s">
        <v>83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156</v>
      </c>
      <c r="BM116" s="223" t="s">
        <v>3092</v>
      </c>
    </row>
    <row r="117" s="2" customFormat="1">
      <c r="A117" s="38"/>
      <c r="B117" s="39"/>
      <c r="C117" s="40"/>
      <c r="D117" s="225" t="s">
        <v>158</v>
      </c>
      <c r="E117" s="40"/>
      <c r="F117" s="226" t="s">
        <v>3093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83</v>
      </c>
    </row>
    <row r="118" s="2" customFormat="1">
      <c r="A118" s="38"/>
      <c r="B118" s="39"/>
      <c r="C118" s="40"/>
      <c r="D118" s="230" t="s">
        <v>160</v>
      </c>
      <c r="E118" s="40"/>
      <c r="F118" s="231" t="s">
        <v>3094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160</v>
      </c>
      <c r="AU118" s="17" t="s">
        <v>83</v>
      </c>
    </row>
    <row r="119" s="2" customFormat="1" ht="16.5" customHeight="1">
      <c r="A119" s="38"/>
      <c r="B119" s="39"/>
      <c r="C119" s="212" t="s">
        <v>198</v>
      </c>
      <c r="D119" s="212" t="s">
        <v>151</v>
      </c>
      <c r="E119" s="213" t="s">
        <v>3095</v>
      </c>
      <c r="F119" s="214" t="s">
        <v>3096</v>
      </c>
      <c r="G119" s="215" t="s">
        <v>230</v>
      </c>
      <c r="H119" s="216">
        <v>8</v>
      </c>
      <c r="I119" s="217"/>
      <c r="J119" s="218">
        <f>ROUND(I119*H119,2)</f>
        <v>0</v>
      </c>
      <c r="K119" s="214" t="s">
        <v>155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156</v>
      </c>
      <c r="AT119" s="223" t="s">
        <v>151</v>
      </c>
      <c r="AU119" s="223" t="s">
        <v>83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156</v>
      </c>
      <c r="BM119" s="223" t="s">
        <v>3097</v>
      </c>
    </row>
    <row r="120" s="2" customFormat="1">
      <c r="A120" s="38"/>
      <c r="B120" s="39"/>
      <c r="C120" s="40"/>
      <c r="D120" s="225" t="s">
        <v>158</v>
      </c>
      <c r="E120" s="40"/>
      <c r="F120" s="226" t="s">
        <v>3098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158</v>
      </c>
      <c r="AU120" s="17" t="s">
        <v>83</v>
      </c>
    </row>
    <row r="121" s="2" customFormat="1">
      <c r="A121" s="38"/>
      <c r="B121" s="39"/>
      <c r="C121" s="40"/>
      <c r="D121" s="230" t="s">
        <v>160</v>
      </c>
      <c r="E121" s="40"/>
      <c r="F121" s="231" t="s">
        <v>3099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160</v>
      </c>
      <c r="AU121" s="17" t="s">
        <v>83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83</v>
      </c>
      <c r="F122" s="210" t="s">
        <v>3100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SUM(P123:P151)</f>
        <v>0</v>
      </c>
      <c r="Q122" s="204"/>
      <c r="R122" s="205">
        <f>SUM(R123:R151)</f>
        <v>132.71995551999999</v>
      </c>
      <c r="S122" s="204"/>
      <c r="T122" s="206">
        <f>SUM(T123:T151)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81</v>
      </c>
      <c r="AT122" s="208" t="s">
        <v>72</v>
      </c>
      <c r="AU122" s="208" t="s">
        <v>81</v>
      </c>
      <c r="AY122" s="207" t="s">
        <v>148</v>
      </c>
      <c r="BK122" s="209">
        <f>SUM(BK123:BK151)</f>
        <v>0</v>
      </c>
    </row>
    <row r="123" s="2" customFormat="1" ht="16.5" customHeight="1">
      <c r="A123" s="38"/>
      <c r="B123" s="39"/>
      <c r="C123" s="212" t="s">
        <v>205</v>
      </c>
      <c r="D123" s="212" t="s">
        <v>151</v>
      </c>
      <c r="E123" s="213" t="s">
        <v>3101</v>
      </c>
      <c r="F123" s="214" t="s">
        <v>3102</v>
      </c>
      <c r="G123" s="215" t="s">
        <v>1047</v>
      </c>
      <c r="H123" s="216">
        <v>45.280000000000001</v>
      </c>
      <c r="I123" s="217"/>
      <c r="J123" s="218">
        <f>ROUND(I123*H123,2)</f>
        <v>0</v>
      </c>
      <c r="K123" s="214" t="s">
        <v>155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2.5018699999999998</v>
      </c>
      <c r="R123" s="221">
        <f>Q123*H123</f>
        <v>113.28467359999999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156</v>
      </c>
      <c r="AT123" s="223" t="s">
        <v>151</v>
      </c>
      <c r="AU123" s="223" t="s">
        <v>83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156</v>
      </c>
      <c r="BM123" s="223" t="s">
        <v>3103</v>
      </c>
    </row>
    <row r="124" s="2" customFormat="1">
      <c r="A124" s="38"/>
      <c r="B124" s="39"/>
      <c r="C124" s="40"/>
      <c r="D124" s="225" t="s">
        <v>158</v>
      </c>
      <c r="E124" s="40"/>
      <c r="F124" s="226" t="s">
        <v>3104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158</v>
      </c>
      <c r="AU124" s="17" t="s">
        <v>83</v>
      </c>
    </row>
    <row r="125" s="2" customFormat="1">
      <c r="A125" s="38"/>
      <c r="B125" s="39"/>
      <c r="C125" s="40"/>
      <c r="D125" s="230" t="s">
        <v>160</v>
      </c>
      <c r="E125" s="40"/>
      <c r="F125" s="231" t="s">
        <v>3105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83</v>
      </c>
    </row>
    <row r="126" s="13" customFormat="1">
      <c r="A126" s="13"/>
      <c r="B126" s="232"/>
      <c r="C126" s="233"/>
      <c r="D126" s="225" t="s">
        <v>173</v>
      </c>
      <c r="E126" s="234" t="s">
        <v>19</v>
      </c>
      <c r="F126" s="235" t="s">
        <v>3106</v>
      </c>
      <c r="G126" s="233"/>
      <c r="H126" s="236">
        <v>45.280000000000001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173</v>
      </c>
      <c r="AU126" s="242" t="s">
        <v>83</v>
      </c>
      <c r="AV126" s="13" t="s">
        <v>83</v>
      </c>
      <c r="AW126" s="13" t="s">
        <v>35</v>
      </c>
      <c r="AX126" s="13" t="s">
        <v>81</v>
      </c>
      <c r="AY126" s="242" t="s">
        <v>148</v>
      </c>
    </row>
    <row r="127" s="2" customFormat="1" ht="16.5" customHeight="1">
      <c r="A127" s="38"/>
      <c r="B127" s="39"/>
      <c r="C127" s="212" t="s">
        <v>211</v>
      </c>
      <c r="D127" s="212" t="s">
        <v>151</v>
      </c>
      <c r="E127" s="213" t="s">
        <v>3107</v>
      </c>
      <c r="F127" s="214" t="s">
        <v>3108</v>
      </c>
      <c r="G127" s="215" t="s">
        <v>178</v>
      </c>
      <c r="H127" s="216">
        <v>11.538</v>
      </c>
      <c r="I127" s="217"/>
      <c r="J127" s="218">
        <f>ROUND(I127*H127,2)</f>
        <v>0</v>
      </c>
      <c r="K127" s="214" t="s">
        <v>155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0.0029399999999999999</v>
      </c>
      <c r="R127" s="221">
        <f>Q127*H127</f>
        <v>0.033921720000000002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156</v>
      </c>
      <c r="AT127" s="223" t="s">
        <v>151</v>
      </c>
      <c r="AU127" s="223" t="s">
        <v>83</v>
      </c>
      <c r="AY127" s="17" t="s">
        <v>148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156</v>
      </c>
      <c r="BM127" s="223" t="s">
        <v>3109</v>
      </c>
    </row>
    <row r="128" s="2" customFormat="1">
      <c r="A128" s="38"/>
      <c r="B128" s="39"/>
      <c r="C128" s="40"/>
      <c r="D128" s="225" t="s">
        <v>158</v>
      </c>
      <c r="E128" s="40"/>
      <c r="F128" s="226" t="s">
        <v>3110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158</v>
      </c>
      <c r="AU128" s="17" t="s">
        <v>83</v>
      </c>
    </row>
    <row r="129" s="2" customFormat="1">
      <c r="A129" s="38"/>
      <c r="B129" s="39"/>
      <c r="C129" s="40"/>
      <c r="D129" s="230" t="s">
        <v>160</v>
      </c>
      <c r="E129" s="40"/>
      <c r="F129" s="231" t="s">
        <v>3111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83</v>
      </c>
    </row>
    <row r="130" s="13" customFormat="1">
      <c r="A130" s="13"/>
      <c r="B130" s="232"/>
      <c r="C130" s="233"/>
      <c r="D130" s="225" t="s">
        <v>173</v>
      </c>
      <c r="E130" s="234" t="s">
        <v>19</v>
      </c>
      <c r="F130" s="235" t="s">
        <v>3112</v>
      </c>
      <c r="G130" s="233"/>
      <c r="H130" s="236">
        <v>11.538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173</v>
      </c>
      <c r="AU130" s="242" t="s">
        <v>83</v>
      </c>
      <c r="AV130" s="13" t="s">
        <v>83</v>
      </c>
      <c r="AW130" s="13" t="s">
        <v>35</v>
      </c>
      <c r="AX130" s="13" t="s">
        <v>81</v>
      </c>
      <c r="AY130" s="242" t="s">
        <v>148</v>
      </c>
    </row>
    <row r="131" s="2" customFormat="1" ht="16.5" customHeight="1">
      <c r="A131" s="38"/>
      <c r="B131" s="39"/>
      <c r="C131" s="212" t="s">
        <v>219</v>
      </c>
      <c r="D131" s="212" t="s">
        <v>151</v>
      </c>
      <c r="E131" s="213" t="s">
        <v>3113</v>
      </c>
      <c r="F131" s="214" t="s">
        <v>3114</v>
      </c>
      <c r="G131" s="215" t="s">
        <v>178</v>
      </c>
      <c r="H131" s="216">
        <v>11.538</v>
      </c>
      <c r="I131" s="217"/>
      <c r="J131" s="218">
        <f>ROUND(I131*H131,2)</f>
        <v>0</v>
      </c>
      <c r="K131" s="214" t="s">
        <v>155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156</v>
      </c>
      <c r="AT131" s="223" t="s">
        <v>151</v>
      </c>
      <c r="AU131" s="223" t="s">
        <v>83</v>
      </c>
      <c r="AY131" s="17" t="s">
        <v>148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156</v>
      </c>
      <c r="BM131" s="223" t="s">
        <v>3115</v>
      </c>
    </row>
    <row r="132" s="2" customFormat="1">
      <c r="A132" s="38"/>
      <c r="B132" s="39"/>
      <c r="C132" s="40"/>
      <c r="D132" s="225" t="s">
        <v>158</v>
      </c>
      <c r="E132" s="40"/>
      <c r="F132" s="226" t="s">
        <v>3116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158</v>
      </c>
      <c r="AU132" s="17" t="s">
        <v>83</v>
      </c>
    </row>
    <row r="133" s="2" customFormat="1">
      <c r="A133" s="38"/>
      <c r="B133" s="39"/>
      <c r="C133" s="40"/>
      <c r="D133" s="230" t="s">
        <v>160</v>
      </c>
      <c r="E133" s="40"/>
      <c r="F133" s="231" t="s">
        <v>3117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83</v>
      </c>
    </row>
    <row r="134" s="13" customFormat="1">
      <c r="A134" s="13"/>
      <c r="B134" s="232"/>
      <c r="C134" s="233"/>
      <c r="D134" s="225" t="s">
        <v>173</v>
      </c>
      <c r="E134" s="234" t="s">
        <v>19</v>
      </c>
      <c r="F134" s="235" t="s">
        <v>3112</v>
      </c>
      <c r="G134" s="233"/>
      <c r="H134" s="236">
        <v>11.538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173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148</v>
      </c>
    </row>
    <row r="135" s="2" customFormat="1" ht="16.5" customHeight="1">
      <c r="A135" s="38"/>
      <c r="B135" s="39"/>
      <c r="C135" s="212" t="s">
        <v>227</v>
      </c>
      <c r="D135" s="212" t="s">
        <v>151</v>
      </c>
      <c r="E135" s="213" t="s">
        <v>3118</v>
      </c>
      <c r="F135" s="214" t="s">
        <v>3119</v>
      </c>
      <c r="G135" s="215" t="s">
        <v>154</v>
      </c>
      <c r="H135" s="216">
        <v>1.526</v>
      </c>
      <c r="I135" s="217"/>
      <c r="J135" s="218">
        <f>ROUND(I135*H135,2)</f>
        <v>0</v>
      </c>
      <c r="K135" s="214" t="s">
        <v>155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1.0606199999999999</v>
      </c>
      <c r="R135" s="221">
        <f>Q135*H135</f>
        <v>1.6185061199999999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156</v>
      </c>
      <c r="AT135" s="223" t="s">
        <v>151</v>
      </c>
      <c r="AU135" s="223" t="s">
        <v>83</v>
      </c>
      <c r="AY135" s="17" t="s">
        <v>148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156</v>
      </c>
      <c r="BM135" s="223" t="s">
        <v>3120</v>
      </c>
    </row>
    <row r="136" s="2" customFormat="1">
      <c r="A136" s="38"/>
      <c r="B136" s="39"/>
      <c r="C136" s="40"/>
      <c r="D136" s="225" t="s">
        <v>158</v>
      </c>
      <c r="E136" s="40"/>
      <c r="F136" s="226" t="s">
        <v>3121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158</v>
      </c>
      <c r="AU136" s="17" t="s">
        <v>83</v>
      </c>
    </row>
    <row r="137" s="2" customFormat="1">
      <c r="A137" s="38"/>
      <c r="B137" s="39"/>
      <c r="C137" s="40"/>
      <c r="D137" s="230" t="s">
        <v>160</v>
      </c>
      <c r="E137" s="40"/>
      <c r="F137" s="231" t="s">
        <v>3122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160</v>
      </c>
      <c r="AU137" s="17" t="s">
        <v>83</v>
      </c>
    </row>
    <row r="138" s="13" customFormat="1">
      <c r="A138" s="13"/>
      <c r="B138" s="232"/>
      <c r="C138" s="233"/>
      <c r="D138" s="225" t="s">
        <v>173</v>
      </c>
      <c r="E138" s="234" t="s">
        <v>19</v>
      </c>
      <c r="F138" s="235" t="s">
        <v>3123</v>
      </c>
      <c r="G138" s="233"/>
      <c r="H138" s="236">
        <v>0.95099999999999996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173</v>
      </c>
      <c r="AU138" s="242" t="s">
        <v>83</v>
      </c>
      <c r="AV138" s="13" t="s">
        <v>83</v>
      </c>
      <c r="AW138" s="13" t="s">
        <v>35</v>
      </c>
      <c r="AX138" s="13" t="s">
        <v>73</v>
      </c>
      <c r="AY138" s="242" t="s">
        <v>148</v>
      </c>
    </row>
    <row r="139" s="13" customFormat="1">
      <c r="A139" s="13"/>
      <c r="B139" s="232"/>
      <c r="C139" s="233"/>
      <c r="D139" s="225" t="s">
        <v>173</v>
      </c>
      <c r="E139" s="234" t="s">
        <v>19</v>
      </c>
      <c r="F139" s="235" t="s">
        <v>3124</v>
      </c>
      <c r="G139" s="233"/>
      <c r="H139" s="236">
        <v>0.57499999999999996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173</v>
      </c>
      <c r="AU139" s="242" t="s">
        <v>83</v>
      </c>
      <c r="AV139" s="13" t="s">
        <v>83</v>
      </c>
      <c r="AW139" s="13" t="s">
        <v>35</v>
      </c>
      <c r="AX139" s="13" t="s">
        <v>73</v>
      </c>
      <c r="AY139" s="242" t="s">
        <v>148</v>
      </c>
    </row>
    <row r="140" s="2" customFormat="1" ht="16.5" customHeight="1">
      <c r="A140" s="38"/>
      <c r="B140" s="39"/>
      <c r="C140" s="212" t="s">
        <v>8</v>
      </c>
      <c r="D140" s="212" t="s">
        <v>151</v>
      </c>
      <c r="E140" s="213" t="s">
        <v>3125</v>
      </c>
      <c r="F140" s="214" t="s">
        <v>3126</v>
      </c>
      <c r="G140" s="215" t="s">
        <v>1047</v>
      </c>
      <c r="H140" s="216">
        <v>1.7629999999999999</v>
      </c>
      <c r="I140" s="217"/>
      <c r="J140" s="218">
        <f>ROUND(I140*H140,2)</f>
        <v>0</v>
      </c>
      <c r="K140" s="214" t="s">
        <v>155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2.5441600000000002</v>
      </c>
      <c r="R140" s="221">
        <f>Q140*H140</f>
        <v>4.4853540800000005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156</v>
      </c>
      <c r="AT140" s="223" t="s">
        <v>151</v>
      </c>
      <c r="AU140" s="223" t="s">
        <v>83</v>
      </c>
      <c r="AY140" s="17" t="s">
        <v>148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156</v>
      </c>
      <c r="BM140" s="223" t="s">
        <v>3127</v>
      </c>
    </row>
    <row r="141" s="2" customFormat="1">
      <c r="A141" s="38"/>
      <c r="B141" s="39"/>
      <c r="C141" s="40"/>
      <c r="D141" s="225" t="s">
        <v>158</v>
      </c>
      <c r="E141" s="40"/>
      <c r="F141" s="226" t="s">
        <v>3128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158</v>
      </c>
      <c r="AU141" s="17" t="s">
        <v>83</v>
      </c>
    </row>
    <row r="142" s="2" customFormat="1">
      <c r="A142" s="38"/>
      <c r="B142" s="39"/>
      <c r="C142" s="40"/>
      <c r="D142" s="230" t="s">
        <v>160</v>
      </c>
      <c r="E142" s="40"/>
      <c r="F142" s="231" t="s">
        <v>3129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83</v>
      </c>
    </row>
    <row r="143" s="13" customFormat="1">
      <c r="A143" s="13"/>
      <c r="B143" s="232"/>
      <c r="C143" s="233"/>
      <c r="D143" s="225" t="s">
        <v>173</v>
      </c>
      <c r="E143" s="234" t="s">
        <v>19</v>
      </c>
      <c r="F143" s="235" t="s">
        <v>3130</v>
      </c>
      <c r="G143" s="233"/>
      <c r="H143" s="236">
        <v>1.6879999999999999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173</v>
      </c>
      <c r="AU143" s="242" t="s">
        <v>83</v>
      </c>
      <c r="AV143" s="13" t="s">
        <v>83</v>
      </c>
      <c r="AW143" s="13" t="s">
        <v>35</v>
      </c>
      <c r="AX143" s="13" t="s">
        <v>73</v>
      </c>
      <c r="AY143" s="242" t="s">
        <v>148</v>
      </c>
    </row>
    <row r="144" s="13" customFormat="1">
      <c r="A144" s="13"/>
      <c r="B144" s="232"/>
      <c r="C144" s="233"/>
      <c r="D144" s="225" t="s">
        <v>173</v>
      </c>
      <c r="E144" s="234" t="s">
        <v>19</v>
      </c>
      <c r="F144" s="235" t="s">
        <v>3131</v>
      </c>
      <c r="G144" s="233"/>
      <c r="H144" s="236">
        <v>0.074999999999999997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173</v>
      </c>
      <c r="AU144" s="242" t="s">
        <v>83</v>
      </c>
      <c r="AV144" s="13" t="s">
        <v>83</v>
      </c>
      <c r="AW144" s="13" t="s">
        <v>35</v>
      </c>
      <c r="AX144" s="13" t="s">
        <v>73</v>
      </c>
      <c r="AY144" s="242" t="s">
        <v>148</v>
      </c>
    </row>
    <row r="145" s="2" customFormat="1" ht="16.5" customHeight="1">
      <c r="A145" s="38"/>
      <c r="B145" s="39"/>
      <c r="C145" s="212" t="s">
        <v>238</v>
      </c>
      <c r="D145" s="212" t="s">
        <v>151</v>
      </c>
      <c r="E145" s="213" t="s">
        <v>3132</v>
      </c>
      <c r="F145" s="214" t="s">
        <v>3133</v>
      </c>
      <c r="G145" s="215" t="s">
        <v>178</v>
      </c>
      <c r="H145" s="216">
        <v>45</v>
      </c>
      <c r="I145" s="217"/>
      <c r="J145" s="218">
        <f>ROUND(I145*H145,2)</f>
        <v>0</v>
      </c>
      <c r="K145" s="214" t="s">
        <v>155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0.108</v>
      </c>
      <c r="R145" s="221">
        <f>Q145*H145</f>
        <v>4.8600000000000003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156</v>
      </c>
      <c r="AT145" s="223" t="s">
        <v>151</v>
      </c>
      <c r="AU145" s="223" t="s">
        <v>83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156</v>
      </c>
      <c r="BM145" s="223" t="s">
        <v>3134</v>
      </c>
    </row>
    <row r="146" s="2" customFormat="1">
      <c r="A146" s="38"/>
      <c r="B146" s="39"/>
      <c r="C146" s="40"/>
      <c r="D146" s="225" t="s">
        <v>158</v>
      </c>
      <c r="E146" s="40"/>
      <c r="F146" s="226" t="s">
        <v>3135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83</v>
      </c>
    </row>
    <row r="147" s="2" customFormat="1">
      <c r="A147" s="38"/>
      <c r="B147" s="39"/>
      <c r="C147" s="40"/>
      <c r="D147" s="230" t="s">
        <v>160</v>
      </c>
      <c r="E147" s="40"/>
      <c r="F147" s="231" t="s">
        <v>3136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160</v>
      </c>
      <c r="AU147" s="17" t="s">
        <v>83</v>
      </c>
    </row>
    <row r="148" s="2" customFormat="1" ht="16.5" customHeight="1">
      <c r="A148" s="38"/>
      <c r="B148" s="39"/>
      <c r="C148" s="243" t="s">
        <v>246</v>
      </c>
      <c r="D148" s="243" t="s">
        <v>182</v>
      </c>
      <c r="E148" s="244" t="s">
        <v>3137</v>
      </c>
      <c r="F148" s="245" t="s">
        <v>3138</v>
      </c>
      <c r="G148" s="246" t="s">
        <v>230</v>
      </c>
      <c r="H148" s="247">
        <v>11.25</v>
      </c>
      <c r="I148" s="248"/>
      <c r="J148" s="249">
        <f>ROUND(I148*H148,2)</f>
        <v>0</v>
      </c>
      <c r="K148" s="245" t="s">
        <v>155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0.75</v>
      </c>
      <c r="R148" s="221">
        <f>Q148*H148</f>
        <v>8.4375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205</v>
      </c>
      <c r="AT148" s="223" t="s">
        <v>182</v>
      </c>
      <c r="AU148" s="223" t="s">
        <v>83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156</v>
      </c>
      <c r="BM148" s="223" t="s">
        <v>3139</v>
      </c>
    </row>
    <row r="149" s="2" customFormat="1">
      <c r="A149" s="38"/>
      <c r="B149" s="39"/>
      <c r="C149" s="40"/>
      <c r="D149" s="225" t="s">
        <v>158</v>
      </c>
      <c r="E149" s="40"/>
      <c r="F149" s="226" t="s">
        <v>3140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158</v>
      </c>
      <c r="AU149" s="17" t="s">
        <v>83</v>
      </c>
    </row>
    <row r="150" s="2" customFormat="1">
      <c r="A150" s="38"/>
      <c r="B150" s="39"/>
      <c r="C150" s="40"/>
      <c r="D150" s="225" t="s">
        <v>215</v>
      </c>
      <c r="E150" s="40"/>
      <c r="F150" s="253" t="s">
        <v>3141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215</v>
      </c>
      <c r="AU150" s="17" t="s">
        <v>83</v>
      </c>
    </row>
    <row r="151" s="13" customFormat="1">
      <c r="A151" s="13"/>
      <c r="B151" s="232"/>
      <c r="C151" s="233"/>
      <c r="D151" s="225" t="s">
        <v>173</v>
      </c>
      <c r="E151" s="233"/>
      <c r="F151" s="235" t="s">
        <v>3142</v>
      </c>
      <c r="G151" s="233"/>
      <c r="H151" s="236">
        <v>11.25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173</v>
      </c>
      <c r="AU151" s="242" t="s">
        <v>83</v>
      </c>
      <c r="AV151" s="13" t="s">
        <v>83</v>
      </c>
      <c r="AW151" s="13" t="s">
        <v>4</v>
      </c>
      <c r="AX151" s="13" t="s">
        <v>81</v>
      </c>
      <c r="AY151" s="242" t="s">
        <v>148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175</v>
      </c>
      <c r="F152" s="210" t="s">
        <v>3143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SUM(P153:P180)</f>
        <v>0</v>
      </c>
      <c r="Q152" s="204"/>
      <c r="R152" s="205">
        <f>SUM(R153:R180)</f>
        <v>11.438975250000002</v>
      </c>
      <c r="S152" s="204"/>
      <c r="T152" s="206">
        <f>SUM(T153:T180)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81</v>
      </c>
      <c r="AT152" s="208" t="s">
        <v>72</v>
      </c>
      <c r="AU152" s="208" t="s">
        <v>81</v>
      </c>
      <c r="AY152" s="207" t="s">
        <v>148</v>
      </c>
      <c r="BK152" s="209">
        <f>SUM(BK153:BK180)</f>
        <v>0</v>
      </c>
    </row>
    <row r="153" s="2" customFormat="1" ht="24.15" customHeight="1">
      <c r="A153" s="38"/>
      <c r="B153" s="39"/>
      <c r="C153" s="212" t="s">
        <v>252</v>
      </c>
      <c r="D153" s="212" t="s">
        <v>151</v>
      </c>
      <c r="E153" s="213" t="s">
        <v>3144</v>
      </c>
      <c r="F153" s="214" t="s">
        <v>3145</v>
      </c>
      <c r="G153" s="215" t="s">
        <v>178</v>
      </c>
      <c r="H153" s="216">
        <v>9.0899999999999999</v>
      </c>
      <c r="I153" s="217"/>
      <c r="J153" s="218">
        <f>ROUND(I153*H153,2)</f>
        <v>0</v>
      </c>
      <c r="K153" s="214" t="s">
        <v>155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0.1875</v>
      </c>
      <c r="R153" s="221">
        <f>Q153*H153</f>
        <v>1.704375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156</v>
      </c>
      <c r="AT153" s="223" t="s">
        <v>151</v>
      </c>
      <c r="AU153" s="223" t="s">
        <v>83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156</v>
      </c>
      <c r="BM153" s="223" t="s">
        <v>3146</v>
      </c>
    </row>
    <row r="154" s="2" customFormat="1">
      <c r="A154" s="38"/>
      <c r="B154" s="39"/>
      <c r="C154" s="40"/>
      <c r="D154" s="225" t="s">
        <v>158</v>
      </c>
      <c r="E154" s="40"/>
      <c r="F154" s="226" t="s">
        <v>3147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83</v>
      </c>
    </row>
    <row r="155" s="2" customFormat="1">
      <c r="A155" s="38"/>
      <c r="B155" s="39"/>
      <c r="C155" s="40"/>
      <c r="D155" s="230" t="s">
        <v>160</v>
      </c>
      <c r="E155" s="40"/>
      <c r="F155" s="231" t="s">
        <v>3148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83</v>
      </c>
    </row>
    <row r="156" s="13" customFormat="1">
      <c r="A156" s="13"/>
      <c r="B156" s="232"/>
      <c r="C156" s="233"/>
      <c r="D156" s="225" t="s">
        <v>173</v>
      </c>
      <c r="E156" s="234" t="s">
        <v>19</v>
      </c>
      <c r="F156" s="235" t="s">
        <v>3149</v>
      </c>
      <c r="G156" s="233"/>
      <c r="H156" s="236">
        <v>2.0499999999999998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173</v>
      </c>
      <c r="AU156" s="242" t="s">
        <v>83</v>
      </c>
      <c r="AV156" s="13" t="s">
        <v>83</v>
      </c>
      <c r="AW156" s="13" t="s">
        <v>35</v>
      </c>
      <c r="AX156" s="13" t="s">
        <v>73</v>
      </c>
      <c r="AY156" s="242" t="s">
        <v>148</v>
      </c>
    </row>
    <row r="157" s="13" customFormat="1">
      <c r="A157" s="13"/>
      <c r="B157" s="232"/>
      <c r="C157" s="233"/>
      <c r="D157" s="225" t="s">
        <v>173</v>
      </c>
      <c r="E157" s="234" t="s">
        <v>19</v>
      </c>
      <c r="F157" s="235" t="s">
        <v>3150</v>
      </c>
      <c r="G157" s="233"/>
      <c r="H157" s="236">
        <v>4.04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173</v>
      </c>
      <c r="AU157" s="242" t="s">
        <v>83</v>
      </c>
      <c r="AV157" s="13" t="s">
        <v>83</v>
      </c>
      <c r="AW157" s="13" t="s">
        <v>35</v>
      </c>
      <c r="AX157" s="13" t="s">
        <v>73</v>
      </c>
      <c r="AY157" s="242" t="s">
        <v>148</v>
      </c>
    </row>
    <row r="158" s="13" customFormat="1">
      <c r="A158" s="13"/>
      <c r="B158" s="232"/>
      <c r="C158" s="233"/>
      <c r="D158" s="225" t="s">
        <v>173</v>
      </c>
      <c r="E158" s="234" t="s">
        <v>19</v>
      </c>
      <c r="F158" s="235" t="s">
        <v>3151</v>
      </c>
      <c r="G158" s="233"/>
      <c r="H158" s="236">
        <v>3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173</v>
      </c>
      <c r="AU158" s="242" t="s">
        <v>83</v>
      </c>
      <c r="AV158" s="13" t="s">
        <v>83</v>
      </c>
      <c r="AW158" s="13" t="s">
        <v>35</v>
      </c>
      <c r="AX158" s="13" t="s">
        <v>73</v>
      </c>
      <c r="AY158" s="242" t="s">
        <v>148</v>
      </c>
    </row>
    <row r="159" s="2" customFormat="1" ht="16.5" customHeight="1">
      <c r="A159" s="38"/>
      <c r="B159" s="39"/>
      <c r="C159" s="212" t="s">
        <v>169</v>
      </c>
      <c r="D159" s="212" t="s">
        <v>151</v>
      </c>
      <c r="E159" s="213" t="s">
        <v>3152</v>
      </c>
      <c r="F159" s="214" t="s">
        <v>3153</v>
      </c>
      <c r="G159" s="215" t="s">
        <v>178</v>
      </c>
      <c r="H159" s="216">
        <v>6.125</v>
      </c>
      <c r="I159" s="217"/>
      <c r="J159" s="218">
        <f>ROUND(I159*H159,2)</f>
        <v>0</v>
      </c>
      <c r="K159" s="214" t="s">
        <v>155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0.18249000000000001</v>
      </c>
      <c r="R159" s="221">
        <f>Q159*H159</f>
        <v>1.11775125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156</v>
      </c>
      <c r="AT159" s="223" t="s">
        <v>151</v>
      </c>
      <c r="AU159" s="223" t="s">
        <v>83</v>
      </c>
      <c r="AY159" s="17" t="s">
        <v>148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156</v>
      </c>
      <c r="BM159" s="223" t="s">
        <v>3154</v>
      </c>
    </row>
    <row r="160" s="2" customFormat="1">
      <c r="A160" s="38"/>
      <c r="B160" s="39"/>
      <c r="C160" s="40"/>
      <c r="D160" s="225" t="s">
        <v>158</v>
      </c>
      <c r="E160" s="40"/>
      <c r="F160" s="226" t="s">
        <v>3155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158</v>
      </c>
      <c r="AU160" s="17" t="s">
        <v>83</v>
      </c>
    </row>
    <row r="161" s="2" customFormat="1">
      <c r="A161" s="38"/>
      <c r="B161" s="39"/>
      <c r="C161" s="40"/>
      <c r="D161" s="230" t="s">
        <v>160</v>
      </c>
      <c r="E161" s="40"/>
      <c r="F161" s="231" t="s">
        <v>3156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160</v>
      </c>
      <c r="AU161" s="17" t="s">
        <v>83</v>
      </c>
    </row>
    <row r="162" s="13" customFormat="1">
      <c r="A162" s="13"/>
      <c r="B162" s="232"/>
      <c r="C162" s="233"/>
      <c r="D162" s="225" t="s">
        <v>173</v>
      </c>
      <c r="E162" s="234" t="s">
        <v>19</v>
      </c>
      <c r="F162" s="235" t="s">
        <v>3157</v>
      </c>
      <c r="G162" s="233"/>
      <c r="H162" s="236">
        <v>6.125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173</v>
      </c>
      <c r="AU162" s="242" t="s">
        <v>83</v>
      </c>
      <c r="AV162" s="13" t="s">
        <v>83</v>
      </c>
      <c r="AW162" s="13" t="s">
        <v>35</v>
      </c>
      <c r="AX162" s="13" t="s">
        <v>81</v>
      </c>
      <c r="AY162" s="242" t="s">
        <v>148</v>
      </c>
    </row>
    <row r="163" s="2" customFormat="1" ht="21.75" customHeight="1">
      <c r="A163" s="38"/>
      <c r="B163" s="39"/>
      <c r="C163" s="212" t="s">
        <v>261</v>
      </c>
      <c r="D163" s="212" t="s">
        <v>151</v>
      </c>
      <c r="E163" s="213" t="s">
        <v>3158</v>
      </c>
      <c r="F163" s="214" t="s">
        <v>3159</v>
      </c>
      <c r="G163" s="215" t="s">
        <v>178</v>
      </c>
      <c r="H163" s="216">
        <v>263.23599999999999</v>
      </c>
      <c r="I163" s="217"/>
      <c r="J163" s="218">
        <f>ROUND(I163*H163,2)</f>
        <v>0</v>
      </c>
      <c r="K163" s="214" t="s">
        <v>155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156</v>
      </c>
      <c r="AT163" s="223" t="s">
        <v>151</v>
      </c>
      <c r="AU163" s="223" t="s">
        <v>83</v>
      </c>
      <c r="AY163" s="17" t="s">
        <v>148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156</v>
      </c>
      <c r="BM163" s="223" t="s">
        <v>3160</v>
      </c>
    </row>
    <row r="164" s="2" customFormat="1">
      <c r="A164" s="38"/>
      <c r="B164" s="39"/>
      <c r="C164" s="40"/>
      <c r="D164" s="225" t="s">
        <v>158</v>
      </c>
      <c r="E164" s="40"/>
      <c r="F164" s="226" t="s">
        <v>3161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158</v>
      </c>
      <c r="AU164" s="17" t="s">
        <v>83</v>
      </c>
    </row>
    <row r="165" s="2" customFormat="1">
      <c r="A165" s="38"/>
      <c r="B165" s="39"/>
      <c r="C165" s="40"/>
      <c r="D165" s="230" t="s">
        <v>160</v>
      </c>
      <c r="E165" s="40"/>
      <c r="F165" s="231" t="s">
        <v>3162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160</v>
      </c>
      <c r="AU165" s="17" t="s">
        <v>83</v>
      </c>
    </row>
    <row r="166" s="13" customFormat="1">
      <c r="A166" s="13"/>
      <c r="B166" s="232"/>
      <c r="C166" s="233"/>
      <c r="D166" s="225" t="s">
        <v>173</v>
      </c>
      <c r="E166" s="234" t="s">
        <v>19</v>
      </c>
      <c r="F166" s="235" t="s">
        <v>3163</v>
      </c>
      <c r="G166" s="233"/>
      <c r="H166" s="236">
        <v>263.23599999999999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173</v>
      </c>
      <c r="AU166" s="242" t="s">
        <v>83</v>
      </c>
      <c r="AV166" s="13" t="s">
        <v>83</v>
      </c>
      <c r="AW166" s="13" t="s">
        <v>35</v>
      </c>
      <c r="AX166" s="13" t="s">
        <v>81</v>
      </c>
      <c r="AY166" s="242" t="s">
        <v>148</v>
      </c>
    </row>
    <row r="167" s="2" customFormat="1" ht="24.15" customHeight="1">
      <c r="A167" s="38"/>
      <c r="B167" s="39"/>
      <c r="C167" s="243" t="s">
        <v>266</v>
      </c>
      <c r="D167" s="243" t="s">
        <v>182</v>
      </c>
      <c r="E167" s="244" t="s">
        <v>3164</v>
      </c>
      <c r="F167" s="245" t="s">
        <v>3165</v>
      </c>
      <c r="G167" s="246" t="s">
        <v>178</v>
      </c>
      <c r="H167" s="247">
        <v>289.56</v>
      </c>
      <c r="I167" s="248"/>
      <c r="J167" s="249">
        <f>ROUND(I167*H167,2)</f>
        <v>0</v>
      </c>
      <c r="K167" s="245" t="s">
        <v>155</v>
      </c>
      <c r="L167" s="250"/>
      <c r="M167" s="251" t="s">
        <v>19</v>
      </c>
      <c r="N167" s="252" t="s">
        <v>44</v>
      </c>
      <c r="O167" s="84"/>
      <c r="P167" s="221">
        <f>O167*H167</f>
        <v>0</v>
      </c>
      <c r="Q167" s="221">
        <v>0.027900000000000001</v>
      </c>
      <c r="R167" s="221">
        <f>Q167*H167</f>
        <v>8.0787240000000011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205</v>
      </c>
      <c r="AT167" s="223" t="s">
        <v>182</v>
      </c>
      <c r="AU167" s="223" t="s">
        <v>83</v>
      </c>
      <c r="AY167" s="17" t="s">
        <v>148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156</v>
      </c>
      <c r="BM167" s="223" t="s">
        <v>3166</v>
      </c>
    </row>
    <row r="168" s="2" customFormat="1">
      <c r="A168" s="38"/>
      <c r="B168" s="39"/>
      <c r="C168" s="40"/>
      <c r="D168" s="225" t="s">
        <v>158</v>
      </c>
      <c r="E168" s="40"/>
      <c r="F168" s="226" t="s">
        <v>3165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158</v>
      </c>
      <c r="AU168" s="17" t="s">
        <v>83</v>
      </c>
    </row>
    <row r="169" s="13" customFormat="1">
      <c r="A169" s="13"/>
      <c r="B169" s="232"/>
      <c r="C169" s="233"/>
      <c r="D169" s="225" t="s">
        <v>173</v>
      </c>
      <c r="E169" s="233"/>
      <c r="F169" s="235" t="s">
        <v>3167</v>
      </c>
      <c r="G169" s="233"/>
      <c r="H169" s="236">
        <v>289.56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173</v>
      </c>
      <c r="AU169" s="242" t="s">
        <v>83</v>
      </c>
      <c r="AV169" s="13" t="s">
        <v>83</v>
      </c>
      <c r="AW169" s="13" t="s">
        <v>4</v>
      </c>
      <c r="AX169" s="13" t="s">
        <v>81</v>
      </c>
      <c r="AY169" s="242" t="s">
        <v>148</v>
      </c>
    </row>
    <row r="170" s="2" customFormat="1" ht="16.5" customHeight="1">
      <c r="A170" s="38"/>
      <c r="B170" s="39"/>
      <c r="C170" s="243" t="s">
        <v>272</v>
      </c>
      <c r="D170" s="243" t="s">
        <v>182</v>
      </c>
      <c r="E170" s="244" t="s">
        <v>3168</v>
      </c>
      <c r="F170" s="245" t="s">
        <v>3169</v>
      </c>
      <c r="G170" s="246" t="s">
        <v>168</v>
      </c>
      <c r="H170" s="247">
        <v>141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4"/>
      <c r="P170" s="221">
        <f>O170*H170</f>
        <v>0</v>
      </c>
      <c r="Q170" s="221">
        <v>0.002</v>
      </c>
      <c r="R170" s="221">
        <f>Q170*H170</f>
        <v>0.28200000000000003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205</v>
      </c>
      <c r="AT170" s="223" t="s">
        <v>182</v>
      </c>
      <c r="AU170" s="223" t="s">
        <v>83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156</v>
      </c>
      <c r="BM170" s="223" t="s">
        <v>3170</v>
      </c>
    </row>
    <row r="171" s="2" customFormat="1">
      <c r="A171" s="38"/>
      <c r="B171" s="39"/>
      <c r="C171" s="40"/>
      <c r="D171" s="225" t="s">
        <v>158</v>
      </c>
      <c r="E171" s="40"/>
      <c r="F171" s="226" t="s">
        <v>3169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158</v>
      </c>
      <c r="AU171" s="17" t="s">
        <v>83</v>
      </c>
    </row>
    <row r="172" s="13" customFormat="1">
      <c r="A172" s="13"/>
      <c r="B172" s="232"/>
      <c r="C172" s="233"/>
      <c r="D172" s="225" t="s">
        <v>173</v>
      </c>
      <c r="E172" s="234" t="s">
        <v>19</v>
      </c>
      <c r="F172" s="235" t="s">
        <v>3171</v>
      </c>
      <c r="G172" s="233"/>
      <c r="H172" s="236">
        <v>72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173</v>
      </c>
      <c r="AU172" s="242" t="s">
        <v>83</v>
      </c>
      <c r="AV172" s="13" t="s">
        <v>83</v>
      </c>
      <c r="AW172" s="13" t="s">
        <v>35</v>
      </c>
      <c r="AX172" s="13" t="s">
        <v>73</v>
      </c>
      <c r="AY172" s="242" t="s">
        <v>148</v>
      </c>
    </row>
    <row r="173" s="13" customFormat="1">
      <c r="A173" s="13"/>
      <c r="B173" s="232"/>
      <c r="C173" s="233"/>
      <c r="D173" s="225" t="s">
        <v>173</v>
      </c>
      <c r="E173" s="234" t="s">
        <v>19</v>
      </c>
      <c r="F173" s="235" t="s">
        <v>3172</v>
      </c>
      <c r="G173" s="233"/>
      <c r="H173" s="236">
        <v>69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173</v>
      </c>
      <c r="AU173" s="242" t="s">
        <v>83</v>
      </c>
      <c r="AV173" s="13" t="s">
        <v>83</v>
      </c>
      <c r="AW173" s="13" t="s">
        <v>35</v>
      </c>
      <c r="AX173" s="13" t="s">
        <v>73</v>
      </c>
      <c r="AY173" s="242" t="s">
        <v>148</v>
      </c>
    </row>
    <row r="174" s="2" customFormat="1" ht="16.5" customHeight="1">
      <c r="A174" s="38"/>
      <c r="B174" s="39"/>
      <c r="C174" s="243" t="s">
        <v>276</v>
      </c>
      <c r="D174" s="243" t="s">
        <v>182</v>
      </c>
      <c r="E174" s="244" t="s">
        <v>3173</v>
      </c>
      <c r="F174" s="245" t="s">
        <v>3174</v>
      </c>
      <c r="G174" s="246" t="s">
        <v>168</v>
      </c>
      <c r="H174" s="247">
        <v>36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0.002</v>
      </c>
      <c r="R174" s="221">
        <f>Q174*H174</f>
        <v>0.072000000000000008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205</v>
      </c>
      <c r="AT174" s="223" t="s">
        <v>182</v>
      </c>
      <c r="AU174" s="223" t="s">
        <v>83</v>
      </c>
      <c r="AY174" s="17" t="s">
        <v>148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156</v>
      </c>
      <c r="BM174" s="223" t="s">
        <v>3175</v>
      </c>
    </row>
    <row r="175" s="2" customFormat="1">
      <c r="A175" s="38"/>
      <c r="B175" s="39"/>
      <c r="C175" s="40"/>
      <c r="D175" s="225" t="s">
        <v>158</v>
      </c>
      <c r="E175" s="40"/>
      <c r="F175" s="226" t="s">
        <v>3174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158</v>
      </c>
      <c r="AU175" s="17" t="s">
        <v>83</v>
      </c>
    </row>
    <row r="176" s="2" customFormat="1" ht="16.5" customHeight="1">
      <c r="A176" s="38"/>
      <c r="B176" s="39"/>
      <c r="C176" s="243" t="s">
        <v>7</v>
      </c>
      <c r="D176" s="243" t="s">
        <v>182</v>
      </c>
      <c r="E176" s="244" t="s">
        <v>3176</v>
      </c>
      <c r="F176" s="245" t="s">
        <v>3177</v>
      </c>
      <c r="G176" s="246" t="s">
        <v>168</v>
      </c>
      <c r="H176" s="247">
        <v>16.050000000000001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0.0025000000000000001</v>
      </c>
      <c r="R176" s="221">
        <f>Q176*H176</f>
        <v>0.040125000000000001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205</v>
      </c>
      <c r="AT176" s="223" t="s">
        <v>182</v>
      </c>
      <c r="AU176" s="223" t="s">
        <v>83</v>
      </c>
      <c r="AY176" s="17" t="s">
        <v>148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156</v>
      </c>
      <c r="BM176" s="223" t="s">
        <v>3178</v>
      </c>
    </row>
    <row r="177" s="2" customFormat="1">
      <c r="A177" s="38"/>
      <c r="B177" s="39"/>
      <c r="C177" s="40"/>
      <c r="D177" s="225" t="s">
        <v>158</v>
      </c>
      <c r="E177" s="40"/>
      <c r="F177" s="226" t="s">
        <v>3177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158</v>
      </c>
      <c r="AU177" s="17" t="s">
        <v>83</v>
      </c>
    </row>
    <row r="178" s="13" customFormat="1">
      <c r="A178" s="13"/>
      <c r="B178" s="232"/>
      <c r="C178" s="233"/>
      <c r="D178" s="225" t="s">
        <v>173</v>
      </c>
      <c r="E178" s="234" t="s">
        <v>19</v>
      </c>
      <c r="F178" s="235" t="s">
        <v>3179</v>
      </c>
      <c r="G178" s="233"/>
      <c r="H178" s="236">
        <v>16.050000000000001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173</v>
      </c>
      <c r="AU178" s="242" t="s">
        <v>83</v>
      </c>
      <c r="AV178" s="13" t="s">
        <v>83</v>
      </c>
      <c r="AW178" s="13" t="s">
        <v>35</v>
      </c>
      <c r="AX178" s="13" t="s">
        <v>81</v>
      </c>
      <c r="AY178" s="242" t="s">
        <v>148</v>
      </c>
    </row>
    <row r="179" s="2" customFormat="1" ht="16.5" customHeight="1">
      <c r="A179" s="38"/>
      <c r="B179" s="39"/>
      <c r="C179" s="243" t="s">
        <v>285</v>
      </c>
      <c r="D179" s="243" t="s">
        <v>182</v>
      </c>
      <c r="E179" s="244" t="s">
        <v>3180</v>
      </c>
      <c r="F179" s="245" t="s">
        <v>3181</v>
      </c>
      <c r="G179" s="246" t="s">
        <v>168</v>
      </c>
      <c r="H179" s="247">
        <v>36</v>
      </c>
      <c r="I179" s="248"/>
      <c r="J179" s="249">
        <f>ROUND(I179*H179,2)</f>
        <v>0</v>
      </c>
      <c r="K179" s="245" t="s">
        <v>155</v>
      </c>
      <c r="L179" s="250"/>
      <c r="M179" s="251" t="s">
        <v>19</v>
      </c>
      <c r="N179" s="252" t="s">
        <v>44</v>
      </c>
      <c r="O179" s="84"/>
      <c r="P179" s="221">
        <f>O179*H179</f>
        <v>0</v>
      </c>
      <c r="Q179" s="221">
        <v>0.0040000000000000001</v>
      </c>
      <c r="R179" s="221">
        <f>Q179*H179</f>
        <v>0.14400000000000002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205</v>
      </c>
      <c r="AT179" s="223" t="s">
        <v>182</v>
      </c>
      <c r="AU179" s="223" t="s">
        <v>83</v>
      </c>
      <c r="AY179" s="17" t="s">
        <v>148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156</v>
      </c>
      <c r="BM179" s="223" t="s">
        <v>3182</v>
      </c>
    </row>
    <row r="180" s="2" customFormat="1">
      <c r="A180" s="38"/>
      <c r="B180" s="39"/>
      <c r="C180" s="40"/>
      <c r="D180" s="225" t="s">
        <v>158</v>
      </c>
      <c r="E180" s="40"/>
      <c r="F180" s="226" t="s">
        <v>3181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158</v>
      </c>
      <c r="AU180" s="17" t="s">
        <v>83</v>
      </c>
    </row>
    <row r="181" s="12" customFormat="1" ht="22.8" customHeight="1">
      <c r="A181" s="12"/>
      <c r="B181" s="196"/>
      <c r="C181" s="197"/>
      <c r="D181" s="198" t="s">
        <v>72</v>
      </c>
      <c r="E181" s="210" t="s">
        <v>156</v>
      </c>
      <c r="F181" s="210" t="s">
        <v>3183</v>
      </c>
      <c r="G181" s="197"/>
      <c r="H181" s="197"/>
      <c r="I181" s="200"/>
      <c r="J181" s="211">
        <f>BK181</f>
        <v>0</v>
      </c>
      <c r="K181" s="197"/>
      <c r="L181" s="202"/>
      <c r="M181" s="203"/>
      <c r="N181" s="204"/>
      <c r="O181" s="204"/>
      <c r="P181" s="205">
        <f>SUM(P182:P249)</f>
        <v>0</v>
      </c>
      <c r="Q181" s="204"/>
      <c r="R181" s="205">
        <f>SUM(R182:R249)</f>
        <v>242.35924205999999</v>
      </c>
      <c r="S181" s="204"/>
      <c r="T181" s="206">
        <f>SUM(T182:T249)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7" t="s">
        <v>81</v>
      </c>
      <c r="AT181" s="208" t="s">
        <v>72</v>
      </c>
      <c r="AU181" s="208" t="s">
        <v>81</v>
      </c>
      <c r="AY181" s="207" t="s">
        <v>148</v>
      </c>
      <c r="BK181" s="209">
        <f>SUM(BK182:BK249)</f>
        <v>0</v>
      </c>
    </row>
    <row r="182" s="2" customFormat="1" ht="16.5" customHeight="1">
      <c r="A182" s="38"/>
      <c r="B182" s="39"/>
      <c r="C182" s="212" t="s">
        <v>289</v>
      </c>
      <c r="D182" s="212" t="s">
        <v>151</v>
      </c>
      <c r="E182" s="213" t="s">
        <v>3184</v>
      </c>
      <c r="F182" s="214" t="s">
        <v>3185</v>
      </c>
      <c r="G182" s="215" t="s">
        <v>154</v>
      </c>
      <c r="H182" s="216">
        <v>0.17999999999999999</v>
      </c>
      <c r="I182" s="217"/>
      <c r="J182" s="218">
        <f>ROUND(I182*H182,2)</f>
        <v>0</v>
      </c>
      <c r="K182" s="214" t="s">
        <v>155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156</v>
      </c>
      <c r="AT182" s="223" t="s">
        <v>151</v>
      </c>
      <c r="AU182" s="223" t="s">
        <v>83</v>
      </c>
      <c r="AY182" s="17" t="s">
        <v>148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156</v>
      </c>
      <c r="BM182" s="223" t="s">
        <v>3186</v>
      </c>
    </row>
    <row r="183" s="2" customFormat="1">
      <c r="A183" s="38"/>
      <c r="B183" s="39"/>
      <c r="C183" s="40"/>
      <c r="D183" s="225" t="s">
        <v>158</v>
      </c>
      <c r="E183" s="40"/>
      <c r="F183" s="226" t="s">
        <v>3187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158</v>
      </c>
      <c r="AU183" s="17" t="s">
        <v>83</v>
      </c>
    </row>
    <row r="184" s="2" customFormat="1">
      <c r="A184" s="38"/>
      <c r="B184" s="39"/>
      <c r="C184" s="40"/>
      <c r="D184" s="230" t="s">
        <v>160</v>
      </c>
      <c r="E184" s="40"/>
      <c r="F184" s="231" t="s">
        <v>3188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160</v>
      </c>
      <c r="AU184" s="17" t="s">
        <v>83</v>
      </c>
    </row>
    <row r="185" s="13" customFormat="1">
      <c r="A185" s="13"/>
      <c r="B185" s="232"/>
      <c r="C185" s="233"/>
      <c r="D185" s="225" t="s">
        <v>173</v>
      </c>
      <c r="E185" s="234" t="s">
        <v>19</v>
      </c>
      <c r="F185" s="235" t="s">
        <v>3189</v>
      </c>
      <c r="G185" s="233"/>
      <c r="H185" s="236">
        <v>0.17999999999999999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173</v>
      </c>
      <c r="AU185" s="242" t="s">
        <v>83</v>
      </c>
      <c r="AV185" s="13" t="s">
        <v>83</v>
      </c>
      <c r="AW185" s="13" t="s">
        <v>35</v>
      </c>
      <c r="AX185" s="13" t="s">
        <v>81</v>
      </c>
      <c r="AY185" s="242" t="s">
        <v>148</v>
      </c>
    </row>
    <row r="186" s="2" customFormat="1" ht="16.5" customHeight="1">
      <c r="A186" s="38"/>
      <c r="B186" s="39"/>
      <c r="C186" s="243" t="s">
        <v>297</v>
      </c>
      <c r="D186" s="243" t="s">
        <v>182</v>
      </c>
      <c r="E186" s="244" t="s">
        <v>3190</v>
      </c>
      <c r="F186" s="245" t="s">
        <v>3191</v>
      </c>
      <c r="G186" s="246" t="s">
        <v>230</v>
      </c>
      <c r="H186" s="247">
        <v>6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4"/>
      <c r="P186" s="221">
        <f>O186*H186</f>
        <v>0</v>
      </c>
      <c r="Q186" s="221">
        <v>0.050000000000000003</v>
      </c>
      <c r="R186" s="221">
        <f>Q186*H186</f>
        <v>0.30000000000000004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205</v>
      </c>
      <c r="AT186" s="223" t="s">
        <v>182</v>
      </c>
      <c r="AU186" s="223" t="s">
        <v>83</v>
      </c>
      <c r="AY186" s="17" t="s">
        <v>148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156</v>
      </c>
      <c r="BM186" s="223" t="s">
        <v>3192</v>
      </c>
    </row>
    <row r="187" s="2" customFormat="1">
      <c r="A187" s="38"/>
      <c r="B187" s="39"/>
      <c r="C187" s="40"/>
      <c r="D187" s="225" t="s">
        <v>158</v>
      </c>
      <c r="E187" s="40"/>
      <c r="F187" s="226" t="s">
        <v>3193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158</v>
      </c>
      <c r="AU187" s="17" t="s">
        <v>83</v>
      </c>
    </row>
    <row r="188" s="13" customFormat="1">
      <c r="A188" s="13"/>
      <c r="B188" s="232"/>
      <c r="C188" s="233"/>
      <c r="D188" s="225" t="s">
        <v>173</v>
      </c>
      <c r="E188" s="234" t="s">
        <v>19</v>
      </c>
      <c r="F188" s="235" t="s">
        <v>195</v>
      </c>
      <c r="G188" s="233"/>
      <c r="H188" s="236">
        <v>6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173</v>
      </c>
      <c r="AU188" s="242" t="s">
        <v>83</v>
      </c>
      <c r="AV188" s="13" t="s">
        <v>83</v>
      </c>
      <c r="AW188" s="13" t="s">
        <v>35</v>
      </c>
      <c r="AX188" s="13" t="s">
        <v>81</v>
      </c>
      <c r="AY188" s="242" t="s">
        <v>148</v>
      </c>
    </row>
    <row r="189" s="2" customFormat="1" ht="16.5" customHeight="1">
      <c r="A189" s="38"/>
      <c r="B189" s="39"/>
      <c r="C189" s="212" t="s">
        <v>304</v>
      </c>
      <c r="D189" s="212" t="s">
        <v>151</v>
      </c>
      <c r="E189" s="213" t="s">
        <v>3194</v>
      </c>
      <c r="F189" s="214" t="s">
        <v>3195</v>
      </c>
      <c r="G189" s="215" t="s">
        <v>1047</v>
      </c>
      <c r="H189" s="216">
        <v>95.042000000000002</v>
      </c>
      <c r="I189" s="217"/>
      <c r="J189" s="218">
        <f>ROUND(I189*H189,2)</f>
        <v>0</v>
      </c>
      <c r="K189" s="214" t="s">
        <v>155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2.5020099999999998</v>
      </c>
      <c r="R189" s="221">
        <f>Q189*H189</f>
        <v>237.79603441999998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156</v>
      </c>
      <c r="AT189" s="223" t="s">
        <v>151</v>
      </c>
      <c r="AU189" s="223" t="s">
        <v>83</v>
      </c>
      <c r="AY189" s="17" t="s">
        <v>148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156</v>
      </c>
      <c r="BM189" s="223" t="s">
        <v>3196</v>
      </c>
    </row>
    <row r="190" s="2" customFormat="1">
      <c r="A190" s="38"/>
      <c r="B190" s="39"/>
      <c r="C190" s="40"/>
      <c r="D190" s="225" t="s">
        <v>158</v>
      </c>
      <c r="E190" s="40"/>
      <c r="F190" s="226" t="s">
        <v>3197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158</v>
      </c>
      <c r="AU190" s="17" t="s">
        <v>83</v>
      </c>
    </row>
    <row r="191" s="2" customFormat="1">
      <c r="A191" s="38"/>
      <c r="B191" s="39"/>
      <c r="C191" s="40"/>
      <c r="D191" s="230" t="s">
        <v>160</v>
      </c>
      <c r="E191" s="40"/>
      <c r="F191" s="231" t="s">
        <v>3198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160</v>
      </c>
      <c r="AU191" s="17" t="s">
        <v>83</v>
      </c>
    </row>
    <row r="192" s="13" customFormat="1">
      <c r="A192" s="13"/>
      <c r="B192" s="232"/>
      <c r="C192" s="233"/>
      <c r="D192" s="225" t="s">
        <v>173</v>
      </c>
      <c r="E192" s="234" t="s">
        <v>19</v>
      </c>
      <c r="F192" s="235" t="s">
        <v>3199</v>
      </c>
      <c r="G192" s="233"/>
      <c r="H192" s="236">
        <v>72.873999999999995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173</v>
      </c>
      <c r="AU192" s="242" t="s">
        <v>83</v>
      </c>
      <c r="AV192" s="13" t="s">
        <v>83</v>
      </c>
      <c r="AW192" s="13" t="s">
        <v>35</v>
      </c>
      <c r="AX192" s="13" t="s">
        <v>73</v>
      </c>
      <c r="AY192" s="242" t="s">
        <v>148</v>
      </c>
    </row>
    <row r="193" s="13" customFormat="1">
      <c r="A193" s="13"/>
      <c r="B193" s="232"/>
      <c r="C193" s="233"/>
      <c r="D193" s="225" t="s">
        <v>173</v>
      </c>
      <c r="E193" s="234" t="s">
        <v>19</v>
      </c>
      <c r="F193" s="235" t="s">
        <v>3200</v>
      </c>
      <c r="G193" s="233"/>
      <c r="H193" s="236">
        <v>3.9809999999999999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173</v>
      </c>
      <c r="AU193" s="242" t="s">
        <v>83</v>
      </c>
      <c r="AV193" s="13" t="s">
        <v>83</v>
      </c>
      <c r="AW193" s="13" t="s">
        <v>35</v>
      </c>
      <c r="AX193" s="13" t="s">
        <v>73</v>
      </c>
      <c r="AY193" s="242" t="s">
        <v>148</v>
      </c>
    </row>
    <row r="194" s="13" customFormat="1">
      <c r="A194" s="13"/>
      <c r="B194" s="232"/>
      <c r="C194" s="233"/>
      <c r="D194" s="225" t="s">
        <v>173</v>
      </c>
      <c r="E194" s="234" t="s">
        <v>19</v>
      </c>
      <c r="F194" s="235" t="s">
        <v>3201</v>
      </c>
      <c r="G194" s="233"/>
      <c r="H194" s="236">
        <v>4.0919999999999996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173</v>
      </c>
      <c r="AU194" s="242" t="s">
        <v>83</v>
      </c>
      <c r="AV194" s="13" t="s">
        <v>83</v>
      </c>
      <c r="AW194" s="13" t="s">
        <v>35</v>
      </c>
      <c r="AX194" s="13" t="s">
        <v>73</v>
      </c>
      <c r="AY194" s="242" t="s">
        <v>148</v>
      </c>
    </row>
    <row r="195" s="13" customFormat="1">
      <c r="A195" s="13"/>
      <c r="B195" s="232"/>
      <c r="C195" s="233"/>
      <c r="D195" s="225" t="s">
        <v>173</v>
      </c>
      <c r="E195" s="234" t="s">
        <v>19</v>
      </c>
      <c r="F195" s="235" t="s">
        <v>3202</v>
      </c>
      <c r="G195" s="233"/>
      <c r="H195" s="236">
        <v>7.907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173</v>
      </c>
      <c r="AU195" s="242" t="s">
        <v>83</v>
      </c>
      <c r="AV195" s="13" t="s">
        <v>83</v>
      </c>
      <c r="AW195" s="13" t="s">
        <v>35</v>
      </c>
      <c r="AX195" s="13" t="s">
        <v>73</v>
      </c>
      <c r="AY195" s="242" t="s">
        <v>148</v>
      </c>
    </row>
    <row r="196" s="13" customFormat="1">
      <c r="A196" s="13"/>
      <c r="B196" s="232"/>
      <c r="C196" s="233"/>
      <c r="D196" s="225" t="s">
        <v>173</v>
      </c>
      <c r="E196" s="234" t="s">
        <v>19</v>
      </c>
      <c r="F196" s="235" t="s">
        <v>3203</v>
      </c>
      <c r="G196" s="233"/>
      <c r="H196" s="236">
        <v>0.69299999999999995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173</v>
      </c>
      <c r="AU196" s="242" t="s">
        <v>83</v>
      </c>
      <c r="AV196" s="13" t="s">
        <v>83</v>
      </c>
      <c r="AW196" s="13" t="s">
        <v>35</v>
      </c>
      <c r="AX196" s="13" t="s">
        <v>73</v>
      </c>
      <c r="AY196" s="242" t="s">
        <v>148</v>
      </c>
    </row>
    <row r="197" s="13" customFormat="1">
      <c r="A197" s="13"/>
      <c r="B197" s="232"/>
      <c r="C197" s="233"/>
      <c r="D197" s="225" t="s">
        <v>173</v>
      </c>
      <c r="E197" s="234" t="s">
        <v>19</v>
      </c>
      <c r="F197" s="235" t="s">
        <v>3204</v>
      </c>
      <c r="G197" s="233"/>
      <c r="H197" s="236">
        <v>4.9859999999999998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173</v>
      </c>
      <c r="AU197" s="242" t="s">
        <v>83</v>
      </c>
      <c r="AV197" s="13" t="s">
        <v>83</v>
      </c>
      <c r="AW197" s="13" t="s">
        <v>35</v>
      </c>
      <c r="AX197" s="13" t="s">
        <v>73</v>
      </c>
      <c r="AY197" s="242" t="s">
        <v>148</v>
      </c>
    </row>
    <row r="198" s="13" customFormat="1">
      <c r="A198" s="13"/>
      <c r="B198" s="232"/>
      <c r="C198" s="233"/>
      <c r="D198" s="225" t="s">
        <v>173</v>
      </c>
      <c r="E198" s="234" t="s">
        <v>19</v>
      </c>
      <c r="F198" s="235" t="s">
        <v>3205</v>
      </c>
      <c r="G198" s="233"/>
      <c r="H198" s="236">
        <v>0.50900000000000001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173</v>
      </c>
      <c r="AU198" s="242" t="s">
        <v>83</v>
      </c>
      <c r="AV198" s="13" t="s">
        <v>83</v>
      </c>
      <c r="AW198" s="13" t="s">
        <v>35</v>
      </c>
      <c r="AX198" s="13" t="s">
        <v>73</v>
      </c>
      <c r="AY198" s="242" t="s">
        <v>148</v>
      </c>
    </row>
    <row r="199" s="2" customFormat="1" ht="16.5" customHeight="1">
      <c r="A199" s="38"/>
      <c r="B199" s="39"/>
      <c r="C199" s="212" t="s">
        <v>310</v>
      </c>
      <c r="D199" s="212" t="s">
        <v>151</v>
      </c>
      <c r="E199" s="213" t="s">
        <v>3206</v>
      </c>
      <c r="F199" s="214" t="s">
        <v>3207</v>
      </c>
      <c r="G199" s="215" t="s">
        <v>178</v>
      </c>
      <c r="H199" s="216">
        <v>92.271000000000001</v>
      </c>
      <c r="I199" s="217"/>
      <c r="J199" s="218">
        <f>ROUND(I199*H199,2)</f>
        <v>0</v>
      </c>
      <c r="K199" s="214" t="s">
        <v>155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0.0070800000000000004</v>
      </c>
      <c r="R199" s="221">
        <f>Q199*H199</f>
        <v>0.65327868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156</v>
      </c>
      <c r="AT199" s="223" t="s">
        <v>151</v>
      </c>
      <c r="AU199" s="223" t="s">
        <v>83</v>
      </c>
      <c r="AY199" s="17" t="s">
        <v>148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156</v>
      </c>
      <c r="BM199" s="223" t="s">
        <v>3208</v>
      </c>
    </row>
    <row r="200" s="2" customFormat="1">
      <c r="A200" s="38"/>
      <c r="B200" s="39"/>
      <c r="C200" s="40"/>
      <c r="D200" s="225" t="s">
        <v>158</v>
      </c>
      <c r="E200" s="40"/>
      <c r="F200" s="226" t="s">
        <v>3209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158</v>
      </c>
      <c r="AU200" s="17" t="s">
        <v>83</v>
      </c>
    </row>
    <row r="201" s="2" customFormat="1">
      <c r="A201" s="38"/>
      <c r="B201" s="39"/>
      <c r="C201" s="40"/>
      <c r="D201" s="230" t="s">
        <v>160</v>
      </c>
      <c r="E201" s="40"/>
      <c r="F201" s="231" t="s">
        <v>3210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160</v>
      </c>
      <c r="AU201" s="17" t="s">
        <v>83</v>
      </c>
    </row>
    <row r="202" s="13" customFormat="1">
      <c r="A202" s="13"/>
      <c r="B202" s="232"/>
      <c r="C202" s="233"/>
      <c r="D202" s="225" t="s">
        <v>173</v>
      </c>
      <c r="E202" s="234" t="s">
        <v>19</v>
      </c>
      <c r="F202" s="235" t="s">
        <v>3211</v>
      </c>
      <c r="G202" s="233"/>
      <c r="H202" s="236">
        <v>64.561999999999998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173</v>
      </c>
      <c r="AU202" s="242" t="s">
        <v>83</v>
      </c>
      <c r="AV202" s="13" t="s">
        <v>83</v>
      </c>
      <c r="AW202" s="13" t="s">
        <v>35</v>
      </c>
      <c r="AX202" s="13" t="s">
        <v>73</v>
      </c>
      <c r="AY202" s="242" t="s">
        <v>148</v>
      </c>
    </row>
    <row r="203" s="13" customFormat="1">
      <c r="A203" s="13"/>
      <c r="B203" s="232"/>
      <c r="C203" s="233"/>
      <c r="D203" s="225" t="s">
        <v>173</v>
      </c>
      <c r="E203" s="234" t="s">
        <v>19</v>
      </c>
      <c r="F203" s="235" t="s">
        <v>3212</v>
      </c>
      <c r="G203" s="233"/>
      <c r="H203" s="236">
        <v>4.976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173</v>
      </c>
      <c r="AU203" s="242" t="s">
        <v>83</v>
      </c>
      <c r="AV203" s="13" t="s">
        <v>83</v>
      </c>
      <c r="AW203" s="13" t="s">
        <v>35</v>
      </c>
      <c r="AX203" s="13" t="s">
        <v>73</v>
      </c>
      <c r="AY203" s="242" t="s">
        <v>148</v>
      </c>
    </row>
    <row r="204" s="13" customFormat="1">
      <c r="A204" s="13"/>
      <c r="B204" s="232"/>
      <c r="C204" s="233"/>
      <c r="D204" s="225" t="s">
        <v>173</v>
      </c>
      <c r="E204" s="234" t="s">
        <v>19</v>
      </c>
      <c r="F204" s="235" t="s">
        <v>3213</v>
      </c>
      <c r="G204" s="233"/>
      <c r="H204" s="236">
        <v>5.1159999999999997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173</v>
      </c>
      <c r="AU204" s="242" t="s">
        <v>83</v>
      </c>
      <c r="AV204" s="13" t="s">
        <v>83</v>
      </c>
      <c r="AW204" s="13" t="s">
        <v>35</v>
      </c>
      <c r="AX204" s="13" t="s">
        <v>73</v>
      </c>
      <c r="AY204" s="242" t="s">
        <v>148</v>
      </c>
    </row>
    <row r="205" s="13" customFormat="1">
      <c r="A205" s="13"/>
      <c r="B205" s="232"/>
      <c r="C205" s="233"/>
      <c r="D205" s="225" t="s">
        <v>173</v>
      </c>
      <c r="E205" s="234" t="s">
        <v>19</v>
      </c>
      <c r="F205" s="235" t="s">
        <v>3214</v>
      </c>
      <c r="G205" s="233"/>
      <c r="H205" s="236">
        <v>9.8829999999999991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173</v>
      </c>
      <c r="AU205" s="242" t="s">
        <v>83</v>
      </c>
      <c r="AV205" s="13" t="s">
        <v>83</v>
      </c>
      <c r="AW205" s="13" t="s">
        <v>35</v>
      </c>
      <c r="AX205" s="13" t="s">
        <v>73</v>
      </c>
      <c r="AY205" s="242" t="s">
        <v>148</v>
      </c>
    </row>
    <row r="206" s="13" customFormat="1">
      <c r="A206" s="13"/>
      <c r="B206" s="232"/>
      <c r="C206" s="233"/>
      <c r="D206" s="225" t="s">
        <v>173</v>
      </c>
      <c r="E206" s="234" t="s">
        <v>19</v>
      </c>
      <c r="F206" s="235" t="s">
        <v>3215</v>
      </c>
      <c r="G206" s="233"/>
      <c r="H206" s="236">
        <v>0.86599999999999999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173</v>
      </c>
      <c r="AU206" s="242" t="s">
        <v>83</v>
      </c>
      <c r="AV206" s="13" t="s">
        <v>83</v>
      </c>
      <c r="AW206" s="13" t="s">
        <v>35</v>
      </c>
      <c r="AX206" s="13" t="s">
        <v>73</v>
      </c>
      <c r="AY206" s="242" t="s">
        <v>148</v>
      </c>
    </row>
    <row r="207" s="13" customFormat="1">
      <c r="A207" s="13"/>
      <c r="B207" s="232"/>
      <c r="C207" s="233"/>
      <c r="D207" s="225" t="s">
        <v>173</v>
      </c>
      <c r="E207" s="234" t="s">
        <v>19</v>
      </c>
      <c r="F207" s="235" t="s">
        <v>3216</v>
      </c>
      <c r="G207" s="233"/>
      <c r="H207" s="236">
        <v>6.2320000000000002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173</v>
      </c>
      <c r="AU207" s="242" t="s">
        <v>83</v>
      </c>
      <c r="AV207" s="13" t="s">
        <v>83</v>
      </c>
      <c r="AW207" s="13" t="s">
        <v>35</v>
      </c>
      <c r="AX207" s="13" t="s">
        <v>73</v>
      </c>
      <c r="AY207" s="242" t="s">
        <v>148</v>
      </c>
    </row>
    <row r="208" s="13" customFormat="1">
      <c r="A208" s="13"/>
      <c r="B208" s="232"/>
      <c r="C208" s="233"/>
      <c r="D208" s="225" t="s">
        <v>173</v>
      </c>
      <c r="E208" s="234" t="s">
        <v>19</v>
      </c>
      <c r="F208" s="235" t="s">
        <v>3217</v>
      </c>
      <c r="G208" s="233"/>
      <c r="H208" s="236">
        <v>0.63600000000000001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173</v>
      </c>
      <c r="AU208" s="242" t="s">
        <v>83</v>
      </c>
      <c r="AV208" s="13" t="s">
        <v>83</v>
      </c>
      <c r="AW208" s="13" t="s">
        <v>35</v>
      </c>
      <c r="AX208" s="13" t="s">
        <v>73</v>
      </c>
      <c r="AY208" s="242" t="s">
        <v>148</v>
      </c>
    </row>
    <row r="209" s="2" customFormat="1" ht="16.5" customHeight="1">
      <c r="A209" s="38"/>
      <c r="B209" s="39"/>
      <c r="C209" s="212" t="s">
        <v>316</v>
      </c>
      <c r="D209" s="212" t="s">
        <v>151</v>
      </c>
      <c r="E209" s="213" t="s">
        <v>3218</v>
      </c>
      <c r="F209" s="214" t="s">
        <v>3219</v>
      </c>
      <c r="G209" s="215" t="s">
        <v>154</v>
      </c>
      <c r="H209" s="216">
        <v>0.23100000000000001</v>
      </c>
      <c r="I209" s="217"/>
      <c r="J209" s="218">
        <f>ROUND(I209*H209,2)</f>
        <v>0</v>
      </c>
      <c r="K209" s="214" t="s">
        <v>155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1.05555</v>
      </c>
      <c r="R209" s="221">
        <f>Q209*H209</f>
        <v>0.24383205000000002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156</v>
      </c>
      <c r="AT209" s="223" t="s">
        <v>151</v>
      </c>
      <c r="AU209" s="223" t="s">
        <v>83</v>
      </c>
      <c r="AY209" s="17" t="s">
        <v>148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156</v>
      </c>
      <c r="BM209" s="223" t="s">
        <v>3220</v>
      </c>
    </row>
    <row r="210" s="2" customFormat="1">
      <c r="A210" s="38"/>
      <c r="B210" s="39"/>
      <c r="C210" s="40"/>
      <c r="D210" s="225" t="s">
        <v>158</v>
      </c>
      <c r="E210" s="40"/>
      <c r="F210" s="226" t="s">
        <v>3221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158</v>
      </c>
      <c r="AU210" s="17" t="s">
        <v>83</v>
      </c>
    </row>
    <row r="211" s="2" customFormat="1">
      <c r="A211" s="38"/>
      <c r="B211" s="39"/>
      <c r="C211" s="40"/>
      <c r="D211" s="230" t="s">
        <v>160</v>
      </c>
      <c r="E211" s="40"/>
      <c r="F211" s="231" t="s">
        <v>3222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160</v>
      </c>
      <c r="AU211" s="17" t="s">
        <v>83</v>
      </c>
    </row>
    <row r="212" s="13" customFormat="1">
      <c r="A212" s="13"/>
      <c r="B212" s="232"/>
      <c r="C212" s="233"/>
      <c r="D212" s="225" t="s">
        <v>173</v>
      </c>
      <c r="E212" s="234" t="s">
        <v>19</v>
      </c>
      <c r="F212" s="235" t="s">
        <v>3223</v>
      </c>
      <c r="G212" s="233"/>
      <c r="H212" s="236">
        <v>0.23100000000000001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173</v>
      </c>
      <c r="AU212" s="242" t="s">
        <v>83</v>
      </c>
      <c r="AV212" s="13" t="s">
        <v>83</v>
      </c>
      <c r="AW212" s="13" t="s">
        <v>35</v>
      </c>
      <c r="AX212" s="13" t="s">
        <v>81</v>
      </c>
      <c r="AY212" s="242" t="s">
        <v>148</v>
      </c>
    </row>
    <row r="213" s="2" customFormat="1" ht="16.5" customHeight="1">
      <c r="A213" s="38"/>
      <c r="B213" s="39"/>
      <c r="C213" s="212" t="s">
        <v>324</v>
      </c>
      <c r="D213" s="212" t="s">
        <v>151</v>
      </c>
      <c r="E213" s="213" t="s">
        <v>3224</v>
      </c>
      <c r="F213" s="214" t="s">
        <v>3225</v>
      </c>
      <c r="G213" s="215" t="s">
        <v>154</v>
      </c>
      <c r="H213" s="216">
        <v>0.183</v>
      </c>
      <c r="I213" s="217"/>
      <c r="J213" s="218">
        <f>ROUND(I213*H213,2)</f>
        <v>0</v>
      </c>
      <c r="K213" s="214" t="s">
        <v>155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1.06277</v>
      </c>
      <c r="R213" s="221">
        <f>Q213*H213</f>
        <v>0.19448690999999999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156</v>
      </c>
      <c r="AT213" s="223" t="s">
        <v>151</v>
      </c>
      <c r="AU213" s="223" t="s">
        <v>83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156</v>
      </c>
      <c r="BM213" s="223" t="s">
        <v>3226</v>
      </c>
    </row>
    <row r="214" s="2" customFormat="1">
      <c r="A214" s="38"/>
      <c r="B214" s="39"/>
      <c r="C214" s="40"/>
      <c r="D214" s="225" t="s">
        <v>158</v>
      </c>
      <c r="E214" s="40"/>
      <c r="F214" s="226" t="s">
        <v>3227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83</v>
      </c>
    </row>
    <row r="215" s="2" customFormat="1">
      <c r="A215" s="38"/>
      <c r="B215" s="39"/>
      <c r="C215" s="40"/>
      <c r="D215" s="230" t="s">
        <v>160</v>
      </c>
      <c r="E215" s="40"/>
      <c r="F215" s="231" t="s">
        <v>3228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160</v>
      </c>
      <c r="AU215" s="17" t="s">
        <v>83</v>
      </c>
    </row>
    <row r="216" s="13" customFormat="1">
      <c r="A216" s="13"/>
      <c r="B216" s="232"/>
      <c r="C216" s="233"/>
      <c r="D216" s="225" t="s">
        <v>173</v>
      </c>
      <c r="E216" s="234" t="s">
        <v>19</v>
      </c>
      <c r="F216" s="235" t="s">
        <v>3229</v>
      </c>
      <c r="G216" s="233"/>
      <c r="H216" s="236">
        <v>0.183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173</v>
      </c>
      <c r="AU216" s="242" t="s">
        <v>83</v>
      </c>
      <c r="AV216" s="13" t="s">
        <v>83</v>
      </c>
      <c r="AW216" s="13" t="s">
        <v>35</v>
      </c>
      <c r="AX216" s="13" t="s">
        <v>81</v>
      </c>
      <c r="AY216" s="242" t="s">
        <v>148</v>
      </c>
    </row>
    <row r="217" s="2" customFormat="1" ht="16.5" customHeight="1">
      <c r="A217" s="38"/>
      <c r="B217" s="39"/>
      <c r="C217" s="212" t="s">
        <v>330</v>
      </c>
      <c r="D217" s="212" t="s">
        <v>151</v>
      </c>
      <c r="E217" s="213" t="s">
        <v>3230</v>
      </c>
      <c r="F217" s="214" t="s">
        <v>3231</v>
      </c>
      <c r="G217" s="215" t="s">
        <v>230</v>
      </c>
      <c r="H217" s="216">
        <v>3</v>
      </c>
      <c r="I217" s="217"/>
      <c r="J217" s="218">
        <f>ROUND(I217*H217,2)</f>
        <v>0</v>
      </c>
      <c r="K217" s="214" t="s">
        <v>155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0.019699999999999999</v>
      </c>
      <c r="R217" s="221">
        <f>Q217*H217</f>
        <v>0.0591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156</v>
      </c>
      <c r="AT217" s="223" t="s">
        <v>151</v>
      </c>
      <c r="AU217" s="223" t="s">
        <v>83</v>
      </c>
      <c r="AY217" s="17" t="s">
        <v>148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156</v>
      </c>
      <c r="BM217" s="223" t="s">
        <v>3232</v>
      </c>
    </row>
    <row r="218" s="2" customFormat="1">
      <c r="A218" s="38"/>
      <c r="B218" s="39"/>
      <c r="C218" s="40"/>
      <c r="D218" s="225" t="s">
        <v>158</v>
      </c>
      <c r="E218" s="40"/>
      <c r="F218" s="226" t="s">
        <v>3233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158</v>
      </c>
      <c r="AU218" s="17" t="s">
        <v>83</v>
      </c>
    </row>
    <row r="219" s="2" customFormat="1">
      <c r="A219" s="38"/>
      <c r="B219" s="39"/>
      <c r="C219" s="40"/>
      <c r="D219" s="230" t="s">
        <v>160</v>
      </c>
      <c r="E219" s="40"/>
      <c r="F219" s="231" t="s">
        <v>3234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160</v>
      </c>
      <c r="AU219" s="17" t="s">
        <v>83</v>
      </c>
    </row>
    <row r="220" s="2" customFormat="1" ht="21.75" customHeight="1">
      <c r="A220" s="38"/>
      <c r="B220" s="39"/>
      <c r="C220" s="212" t="s">
        <v>338</v>
      </c>
      <c r="D220" s="212" t="s">
        <v>151</v>
      </c>
      <c r="E220" s="213" t="s">
        <v>3235</v>
      </c>
      <c r="F220" s="214" t="s">
        <v>3236</v>
      </c>
      <c r="G220" s="215" t="s">
        <v>230</v>
      </c>
      <c r="H220" s="216">
        <v>1</v>
      </c>
      <c r="I220" s="217"/>
      <c r="J220" s="218">
        <f>ROUND(I220*H220,2)</f>
        <v>0</v>
      </c>
      <c r="K220" s="214" t="s">
        <v>155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0.053510000000000002</v>
      </c>
      <c r="R220" s="221">
        <f>Q220*H220</f>
        <v>0.053510000000000002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156</v>
      </c>
      <c r="AT220" s="223" t="s">
        <v>151</v>
      </c>
      <c r="AU220" s="223" t="s">
        <v>83</v>
      </c>
      <c r="AY220" s="17" t="s">
        <v>148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156</v>
      </c>
      <c r="BM220" s="223" t="s">
        <v>3237</v>
      </c>
    </row>
    <row r="221" s="2" customFormat="1">
      <c r="A221" s="38"/>
      <c r="B221" s="39"/>
      <c r="C221" s="40"/>
      <c r="D221" s="225" t="s">
        <v>158</v>
      </c>
      <c r="E221" s="40"/>
      <c r="F221" s="226" t="s">
        <v>3238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158</v>
      </c>
      <c r="AU221" s="17" t="s">
        <v>83</v>
      </c>
    </row>
    <row r="222" s="2" customFormat="1">
      <c r="A222" s="38"/>
      <c r="B222" s="39"/>
      <c r="C222" s="40"/>
      <c r="D222" s="230" t="s">
        <v>160</v>
      </c>
      <c r="E222" s="40"/>
      <c r="F222" s="231" t="s">
        <v>3239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160</v>
      </c>
      <c r="AU222" s="17" t="s">
        <v>83</v>
      </c>
    </row>
    <row r="223" s="2" customFormat="1" ht="16.5" customHeight="1">
      <c r="A223" s="38"/>
      <c r="B223" s="39"/>
      <c r="C223" s="212" t="s">
        <v>345</v>
      </c>
      <c r="D223" s="212" t="s">
        <v>151</v>
      </c>
      <c r="E223" s="213" t="s">
        <v>3240</v>
      </c>
      <c r="F223" s="214" t="s">
        <v>3241</v>
      </c>
      <c r="G223" s="215" t="s">
        <v>154</v>
      </c>
      <c r="H223" s="216">
        <v>1.6659999999999999</v>
      </c>
      <c r="I223" s="217"/>
      <c r="J223" s="218">
        <f>ROUND(I223*H223,2)</f>
        <v>0</v>
      </c>
      <c r="K223" s="214" t="s">
        <v>155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156</v>
      </c>
      <c r="AT223" s="223" t="s">
        <v>151</v>
      </c>
      <c r="AU223" s="223" t="s">
        <v>83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156</v>
      </c>
      <c r="BM223" s="223" t="s">
        <v>3242</v>
      </c>
    </row>
    <row r="224" s="2" customFormat="1">
      <c r="A224" s="38"/>
      <c r="B224" s="39"/>
      <c r="C224" s="40"/>
      <c r="D224" s="225" t="s">
        <v>158</v>
      </c>
      <c r="E224" s="40"/>
      <c r="F224" s="226" t="s">
        <v>3243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158</v>
      </c>
      <c r="AU224" s="17" t="s">
        <v>83</v>
      </c>
    </row>
    <row r="225" s="2" customFormat="1">
      <c r="A225" s="38"/>
      <c r="B225" s="39"/>
      <c r="C225" s="40"/>
      <c r="D225" s="230" t="s">
        <v>160</v>
      </c>
      <c r="E225" s="40"/>
      <c r="F225" s="231" t="s">
        <v>3244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160</v>
      </c>
      <c r="AU225" s="17" t="s">
        <v>83</v>
      </c>
    </row>
    <row r="226" s="13" customFormat="1">
      <c r="A226" s="13"/>
      <c r="B226" s="232"/>
      <c r="C226" s="233"/>
      <c r="D226" s="225" t="s">
        <v>173</v>
      </c>
      <c r="E226" s="234" t="s">
        <v>19</v>
      </c>
      <c r="F226" s="235" t="s">
        <v>3245</v>
      </c>
      <c r="G226" s="233"/>
      <c r="H226" s="236">
        <v>1.071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173</v>
      </c>
      <c r="AU226" s="242" t="s">
        <v>83</v>
      </c>
      <c r="AV226" s="13" t="s">
        <v>83</v>
      </c>
      <c r="AW226" s="13" t="s">
        <v>35</v>
      </c>
      <c r="AX226" s="13" t="s">
        <v>73</v>
      </c>
      <c r="AY226" s="242" t="s">
        <v>148</v>
      </c>
    </row>
    <row r="227" s="13" customFormat="1">
      <c r="A227" s="13"/>
      <c r="B227" s="232"/>
      <c r="C227" s="233"/>
      <c r="D227" s="225" t="s">
        <v>173</v>
      </c>
      <c r="E227" s="234" t="s">
        <v>19</v>
      </c>
      <c r="F227" s="235" t="s">
        <v>3246</v>
      </c>
      <c r="G227" s="233"/>
      <c r="H227" s="236">
        <v>0.497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173</v>
      </c>
      <c r="AU227" s="242" t="s">
        <v>83</v>
      </c>
      <c r="AV227" s="13" t="s">
        <v>83</v>
      </c>
      <c r="AW227" s="13" t="s">
        <v>35</v>
      </c>
      <c r="AX227" s="13" t="s">
        <v>73</v>
      </c>
      <c r="AY227" s="242" t="s">
        <v>148</v>
      </c>
    </row>
    <row r="228" s="13" customFormat="1">
      <c r="A228" s="13"/>
      <c r="B228" s="232"/>
      <c r="C228" s="233"/>
      <c r="D228" s="225" t="s">
        <v>173</v>
      </c>
      <c r="E228" s="234" t="s">
        <v>19</v>
      </c>
      <c r="F228" s="235" t="s">
        <v>3247</v>
      </c>
      <c r="G228" s="233"/>
      <c r="H228" s="236">
        <v>0.068000000000000005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173</v>
      </c>
      <c r="AU228" s="242" t="s">
        <v>83</v>
      </c>
      <c r="AV228" s="13" t="s">
        <v>83</v>
      </c>
      <c r="AW228" s="13" t="s">
        <v>35</v>
      </c>
      <c r="AX228" s="13" t="s">
        <v>73</v>
      </c>
      <c r="AY228" s="242" t="s">
        <v>148</v>
      </c>
    </row>
    <row r="229" s="13" customFormat="1">
      <c r="A229" s="13"/>
      <c r="B229" s="232"/>
      <c r="C229" s="233"/>
      <c r="D229" s="225" t="s">
        <v>173</v>
      </c>
      <c r="E229" s="234" t="s">
        <v>19</v>
      </c>
      <c r="F229" s="235" t="s">
        <v>3248</v>
      </c>
      <c r="G229" s="233"/>
      <c r="H229" s="236">
        <v>0.029999999999999999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173</v>
      </c>
      <c r="AU229" s="242" t="s">
        <v>83</v>
      </c>
      <c r="AV229" s="13" t="s">
        <v>83</v>
      </c>
      <c r="AW229" s="13" t="s">
        <v>35</v>
      </c>
      <c r="AX229" s="13" t="s">
        <v>73</v>
      </c>
      <c r="AY229" s="242" t="s">
        <v>148</v>
      </c>
    </row>
    <row r="230" s="2" customFormat="1" ht="16.5" customHeight="1">
      <c r="A230" s="38"/>
      <c r="B230" s="39"/>
      <c r="C230" s="243" t="s">
        <v>185</v>
      </c>
      <c r="D230" s="243" t="s">
        <v>182</v>
      </c>
      <c r="E230" s="244" t="s">
        <v>3249</v>
      </c>
      <c r="F230" s="245" t="s">
        <v>3250</v>
      </c>
      <c r="G230" s="246" t="s">
        <v>154</v>
      </c>
      <c r="H230" s="247">
        <v>1.6459999999999999</v>
      </c>
      <c r="I230" s="248"/>
      <c r="J230" s="249">
        <f>ROUND(I230*H230,2)</f>
        <v>0</v>
      </c>
      <c r="K230" s="245" t="s">
        <v>155</v>
      </c>
      <c r="L230" s="250"/>
      <c r="M230" s="251" t="s">
        <v>19</v>
      </c>
      <c r="N230" s="252" t="s">
        <v>44</v>
      </c>
      <c r="O230" s="84"/>
      <c r="P230" s="221">
        <f>O230*H230</f>
        <v>0</v>
      </c>
      <c r="Q230" s="221">
        <v>1</v>
      </c>
      <c r="R230" s="221">
        <f>Q230*H230</f>
        <v>1.6459999999999999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205</v>
      </c>
      <c r="AT230" s="223" t="s">
        <v>182</v>
      </c>
      <c r="AU230" s="223" t="s">
        <v>83</v>
      </c>
      <c r="AY230" s="17" t="s">
        <v>148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156</v>
      </c>
      <c r="BM230" s="223" t="s">
        <v>3251</v>
      </c>
    </row>
    <row r="231" s="2" customFormat="1">
      <c r="A231" s="38"/>
      <c r="B231" s="39"/>
      <c r="C231" s="40"/>
      <c r="D231" s="225" t="s">
        <v>158</v>
      </c>
      <c r="E231" s="40"/>
      <c r="F231" s="226" t="s">
        <v>3250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158</v>
      </c>
      <c r="AU231" s="17" t="s">
        <v>83</v>
      </c>
    </row>
    <row r="232" s="13" customFormat="1">
      <c r="A232" s="13"/>
      <c r="B232" s="232"/>
      <c r="C232" s="233"/>
      <c r="D232" s="225" t="s">
        <v>173</v>
      </c>
      <c r="E232" s="234" t="s">
        <v>19</v>
      </c>
      <c r="F232" s="235" t="s">
        <v>3245</v>
      </c>
      <c r="G232" s="233"/>
      <c r="H232" s="236">
        <v>1.071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173</v>
      </c>
      <c r="AU232" s="242" t="s">
        <v>83</v>
      </c>
      <c r="AV232" s="13" t="s">
        <v>83</v>
      </c>
      <c r="AW232" s="13" t="s">
        <v>35</v>
      </c>
      <c r="AX232" s="13" t="s">
        <v>73</v>
      </c>
      <c r="AY232" s="242" t="s">
        <v>148</v>
      </c>
    </row>
    <row r="233" s="13" customFormat="1">
      <c r="A233" s="13"/>
      <c r="B233" s="232"/>
      <c r="C233" s="233"/>
      <c r="D233" s="225" t="s">
        <v>173</v>
      </c>
      <c r="E233" s="234" t="s">
        <v>19</v>
      </c>
      <c r="F233" s="235" t="s">
        <v>3246</v>
      </c>
      <c r="G233" s="233"/>
      <c r="H233" s="236">
        <v>0.497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173</v>
      </c>
      <c r="AU233" s="242" t="s">
        <v>83</v>
      </c>
      <c r="AV233" s="13" t="s">
        <v>83</v>
      </c>
      <c r="AW233" s="13" t="s">
        <v>35</v>
      </c>
      <c r="AX233" s="13" t="s">
        <v>73</v>
      </c>
      <c r="AY233" s="242" t="s">
        <v>148</v>
      </c>
    </row>
    <row r="234" s="13" customFormat="1">
      <c r="A234" s="13"/>
      <c r="B234" s="232"/>
      <c r="C234" s="233"/>
      <c r="D234" s="225" t="s">
        <v>173</v>
      </c>
      <c r="E234" s="233"/>
      <c r="F234" s="235" t="s">
        <v>3252</v>
      </c>
      <c r="G234" s="233"/>
      <c r="H234" s="236">
        <v>1.6459999999999999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173</v>
      </c>
      <c r="AU234" s="242" t="s">
        <v>83</v>
      </c>
      <c r="AV234" s="13" t="s">
        <v>83</v>
      </c>
      <c r="AW234" s="13" t="s">
        <v>4</v>
      </c>
      <c r="AX234" s="13" t="s">
        <v>81</v>
      </c>
      <c r="AY234" s="242" t="s">
        <v>148</v>
      </c>
    </row>
    <row r="235" s="2" customFormat="1" ht="16.5" customHeight="1">
      <c r="A235" s="38"/>
      <c r="B235" s="39"/>
      <c r="C235" s="243" t="s">
        <v>355</v>
      </c>
      <c r="D235" s="243" t="s">
        <v>182</v>
      </c>
      <c r="E235" s="244" t="s">
        <v>3253</v>
      </c>
      <c r="F235" s="245" t="s">
        <v>3254</v>
      </c>
      <c r="G235" s="246" t="s">
        <v>154</v>
      </c>
      <c r="H235" s="247">
        <v>0.070999999999999994</v>
      </c>
      <c r="I235" s="248"/>
      <c r="J235" s="249">
        <f>ROUND(I235*H235,2)</f>
        <v>0</v>
      </c>
      <c r="K235" s="245" t="s">
        <v>155</v>
      </c>
      <c r="L235" s="250"/>
      <c r="M235" s="251" t="s">
        <v>19</v>
      </c>
      <c r="N235" s="252" t="s">
        <v>44</v>
      </c>
      <c r="O235" s="84"/>
      <c r="P235" s="221">
        <f>O235*H235</f>
        <v>0</v>
      </c>
      <c r="Q235" s="221">
        <v>1</v>
      </c>
      <c r="R235" s="221">
        <f>Q235*H235</f>
        <v>0.070999999999999994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205</v>
      </c>
      <c r="AT235" s="223" t="s">
        <v>182</v>
      </c>
      <c r="AU235" s="223" t="s">
        <v>83</v>
      </c>
      <c r="AY235" s="17" t="s">
        <v>148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156</v>
      </c>
      <c r="BM235" s="223" t="s">
        <v>3255</v>
      </c>
    </row>
    <row r="236" s="2" customFormat="1">
      <c r="A236" s="38"/>
      <c r="B236" s="39"/>
      <c r="C236" s="40"/>
      <c r="D236" s="225" t="s">
        <v>158</v>
      </c>
      <c r="E236" s="40"/>
      <c r="F236" s="226" t="s">
        <v>3254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158</v>
      </c>
      <c r="AU236" s="17" t="s">
        <v>83</v>
      </c>
    </row>
    <row r="237" s="13" customFormat="1">
      <c r="A237" s="13"/>
      <c r="B237" s="232"/>
      <c r="C237" s="233"/>
      <c r="D237" s="225" t="s">
        <v>173</v>
      </c>
      <c r="E237" s="234" t="s">
        <v>19</v>
      </c>
      <c r="F237" s="235" t="s">
        <v>3247</v>
      </c>
      <c r="G237" s="233"/>
      <c r="H237" s="236">
        <v>0.068000000000000005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173</v>
      </c>
      <c r="AU237" s="242" t="s">
        <v>83</v>
      </c>
      <c r="AV237" s="13" t="s">
        <v>83</v>
      </c>
      <c r="AW237" s="13" t="s">
        <v>35</v>
      </c>
      <c r="AX237" s="13" t="s">
        <v>81</v>
      </c>
      <c r="AY237" s="242" t="s">
        <v>148</v>
      </c>
    </row>
    <row r="238" s="13" customFormat="1">
      <c r="A238" s="13"/>
      <c r="B238" s="232"/>
      <c r="C238" s="233"/>
      <c r="D238" s="225" t="s">
        <v>173</v>
      </c>
      <c r="E238" s="233"/>
      <c r="F238" s="235" t="s">
        <v>3256</v>
      </c>
      <c r="G238" s="233"/>
      <c r="H238" s="236">
        <v>0.070999999999999994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173</v>
      </c>
      <c r="AU238" s="242" t="s">
        <v>83</v>
      </c>
      <c r="AV238" s="13" t="s">
        <v>83</v>
      </c>
      <c r="AW238" s="13" t="s">
        <v>4</v>
      </c>
      <c r="AX238" s="13" t="s">
        <v>81</v>
      </c>
      <c r="AY238" s="242" t="s">
        <v>148</v>
      </c>
    </row>
    <row r="239" s="2" customFormat="1" ht="16.5" customHeight="1">
      <c r="A239" s="38"/>
      <c r="B239" s="39"/>
      <c r="C239" s="243" t="s">
        <v>359</v>
      </c>
      <c r="D239" s="243" t="s">
        <v>182</v>
      </c>
      <c r="E239" s="244" t="s">
        <v>3257</v>
      </c>
      <c r="F239" s="245" t="s">
        <v>3258</v>
      </c>
      <c r="G239" s="246" t="s">
        <v>154</v>
      </c>
      <c r="H239" s="247">
        <v>0.032000000000000001</v>
      </c>
      <c r="I239" s="248"/>
      <c r="J239" s="249">
        <f>ROUND(I239*H239,2)</f>
        <v>0</v>
      </c>
      <c r="K239" s="245" t="s">
        <v>155</v>
      </c>
      <c r="L239" s="250"/>
      <c r="M239" s="251" t="s">
        <v>19</v>
      </c>
      <c r="N239" s="252" t="s">
        <v>44</v>
      </c>
      <c r="O239" s="84"/>
      <c r="P239" s="221">
        <f>O239*H239</f>
        <v>0</v>
      </c>
      <c r="Q239" s="221">
        <v>1</v>
      </c>
      <c r="R239" s="221">
        <f>Q239*H239</f>
        <v>0.032000000000000001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205</v>
      </c>
      <c r="AT239" s="223" t="s">
        <v>182</v>
      </c>
      <c r="AU239" s="223" t="s">
        <v>83</v>
      </c>
      <c r="AY239" s="17" t="s">
        <v>148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156</v>
      </c>
      <c r="BM239" s="223" t="s">
        <v>3259</v>
      </c>
    </row>
    <row r="240" s="2" customFormat="1">
      <c r="A240" s="38"/>
      <c r="B240" s="39"/>
      <c r="C240" s="40"/>
      <c r="D240" s="225" t="s">
        <v>158</v>
      </c>
      <c r="E240" s="40"/>
      <c r="F240" s="226" t="s">
        <v>3258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158</v>
      </c>
      <c r="AU240" s="17" t="s">
        <v>83</v>
      </c>
    </row>
    <row r="241" s="13" customFormat="1">
      <c r="A241" s="13"/>
      <c r="B241" s="232"/>
      <c r="C241" s="233"/>
      <c r="D241" s="225" t="s">
        <v>173</v>
      </c>
      <c r="E241" s="234" t="s">
        <v>19</v>
      </c>
      <c r="F241" s="235" t="s">
        <v>3248</v>
      </c>
      <c r="G241" s="233"/>
      <c r="H241" s="236">
        <v>0.029999999999999999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173</v>
      </c>
      <c r="AU241" s="242" t="s">
        <v>83</v>
      </c>
      <c r="AV241" s="13" t="s">
        <v>83</v>
      </c>
      <c r="AW241" s="13" t="s">
        <v>35</v>
      </c>
      <c r="AX241" s="13" t="s">
        <v>81</v>
      </c>
      <c r="AY241" s="242" t="s">
        <v>148</v>
      </c>
    </row>
    <row r="242" s="13" customFormat="1">
      <c r="A242" s="13"/>
      <c r="B242" s="232"/>
      <c r="C242" s="233"/>
      <c r="D242" s="225" t="s">
        <v>173</v>
      </c>
      <c r="E242" s="233"/>
      <c r="F242" s="235" t="s">
        <v>3260</v>
      </c>
      <c r="G242" s="233"/>
      <c r="H242" s="236">
        <v>0.032000000000000001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173</v>
      </c>
      <c r="AU242" s="242" t="s">
        <v>83</v>
      </c>
      <c r="AV242" s="13" t="s">
        <v>83</v>
      </c>
      <c r="AW242" s="13" t="s">
        <v>4</v>
      </c>
      <c r="AX242" s="13" t="s">
        <v>81</v>
      </c>
      <c r="AY242" s="242" t="s">
        <v>148</v>
      </c>
    </row>
    <row r="243" s="2" customFormat="1" ht="21.75" customHeight="1">
      <c r="A243" s="38"/>
      <c r="B243" s="39"/>
      <c r="C243" s="212" t="s">
        <v>365</v>
      </c>
      <c r="D243" s="212" t="s">
        <v>151</v>
      </c>
      <c r="E243" s="213" t="s">
        <v>3261</v>
      </c>
      <c r="F243" s="214" t="s">
        <v>3262</v>
      </c>
      <c r="G243" s="215" t="s">
        <v>154</v>
      </c>
      <c r="H243" s="216">
        <v>1.248</v>
      </c>
      <c r="I243" s="217"/>
      <c r="J243" s="218">
        <f>ROUND(I243*H243,2)</f>
        <v>0</v>
      </c>
      <c r="K243" s="214" t="s">
        <v>155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156</v>
      </c>
      <c r="AT243" s="223" t="s">
        <v>151</v>
      </c>
      <c r="AU243" s="223" t="s">
        <v>83</v>
      </c>
      <c r="AY243" s="17" t="s">
        <v>148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156</v>
      </c>
      <c r="BM243" s="223" t="s">
        <v>3263</v>
      </c>
    </row>
    <row r="244" s="2" customFormat="1">
      <c r="A244" s="38"/>
      <c r="B244" s="39"/>
      <c r="C244" s="40"/>
      <c r="D244" s="225" t="s">
        <v>158</v>
      </c>
      <c r="E244" s="40"/>
      <c r="F244" s="226" t="s">
        <v>3264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158</v>
      </c>
      <c r="AU244" s="17" t="s">
        <v>83</v>
      </c>
    </row>
    <row r="245" s="2" customFormat="1">
      <c r="A245" s="38"/>
      <c r="B245" s="39"/>
      <c r="C245" s="40"/>
      <c r="D245" s="230" t="s">
        <v>160</v>
      </c>
      <c r="E245" s="40"/>
      <c r="F245" s="231" t="s">
        <v>3265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160</v>
      </c>
      <c r="AU245" s="17" t="s">
        <v>83</v>
      </c>
    </row>
    <row r="246" s="13" customFormat="1">
      <c r="A246" s="13"/>
      <c r="B246" s="232"/>
      <c r="C246" s="233"/>
      <c r="D246" s="225" t="s">
        <v>173</v>
      </c>
      <c r="E246" s="234" t="s">
        <v>19</v>
      </c>
      <c r="F246" s="235" t="s">
        <v>3266</v>
      </c>
      <c r="G246" s="233"/>
      <c r="H246" s="236">
        <v>1.248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173</v>
      </c>
      <c r="AU246" s="242" t="s">
        <v>83</v>
      </c>
      <c r="AV246" s="13" t="s">
        <v>83</v>
      </c>
      <c r="AW246" s="13" t="s">
        <v>35</v>
      </c>
      <c r="AX246" s="13" t="s">
        <v>81</v>
      </c>
      <c r="AY246" s="242" t="s">
        <v>148</v>
      </c>
    </row>
    <row r="247" s="2" customFormat="1" ht="16.5" customHeight="1">
      <c r="A247" s="38"/>
      <c r="B247" s="39"/>
      <c r="C247" s="243" t="s">
        <v>370</v>
      </c>
      <c r="D247" s="243" t="s">
        <v>182</v>
      </c>
      <c r="E247" s="244" t="s">
        <v>3267</v>
      </c>
      <c r="F247" s="245" t="s">
        <v>3268</v>
      </c>
      <c r="G247" s="246" t="s">
        <v>154</v>
      </c>
      <c r="H247" s="247">
        <v>1.3100000000000001</v>
      </c>
      <c r="I247" s="248"/>
      <c r="J247" s="249">
        <f>ROUND(I247*H247,2)</f>
        <v>0</v>
      </c>
      <c r="K247" s="245" t="s">
        <v>155</v>
      </c>
      <c r="L247" s="250"/>
      <c r="M247" s="251" t="s">
        <v>19</v>
      </c>
      <c r="N247" s="252" t="s">
        <v>44</v>
      </c>
      <c r="O247" s="84"/>
      <c r="P247" s="221">
        <f>O247*H247</f>
        <v>0</v>
      </c>
      <c r="Q247" s="221">
        <v>1</v>
      </c>
      <c r="R247" s="221">
        <f>Q247*H247</f>
        <v>1.3100000000000001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205</v>
      </c>
      <c r="AT247" s="223" t="s">
        <v>182</v>
      </c>
      <c r="AU247" s="223" t="s">
        <v>83</v>
      </c>
      <c r="AY247" s="17" t="s">
        <v>148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156</v>
      </c>
      <c r="BM247" s="223" t="s">
        <v>3269</v>
      </c>
    </row>
    <row r="248" s="2" customFormat="1">
      <c r="A248" s="38"/>
      <c r="B248" s="39"/>
      <c r="C248" s="40"/>
      <c r="D248" s="225" t="s">
        <v>158</v>
      </c>
      <c r="E248" s="40"/>
      <c r="F248" s="226" t="s">
        <v>3268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158</v>
      </c>
      <c r="AU248" s="17" t="s">
        <v>83</v>
      </c>
    </row>
    <row r="249" s="13" customFormat="1">
      <c r="A249" s="13"/>
      <c r="B249" s="232"/>
      <c r="C249" s="233"/>
      <c r="D249" s="225" t="s">
        <v>173</v>
      </c>
      <c r="E249" s="233"/>
      <c r="F249" s="235" t="s">
        <v>3270</v>
      </c>
      <c r="G249" s="233"/>
      <c r="H249" s="236">
        <v>1.3100000000000001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173</v>
      </c>
      <c r="AU249" s="242" t="s">
        <v>83</v>
      </c>
      <c r="AV249" s="13" t="s">
        <v>83</v>
      </c>
      <c r="AW249" s="13" t="s">
        <v>4</v>
      </c>
      <c r="AX249" s="13" t="s">
        <v>81</v>
      </c>
      <c r="AY249" s="242" t="s">
        <v>148</v>
      </c>
    </row>
    <row r="250" s="12" customFormat="1" ht="22.8" customHeight="1">
      <c r="A250" s="12"/>
      <c r="B250" s="196"/>
      <c r="C250" s="197"/>
      <c r="D250" s="198" t="s">
        <v>72</v>
      </c>
      <c r="E250" s="210" t="s">
        <v>195</v>
      </c>
      <c r="F250" s="210" t="s">
        <v>3271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SUM(P251:P310)</f>
        <v>0</v>
      </c>
      <c r="Q250" s="204"/>
      <c r="R250" s="205">
        <f>SUM(R251:R310)</f>
        <v>28.310279910000006</v>
      </c>
      <c r="S250" s="204"/>
      <c r="T250" s="206">
        <f>SUM(T251:T310)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81</v>
      </c>
      <c r="AT250" s="208" t="s">
        <v>72</v>
      </c>
      <c r="AU250" s="208" t="s">
        <v>81</v>
      </c>
      <c r="AY250" s="207" t="s">
        <v>148</v>
      </c>
      <c r="BK250" s="209">
        <f>SUM(BK251:BK310)</f>
        <v>0</v>
      </c>
    </row>
    <row r="251" s="2" customFormat="1" ht="16.5" customHeight="1">
      <c r="A251" s="38"/>
      <c r="B251" s="39"/>
      <c r="C251" s="212" t="s">
        <v>376</v>
      </c>
      <c r="D251" s="212" t="s">
        <v>151</v>
      </c>
      <c r="E251" s="213" t="s">
        <v>3272</v>
      </c>
      <c r="F251" s="214" t="s">
        <v>3273</v>
      </c>
      <c r="G251" s="215" t="s">
        <v>178</v>
      </c>
      <c r="H251" s="216">
        <v>355.178</v>
      </c>
      <c r="I251" s="217"/>
      <c r="J251" s="218">
        <f>ROUND(I251*H251,2)</f>
        <v>0</v>
      </c>
      <c r="K251" s="214" t="s">
        <v>155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0.00025999999999999998</v>
      </c>
      <c r="R251" s="221">
        <f>Q251*H251</f>
        <v>0.092346279999999989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156</v>
      </c>
      <c r="AT251" s="223" t="s">
        <v>151</v>
      </c>
      <c r="AU251" s="223" t="s">
        <v>83</v>
      </c>
      <c r="AY251" s="17" t="s">
        <v>148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156</v>
      </c>
      <c r="BM251" s="223" t="s">
        <v>3274</v>
      </c>
    </row>
    <row r="252" s="2" customFormat="1">
      <c r="A252" s="38"/>
      <c r="B252" s="39"/>
      <c r="C252" s="40"/>
      <c r="D252" s="225" t="s">
        <v>158</v>
      </c>
      <c r="E252" s="40"/>
      <c r="F252" s="226" t="s">
        <v>3275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158</v>
      </c>
      <c r="AU252" s="17" t="s">
        <v>83</v>
      </c>
    </row>
    <row r="253" s="2" customFormat="1">
      <c r="A253" s="38"/>
      <c r="B253" s="39"/>
      <c r="C253" s="40"/>
      <c r="D253" s="230" t="s">
        <v>160</v>
      </c>
      <c r="E253" s="40"/>
      <c r="F253" s="231" t="s">
        <v>3276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160</v>
      </c>
      <c r="AU253" s="17" t="s">
        <v>83</v>
      </c>
    </row>
    <row r="254" s="13" customFormat="1">
      <c r="A254" s="13"/>
      <c r="B254" s="232"/>
      <c r="C254" s="233"/>
      <c r="D254" s="225" t="s">
        <v>173</v>
      </c>
      <c r="E254" s="234" t="s">
        <v>19</v>
      </c>
      <c r="F254" s="235" t="s">
        <v>3277</v>
      </c>
      <c r="G254" s="233"/>
      <c r="H254" s="236">
        <v>318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173</v>
      </c>
      <c r="AU254" s="242" t="s">
        <v>83</v>
      </c>
      <c r="AV254" s="13" t="s">
        <v>83</v>
      </c>
      <c r="AW254" s="13" t="s">
        <v>35</v>
      </c>
      <c r="AX254" s="13" t="s">
        <v>73</v>
      </c>
      <c r="AY254" s="242" t="s">
        <v>148</v>
      </c>
    </row>
    <row r="255" s="13" customFormat="1">
      <c r="A255" s="13"/>
      <c r="B255" s="232"/>
      <c r="C255" s="233"/>
      <c r="D255" s="225" t="s">
        <v>173</v>
      </c>
      <c r="E255" s="234" t="s">
        <v>19</v>
      </c>
      <c r="F255" s="235" t="s">
        <v>3278</v>
      </c>
      <c r="G255" s="233"/>
      <c r="H255" s="236">
        <v>4.0999999999999996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173</v>
      </c>
      <c r="AU255" s="242" t="s">
        <v>83</v>
      </c>
      <c r="AV255" s="13" t="s">
        <v>83</v>
      </c>
      <c r="AW255" s="13" t="s">
        <v>35</v>
      </c>
      <c r="AX255" s="13" t="s">
        <v>73</v>
      </c>
      <c r="AY255" s="242" t="s">
        <v>148</v>
      </c>
    </row>
    <row r="256" s="13" customFormat="1">
      <c r="A256" s="13"/>
      <c r="B256" s="232"/>
      <c r="C256" s="233"/>
      <c r="D256" s="225" t="s">
        <v>173</v>
      </c>
      <c r="E256" s="234" t="s">
        <v>19</v>
      </c>
      <c r="F256" s="235" t="s">
        <v>3157</v>
      </c>
      <c r="G256" s="233"/>
      <c r="H256" s="236">
        <v>6.125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173</v>
      </c>
      <c r="AU256" s="242" t="s">
        <v>83</v>
      </c>
      <c r="AV256" s="13" t="s">
        <v>83</v>
      </c>
      <c r="AW256" s="13" t="s">
        <v>35</v>
      </c>
      <c r="AX256" s="13" t="s">
        <v>73</v>
      </c>
      <c r="AY256" s="242" t="s">
        <v>148</v>
      </c>
    </row>
    <row r="257" s="13" customFormat="1">
      <c r="A257" s="13"/>
      <c r="B257" s="232"/>
      <c r="C257" s="233"/>
      <c r="D257" s="225" t="s">
        <v>173</v>
      </c>
      <c r="E257" s="234" t="s">
        <v>19</v>
      </c>
      <c r="F257" s="235" t="s">
        <v>3150</v>
      </c>
      <c r="G257" s="233"/>
      <c r="H257" s="236">
        <v>4.04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173</v>
      </c>
      <c r="AU257" s="242" t="s">
        <v>83</v>
      </c>
      <c r="AV257" s="13" t="s">
        <v>83</v>
      </c>
      <c r="AW257" s="13" t="s">
        <v>35</v>
      </c>
      <c r="AX257" s="13" t="s">
        <v>73</v>
      </c>
      <c r="AY257" s="242" t="s">
        <v>148</v>
      </c>
    </row>
    <row r="258" s="13" customFormat="1">
      <c r="A258" s="13"/>
      <c r="B258" s="232"/>
      <c r="C258" s="233"/>
      <c r="D258" s="225" t="s">
        <v>173</v>
      </c>
      <c r="E258" s="234" t="s">
        <v>19</v>
      </c>
      <c r="F258" s="235" t="s">
        <v>3279</v>
      </c>
      <c r="G258" s="233"/>
      <c r="H258" s="236">
        <v>6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173</v>
      </c>
      <c r="AU258" s="242" t="s">
        <v>83</v>
      </c>
      <c r="AV258" s="13" t="s">
        <v>83</v>
      </c>
      <c r="AW258" s="13" t="s">
        <v>35</v>
      </c>
      <c r="AX258" s="13" t="s">
        <v>73</v>
      </c>
      <c r="AY258" s="242" t="s">
        <v>148</v>
      </c>
    </row>
    <row r="259" s="13" customFormat="1">
      <c r="A259" s="13"/>
      <c r="B259" s="232"/>
      <c r="C259" s="233"/>
      <c r="D259" s="225" t="s">
        <v>173</v>
      </c>
      <c r="E259" s="233"/>
      <c r="F259" s="235" t="s">
        <v>3280</v>
      </c>
      <c r="G259" s="233"/>
      <c r="H259" s="236">
        <v>355.178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173</v>
      </c>
      <c r="AU259" s="242" t="s">
        <v>83</v>
      </c>
      <c r="AV259" s="13" t="s">
        <v>83</v>
      </c>
      <c r="AW259" s="13" t="s">
        <v>4</v>
      </c>
      <c r="AX259" s="13" t="s">
        <v>81</v>
      </c>
      <c r="AY259" s="242" t="s">
        <v>148</v>
      </c>
    </row>
    <row r="260" s="2" customFormat="1" ht="16.5" customHeight="1">
      <c r="A260" s="38"/>
      <c r="B260" s="39"/>
      <c r="C260" s="212" t="s">
        <v>380</v>
      </c>
      <c r="D260" s="212" t="s">
        <v>151</v>
      </c>
      <c r="E260" s="213" t="s">
        <v>3281</v>
      </c>
      <c r="F260" s="214" t="s">
        <v>3282</v>
      </c>
      <c r="G260" s="215" t="s">
        <v>178</v>
      </c>
      <c r="H260" s="216">
        <v>355.178</v>
      </c>
      <c r="I260" s="217"/>
      <c r="J260" s="218">
        <f>ROUND(I260*H260,2)</f>
        <v>0</v>
      </c>
      <c r="K260" s="214" t="s">
        <v>155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0.0043800000000000002</v>
      </c>
      <c r="R260" s="221">
        <f>Q260*H260</f>
        <v>1.5556796400000001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156</v>
      </c>
      <c r="AT260" s="223" t="s">
        <v>151</v>
      </c>
      <c r="AU260" s="223" t="s">
        <v>83</v>
      </c>
      <c r="AY260" s="17" t="s">
        <v>148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156</v>
      </c>
      <c r="BM260" s="223" t="s">
        <v>3283</v>
      </c>
    </row>
    <row r="261" s="2" customFormat="1">
      <c r="A261" s="38"/>
      <c r="B261" s="39"/>
      <c r="C261" s="40"/>
      <c r="D261" s="225" t="s">
        <v>158</v>
      </c>
      <c r="E261" s="40"/>
      <c r="F261" s="226" t="s">
        <v>3284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158</v>
      </c>
      <c r="AU261" s="17" t="s">
        <v>83</v>
      </c>
    </row>
    <row r="262" s="2" customFormat="1">
      <c r="A262" s="38"/>
      <c r="B262" s="39"/>
      <c r="C262" s="40"/>
      <c r="D262" s="230" t="s">
        <v>160</v>
      </c>
      <c r="E262" s="40"/>
      <c r="F262" s="231" t="s">
        <v>3285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160</v>
      </c>
      <c r="AU262" s="17" t="s">
        <v>83</v>
      </c>
    </row>
    <row r="263" s="13" customFormat="1">
      <c r="A263" s="13"/>
      <c r="B263" s="232"/>
      <c r="C263" s="233"/>
      <c r="D263" s="225" t="s">
        <v>173</v>
      </c>
      <c r="E263" s="234" t="s">
        <v>19</v>
      </c>
      <c r="F263" s="235" t="s">
        <v>3277</v>
      </c>
      <c r="G263" s="233"/>
      <c r="H263" s="236">
        <v>318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173</v>
      </c>
      <c r="AU263" s="242" t="s">
        <v>83</v>
      </c>
      <c r="AV263" s="13" t="s">
        <v>83</v>
      </c>
      <c r="AW263" s="13" t="s">
        <v>35</v>
      </c>
      <c r="AX263" s="13" t="s">
        <v>73</v>
      </c>
      <c r="AY263" s="242" t="s">
        <v>148</v>
      </c>
    </row>
    <row r="264" s="13" customFormat="1">
      <c r="A264" s="13"/>
      <c r="B264" s="232"/>
      <c r="C264" s="233"/>
      <c r="D264" s="225" t="s">
        <v>173</v>
      </c>
      <c r="E264" s="234" t="s">
        <v>19</v>
      </c>
      <c r="F264" s="235" t="s">
        <v>3278</v>
      </c>
      <c r="G264" s="233"/>
      <c r="H264" s="236">
        <v>4.0999999999999996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173</v>
      </c>
      <c r="AU264" s="242" t="s">
        <v>83</v>
      </c>
      <c r="AV264" s="13" t="s">
        <v>83</v>
      </c>
      <c r="AW264" s="13" t="s">
        <v>35</v>
      </c>
      <c r="AX264" s="13" t="s">
        <v>73</v>
      </c>
      <c r="AY264" s="242" t="s">
        <v>148</v>
      </c>
    </row>
    <row r="265" s="13" customFormat="1">
      <c r="A265" s="13"/>
      <c r="B265" s="232"/>
      <c r="C265" s="233"/>
      <c r="D265" s="225" t="s">
        <v>173</v>
      </c>
      <c r="E265" s="234" t="s">
        <v>19</v>
      </c>
      <c r="F265" s="235" t="s">
        <v>3157</v>
      </c>
      <c r="G265" s="233"/>
      <c r="H265" s="236">
        <v>6.125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173</v>
      </c>
      <c r="AU265" s="242" t="s">
        <v>83</v>
      </c>
      <c r="AV265" s="13" t="s">
        <v>83</v>
      </c>
      <c r="AW265" s="13" t="s">
        <v>35</v>
      </c>
      <c r="AX265" s="13" t="s">
        <v>73</v>
      </c>
      <c r="AY265" s="242" t="s">
        <v>148</v>
      </c>
    </row>
    <row r="266" s="13" customFormat="1">
      <c r="A266" s="13"/>
      <c r="B266" s="232"/>
      <c r="C266" s="233"/>
      <c r="D266" s="225" t="s">
        <v>173</v>
      </c>
      <c r="E266" s="234" t="s">
        <v>19</v>
      </c>
      <c r="F266" s="235" t="s">
        <v>3150</v>
      </c>
      <c r="G266" s="233"/>
      <c r="H266" s="236">
        <v>4.04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173</v>
      </c>
      <c r="AU266" s="242" t="s">
        <v>83</v>
      </c>
      <c r="AV266" s="13" t="s">
        <v>83</v>
      </c>
      <c r="AW266" s="13" t="s">
        <v>35</v>
      </c>
      <c r="AX266" s="13" t="s">
        <v>73</v>
      </c>
      <c r="AY266" s="242" t="s">
        <v>148</v>
      </c>
    </row>
    <row r="267" s="13" customFormat="1">
      <c r="A267" s="13"/>
      <c r="B267" s="232"/>
      <c r="C267" s="233"/>
      <c r="D267" s="225" t="s">
        <v>173</v>
      </c>
      <c r="E267" s="234" t="s">
        <v>19</v>
      </c>
      <c r="F267" s="235" t="s">
        <v>3279</v>
      </c>
      <c r="G267" s="233"/>
      <c r="H267" s="236">
        <v>6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173</v>
      </c>
      <c r="AU267" s="242" t="s">
        <v>83</v>
      </c>
      <c r="AV267" s="13" t="s">
        <v>83</v>
      </c>
      <c r="AW267" s="13" t="s">
        <v>35</v>
      </c>
      <c r="AX267" s="13" t="s">
        <v>73</v>
      </c>
      <c r="AY267" s="242" t="s">
        <v>148</v>
      </c>
    </row>
    <row r="268" s="13" customFormat="1">
      <c r="A268" s="13"/>
      <c r="B268" s="232"/>
      <c r="C268" s="233"/>
      <c r="D268" s="225" t="s">
        <v>173</v>
      </c>
      <c r="E268" s="233"/>
      <c r="F268" s="235" t="s">
        <v>3280</v>
      </c>
      <c r="G268" s="233"/>
      <c r="H268" s="236">
        <v>355.178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173</v>
      </c>
      <c r="AU268" s="242" t="s">
        <v>83</v>
      </c>
      <c r="AV268" s="13" t="s">
        <v>83</v>
      </c>
      <c r="AW268" s="13" t="s">
        <v>4</v>
      </c>
      <c r="AX268" s="13" t="s">
        <v>81</v>
      </c>
      <c r="AY268" s="242" t="s">
        <v>148</v>
      </c>
    </row>
    <row r="269" s="2" customFormat="1" ht="16.5" customHeight="1">
      <c r="A269" s="38"/>
      <c r="B269" s="39"/>
      <c r="C269" s="212" t="s">
        <v>384</v>
      </c>
      <c r="D269" s="212" t="s">
        <v>151</v>
      </c>
      <c r="E269" s="213" t="s">
        <v>3286</v>
      </c>
      <c r="F269" s="214" t="s">
        <v>3287</v>
      </c>
      <c r="G269" s="215" t="s">
        <v>178</v>
      </c>
      <c r="H269" s="216">
        <v>355.178</v>
      </c>
      <c r="I269" s="217"/>
      <c r="J269" s="218">
        <f>ROUND(I269*H269,2)</f>
        <v>0</v>
      </c>
      <c r="K269" s="214" t="s">
        <v>155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0.017330000000000002</v>
      </c>
      <c r="R269" s="221">
        <f>Q269*H269</f>
        <v>6.1552347400000009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156</v>
      </c>
      <c r="AT269" s="223" t="s">
        <v>151</v>
      </c>
      <c r="AU269" s="223" t="s">
        <v>83</v>
      </c>
      <c r="AY269" s="17" t="s">
        <v>148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156</v>
      </c>
      <c r="BM269" s="223" t="s">
        <v>3288</v>
      </c>
    </row>
    <row r="270" s="2" customFormat="1">
      <c r="A270" s="38"/>
      <c r="B270" s="39"/>
      <c r="C270" s="40"/>
      <c r="D270" s="225" t="s">
        <v>158</v>
      </c>
      <c r="E270" s="40"/>
      <c r="F270" s="226" t="s">
        <v>3289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158</v>
      </c>
      <c r="AU270" s="17" t="s">
        <v>83</v>
      </c>
    </row>
    <row r="271" s="2" customFormat="1">
      <c r="A271" s="38"/>
      <c r="B271" s="39"/>
      <c r="C271" s="40"/>
      <c r="D271" s="230" t="s">
        <v>160</v>
      </c>
      <c r="E271" s="40"/>
      <c r="F271" s="231" t="s">
        <v>3290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160</v>
      </c>
      <c r="AU271" s="17" t="s">
        <v>83</v>
      </c>
    </row>
    <row r="272" s="13" customFormat="1">
      <c r="A272" s="13"/>
      <c r="B272" s="232"/>
      <c r="C272" s="233"/>
      <c r="D272" s="225" t="s">
        <v>173</v>
      </c>
      <c r="E272" s="234" t="s">
        <v>19</v>
      </c>
      <c r="F272" s="235" t="s">
        <v>3277</v>
      </c>
      <c r="G272" s="233"/>
      <c r="H272" s="236">
        <v>318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173</v>
      </c>
      <c r="AU272" s="242" t="s">
        <v>83</v>
      </c>
      <c r="AV272" s="13" t="s">
        <v>83</v>
      </c>
      <c r="AW272" s="13" t="s">
        <v>35</v>
      </c>
      <c r="AX272" s="13" t="s">
        <v>73</v>
      </c>
      <c r="AY272" s="242" t="s">
        <v>148</v>
      </c>
    </row>
    <row r="273" s="13" customFormat="1">
      <c r="A273" s="13"/>
      <c r="B273" s="232"/>
      <c r="C273" s="233"/>
      <c r="D273" s="225" t="s">
        <v>173</v>
      </c>
      <c r="E273" s="234" t="s">
        <v>19</v>
      </c>
      <c r="F273" s="235" t="s">
        <v>3278</v>
      </c>
      <c r="G273" s="233"/>
      <c r="H273" s="236">
        <v>4.0999999999999996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173</v>
      </c>
      <c r="AU273" s="242" t="s">
        <v>83</v>
      </c>
      <c r="AV273" s="13" t="s">
        <v>83</v>
      </c>
      <c r="AW273" s="13" t="s">
        <v>35</v>
      </c>
      <c r="AX273" s="13" t="s">
        <v>73</v>
      </c>
      <c r="AY273" s="242" t="s">
        <v>148</v>
      </c>
    </row>
    <row r="274" s="13" customFormat="1">
      <c r="A274" s="13"/>
      <c r="B274" s="232"/>
      <c r="C274" s="233"/>
      <c r="D274" s="225" t="s">
        <v>173</v>
      </c>
      <c r="E274" s="234" t="s">
        <v>19</v>
      </c>
      <c r="F274" s="235" t="s">
        <v>3157</v>
      </c>
      <c r="G274" s="233"/>
      <c r="H274" s="236">
        <v>6.125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173</v>
      </c>
      <c r="AU274" s="242" t="s">
        <v>83</v>
      </c>
      <c r="AV274" s="13" t="s">
        <v>83</v>
      </c>
      <c r="AW274" s="13" t="s">
        <v>35</v>
      </c>
      <c r="AX274" s="13" t="s">
        <v>73</v>
      </c>
      <c r="AY274" s="242" t="s">
        <v>148</v>
      </c>
    </row>
    <row r="275" s="13" customFormat="1">
      <c r="A275" s="13"/>
      <c r="B275" s="232"/>
      <c r="C275" s="233"/>
      <c r="D275" s="225" t="s">
        <v>173</v>
      </c>
      <c r="E275" s="234" t="s">
        <v>19</v>
      </c>
      <c r="F275" s="235" t="s">
        <v>3150</v>
      </c>
      <c r="G275" s="233"/>
      <c r="H275" s="236">
        <v>4.04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173</v>
      </c>
      <c r="AU275" s="242" t="s">
        <v>83</v>
      </c>
      <c r="AV275" s="13" t="s">
        <v>83</v>
      </c>
      <c r="AW275" s="13" t="s">
        <v>35</v>
      </c>
      <c r="AX275" s="13" t="s">
        <v>73</v>
      </c>
      <c r="AY275" s="242" t="s">
        <v>148</v>
      </c>
    </row>
    <row r="276" s="13" customFormat="1">
      <c r="A276" s="13"/>
      <c r="B276" s="232"/>
      <c r="C276" s="233"/>
      <c r="D276" s="225" t="s">
        <v>173</v>
      </c>
      <c r="E276" s="234" t="s">
        <v>19</v>
      </c>
      <c r="F276" s="235" t="s">
        <v>3279</v>
      </c>
      <c r="G276" s="233"/>
      <c r="H276" s="236">
        <v>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173</v>
      </c>
      <c r="AU276" s="242" t="s">
        <v>83</v>
      </c>
      <c r="AV276" s="13" t="s">
        <v>83</v>
      </c>
      <c r="AW276" s="13" t="s">
        <v>35</v>
      </c>
      <c r="AX276" s="13" t="s">
        <v>73</v>
      </c>
      <c r="AY276" s="242" t="s">
        <v>148</v>
      </c>
    </row>
    <row r="277" s="13" customFormat="1">
      <c r="A277" s="13"/>
      <c r="B277" s="232"/>
      <c r="C277" s="233"/>
      <c r="D277" s="225" t="s">
        <v>173</v>
      </c>
      <c r="E277" s="233"/>
      <c r="F277" s="235" t="s">
        <v>3280</v>
      </c>
      <c r="G277" s="233"/>
      <c r="H277" s="236">
        <v>355.178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173</v>
      </c>
      <c r="AU277" s="242" t="s">
        <v>83</v>
      </c>
      <c r="AV277" s="13" t="s">
        <v>83</v>
      </c>
      <c r="AW277" s="13" t="s">
        <v>4</v>
      </c>
      <c r="AX277" s="13" t="s">
        <v>81</v>
      </c>
      <c r="AY277" s="242" t="s">
        <v>148</v>
      </c>
    </row>
    <row r="278" s="2" customFormat="1" ht="16.5" customHeight="1">
      <c r="A278" s="38"/>
      <c r="B278" s="39"/>
      <c r="C278" s="212" t="s">
        <v>390</v>
      </c>
      <c r="D278" s="212" t="s">
        <v>151</v>
      </c>
      <c r="E278" s="213" t="s">
        <v>3291</v>
      </c>
      <c r="F278" s="214" t="s">
        <v>3292</v>
      </c>
      <c r="G278" s="215" t="s">
        <v>178</v>
      </c>
      <c r="H278" s="216">
        <v>19.074999999999999</v>
      </c>
      <c r="I278" s="217"/>
      <c r="J278" s="218">
        <f>ROUND(I278*H278,2)</f>
        <v>0</v>
      </c>
      <c r="K278" s="214" t="s">
        <v>155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0.040629999999999999</v>
      </c>
      <c r="R278" s="221">
        <f>Q278*H278</f>
        <v>0.77501724999999999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156</v>
      </c>
      <c r="AT278" s="223" t="s">
        <v>151</v>
      </c>
      <c r="AU278" s="223" t="s">
        <v>83</v>
      </c>
      <c r="AY278" s="17" t="s">
        <v>148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156</v>
      </c>
      <c r="BM278" s="223" t="s">
        <v>3293</v>
      </c>
    </row>
    <row r="279" s="2" customFormat="1">
      <c r="A279" s="38"/>
      <c r="B279" s="39"/>
      <c r="C279" s="40"/>
      <c r="D279" s="225" t="s">
        <v>158</v>
      </c>
      <c r="E279" s="40"/>
      <c r="F279" s="226" t="s">
        <v>3294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158</v>
      </c>
      <c r="AU279" s="17" t="s">
        <v>83</v>
      </c>
    </row>
    <row r="280" s="2" customFormat="1">
      <c r="A280" s="38"/>
      <c r="B280" s="39"/>
      <c r="C280" s="40"/>
      <c r="D280" s="230" t="s">
        <v>160</v>
      </c>
      <c r="E280" s="40"/>
      <c r="F280" s="231" t="s">
        <v>3295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160</v>
      </c>
      <c r="AU280" s="17" t="s">
        <v>83</v>
      </c>
    </row>
    <row r="281" s="13" customFormat="1">
      <c r="A281" s="13"/>
      <c r="B281" s="232"/>
      <c r="C281" s="233"/>
      <c r="D281" s="225" t="s">
        <v>173</v>
      </c>
      <c r="E281" s="234" t="s">
        <v>19</v>
      </c>
      <c r="F281" s="235" t="s">
        <v>3296</v>
      </c>
      <c r="G281" s="233"/>
      <c r="H281" s="236">
        <v>19.074999999999999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173</v>
      </c>
      <c r="AU281" s="242" t="s">
        <v>83</v>
      </c>
      <c r="AV281" s="13" t="s">
        <v>83</v>
      </c>
      <c r="AW281" s="13" t="s">
        <v>35</v>
      </c>
      <c r="AX281" s="13" t="s">
        <v>81</v>
      </c>
      <c r="AY281" s="242" t="s">
        <v>148</v>
      </c>
    </row>
    <row r="282" s="2" customFormat="1" ht="16.5" customHeight="1">
      <c r="A282" s="38"/>
      <c r="B282" s="39"/>
      <c r="C282" s="212" t="s">
        <v>395</v>
      </c>
      <c r="D282" s="212" t="s">
        <v>151</v>
      </c>
      <c r="E282" s="213" t="s">
        <v>3297</v>
      </c>
      <c r="F282" s="214" t="s">
        <v>3298</v>
      </c>
      <c r="G282" s="215" t="s">
        <v>168</v>
      </c>
      <c r="H282" s="216">
        <v>4</v>
      </c>
      <c r="I282" s="217"/>
      <c r="J282" s="218">
        <f>ROUND(I282*H282,2)</f>
        <v>0</v>
      </c>
      <c r="K282" s="214" t="s">
        <v>155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0.0015</v>
      </c>
      <c r="R282" s="221">
        <f>Q282*H282</f>
        <v>0.0060000000000000001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156</v>
      </c>
      <c r="AT282" s="223" t="s">
        <v>151</v>
      </c>
      <c r="AU282" s="223" t="s">
        <v>83</v>
      </c>
      <c r="AY282" s="17" t="s">
        <v>148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156</v>
      </c>
      <c r="BM282" s="223" t="s">
        <v>3299</v>
      </c>
    </row>
    <row r="283" s="2" customFormat="1">
      <c r="A283" s="38"/>
      <c r="B283" s="39"/>
      <c r="C283" s="40"/>
      <c r="D283" s="225" t="s">
        <v>158</v>
      </c>
      <c r="E283" s="40"/>
      <c r="F283" s="226" t="s">
        <v>3300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158</v>
      </c>
      <c r="AU283" s="17" t="s">
        <v>83</v>
      </c>
    </row>
    <row r="284" s="2" customFormat="1">
      <c r="A284" s="38"/>
      <c r="B284" s="39"/>
      <c r="C284" s="40"/>
      <c r="D284" s="230" t="s">
        <v>160</v>
      </c>
      <c r="E284" s="40"/>
      <c r="F284" s="231" t="s">
        <v>3301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160</v>
      </c>
      <c r="AU284" s="17" t="s">
        <v>83</v>
      </c>
    </row>
    <row r="285" s="2" customFormat="1" ht="16.5" customHeight="1">
      <c r="A285" s="38"/>
      <c r="B285" s="39"/>
      <c r="C285" s="212" t="s">
        <v>401</v>
      </c>
      <c r="D285" s="212" t="s">
        <v>151</v>
      </c>
      <c r="E285" s="213" t="s">
        <v>3302</v>
      </c>
      <c r="F285" s="214" t="s">
        <v>3303</v>
      </c>
      <c r="G285" s="215" t="s">
        <v>178</v>
      </c>
      <c r="H285" s="216">
        <v>439.64999999999998</v>
      </c>
      <c r="I285" s="217"/>
      <c r="J285" s="218">
        <f>ROUND(I285*H285,2)</f>
        <v>0</v>
      </c>
      <c r="K285" s="214" t="s">
        <v>155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0.00025999999999999998</v>
      </c>
      <c r="R285" s="221">
        <f>Q285*H285</f>
        <v>0.11430899999999998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156</v>
      </c>
      <c r="AT285" s="223" t="s">
        <v>151</v>
      </c>
      <c r="AU285" s="223" t="s">
        <v>83</v>
      </c>
      <c r="AY285" s="17" t="s">
        <v>148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156</v>
      </c>
      <c r="BM285" s="223" t="s">
        <v>3304</v>
      </c>
    </row>
    <row r="286" s="2" customFormat="1">
      <c r="A286" s="38"/>
      <c r="B286" s="39"/>
      <c r="C286" s="40"/>
      <c r="D286" s="225" t="s">
        <v>158</v>
      </c>
      <c r="E286" s="40"/>
      <c r="F286" s="226" t="s">
        <v>3305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158</v>
      </c>
      <c r="AU286" s="17" t="s">
        <v>83</v>
      </c>
    </row>
    <row r="287" s="2" customFormat="1">
      <c r="A287" s="38"/>
      <c r="B287" s="39"/>
      <c r="C287" s="40"/>
      <c r="D287" s="230" t="s">
        <v>160</v>
      </c>
      <c r="E287" s="40"/>
      <c r="F287" s="231" t="s">
        <v>3306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160</v>
      </c>
      <c r="AU287" s="17" t="s">
        <v>83</v>
      </c>
    </row>
    <row r="288" s="13" customFormat="1">
      <c r="A288" s="13"/>
      <c r="B288" s="232"/>
      <c r="C288" s="233"/>
      <c r="D288" s="225" t="s">
        <v>173</v>
      </c>
      <c r="E288" s="234" t="s">
        <v>19</v>
      </c>
      <c r="F288" s="235" t="s">
        <v>3307</v>
      </c>
      <c r="G288" s="233"/>
      <c r="H288" s="236">
        <v>339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173</v>
      </c>
      <c r="AU288" s="242" t="s">
        <v>83</v>
      </c>
      <c r="AV288" s="13" t="s">
        <v>83</v>
      </c>
      <c r="AW288" s="13" t="s">
        <v>35</v>
      </c>
      <c r="AX288" s="13" t="s">
        <v>73</v>
      </c>
      <c r="AY288" s="242" t="s">
        <v>148</v>
      </c>
    </row>
    <row r="289" s="13" customFormat="1">
      <c r="A289" s="13"/>
      <c r="B289" s="232"/>
      <c r="C289" s="233"/>
      <c r="D289" s="225" t="s">
        <v>173</v>
      </c>
      <c r="E289" s="234" t="s">
        <v>19</v>
      </c>
      <c r="F289" s="235" t="s">
        <v>3308</v>
      </c>
      <c r="G289" s="233"/>
      <c r="H289" s="236">
        <v>100.65000000000001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173</v>
      </c>
      <c r="AU289" s="242" t="s">
        <v>83</v>
      </c>
      <c r="AV289" s="13" t="s">
        <v>83</v>
      </c>
      <c r="AW289" s="13" t="s">
        <v>35</v>
      </c>
      <c r="AX289" s="13" t="s">
        <v>73</v>
      </c>
      <c r="AY289" s="242" t="s">
        <v>148</v>
      </c>
    </row>
    <row r="290" s="2" customFormat="1" ht="16.5" customHeight="1">
      <c r="A290" s="38"/>
      <c r="B290" s="39"/>
      <c r="C290" s="212" t="s">
        <v>405</v>
      </c>
      <c r="D290" s="212" t="s">
        <v>151</v>
      </c>
      <c r="E290" s="213" t="s">
        <v>3309</v>
      </c>
      <c r="F290" s="214" t="s">
        <v>3310</v>
      </c>
      <c r="G290" s="215" t="s">
        <v>178</v>
      </c>
      <c r="H290" s="216">
        <v>439.64999999999998</v>
      </c>
      <c r="I290" s="217"/>
      <c r="J290" s="218">
        <f>ROUND(I290*H290,2)</f>
        <v>0</v>
      </c>
      <c r="K290" s="214" t="s">
        <v>155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0.0043800000000000002</v>
      </c>
      <c r="R290" s="221">
        <f>Q290*H290</f>
        <v>1.925667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156</v>
      </c>
      <c r="AT290" s="223" t="s">
        <v>151</v>
      </c>
      <c r="AU290" s="223" t="s">
        <v>83</v>
      </c>
      <c r="AY290" s="17" t="s">
        <v>148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156</v>
      </c>
      <c r="BM290" s="223" t="s">
        <v>3311</v>
      </c>
    </row>
    <row r="291" s="2" customFormat="1">
      <c r="A291" s="38"/>
      <c r="B291" s="39"/>
      <c r="C291" s="40"/>
      <c r="D291" s="225" t="s">
        <v>158</v>
      </c>
      <c r="E291" s="40"/>
      <c r="F291" s="226" t="s">
        <v>3312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158</v>
      </c>
      <c r="AU291" s="17" t="s">
        <v>83</v>
      </c>
    </row>
    <row r="292" s="2" customFormat="1">
      <c r="A292" s="38"/>
      <c r="B292" s="39"/>
      <c r="C292" s="40"/>
      <c r="D292" s="230" t="s">
        <v>160</v>
      </c>
      <c r="E292" s="40"/>
      <c r="F292" s="231" t="s">
        <v>3313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160</v>
      </c>
      <c r="AU292" s="17" t="s">
        <v>83</v>
      </c>
    </row>
    <row r="293" s="13" customFormat="1">
      <c r="A293" s="13"/>
      <c r="B293" s="232"/>
      <c r="C293" s="233"/>
      <c r="D293" s="225" t="s">
        <v>173</v>
      </c>
      <c r="E293" s="234" t="s">
        <v>19</v>
      </c>
      <c r="F293" s="235" t="s">
        <v>3307</v>
      </c>
      <c r="G293" s="233"/>
      <c r="H293" s="236">
        <v>339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173</v>
      </c>
      <c r="AU293" s="242" t="s">
        <v>83</v>
      </c>
      <c r="AV293" s="13" t="s">
        <v>83</v>
      </c>
      <c r="AW293" s="13" t="s">
        <v>35</v>
      </c>
      <c r="AX293" s="13" t="s">
        <v>73</v>
      </c>
      <c r="AY293" s="242" t="s">
        <v>148</v>
      </c>
    </row>
    <row r="294" s="13" customFormat="1">
      <c r="A294" s="13"/>
      <c r="B294" s="232"/>
      <c r="C294" s="233"/>
      <c r="D294" s="225" t="s">
        <v>173</v>
      </c>
      <c r="E294" s="234" t="s">
        <v>19</v>
      </c>
      <c r="F294" s="235" t="s">
        <v>3308</v>
      </c>
      <c r="G294" s="233"/>
      <c r="H294" s="236">
        <v>100.65000000000001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173</v>
      </c>
      <c r="AU294" s="242" t="s">
        <v>83</v>
      </c>
      <c r="AV294" s="13" t="s">
        <v>83</v>
      </c>
      <c r="AW294" s="13" t="s">
        <v>35</v>
      </c>
      <c r="AX294" s="13" t="s">
        <v>73</v>
      </c>
      <c r="AY294" s="242" t="s">
        <v>148</v>
      </c>
    </row>
    <row r="295" s="2" customFormat="1" ht="16.5" customHeight="1">
      <c r="A295" s="38"/>
      <c r="B295" s="39"/>
      <c r="C295" s="212" t="s">
        <v>411</v>
      </c>
      <c r="D295" s="212" t="s">
        <v>151</v>
      </c>
      <c r="E295" s="213" t="s">
        <v>3314</v>
      </c>
      <c r="F295" s="214" t="s">
        <v>3315</v>
      </c>
      <c r="G295" s="215" t="s">
        <v>178</v>
      </c>
      <c r="H295" s="216">
        <v>439.64999999999998</v>
      </c>
      <c r="I295" s="217"/>
      <c r="J295" s="218">
        <f>ROUND(I295*H295,2)</f>
        <v>0</v>
      </c>
      <c r="K295" s="214" t="s">
        <v>155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0.025000000000000001</v>
      </c>
      <c r="R295" s="221">
        <f>Q295*H295</f>
        <v>10.991250000000001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156</v>
      </c>
      <c r="AT295" s="223" t="s">
        <v>151</v>
      </c>
      <c r="AU295" s="223" t="s">
        <v>83</v>
      </c>
      <c r="AY295" s="17" t="s">
        <v>148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156</v>
      </c>
      <c r="BM295" s="223" t="s">
        <v>3316</v>
      </c>
    </row>
    <row r="296" s="2" customFormat="1">
      <c r="A296" s="38"/>
      <c r="B296" s="39"/>
      <c r="C296" s="40"/>
      <c r="D296" s="225" t="s">
        <v>158</v>
      </c>
      <c r="E296" s="40"/>
      <c r="F296" s="226" t="s">
        <v>3317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158</v>
      </c>
      <c r="AU296" s="17" t="s">
        <v>83</v>
      </c>
    </row>
    <row r="297" s="2" customFormat="1">
      <c r="A297" s="38"/>
      <c r="B297" s="39"/>
      <c r="C297" s="40"/>
      <c r="D297" s="230" t="s">
        <v>160</v>
      </c>
      <c r="E297" s="40"/>
      <c r="F297" s="231" t="s">
        <v>3318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160</v>
      </c>
      <c r="AU297" s="17" t="s">
        <v>83</v>
      </c>
    </row>
    <row r="298" s="13" customFormat="1">
      <c r="A298" s="13"/>
      <c r="B298" s="232"/>
      <c r="C298" s="233"/>
      <c r="D298" s="225" t="s">
        <v>173</v>
      </c>
      <c r="E298" s="234" t="s">
        <v>19</v>
      </c>
      <c r="F298" s="235" t="s">
        <v>3307</v>
      </c>
      <c r="G298" s="233"/>
      <c r="H298" s="236">
        <v>339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173</v>
      </c>
      <c r="AU298" s="242" t="s">
        <v>83</v>
      </c>
      <c r="AV298" s="13" t="s">
        <v>83</v>
      </c>
      <c r="AW298" s="13" t="s">
        <v>35</v>
      </c>
      <c r="AX298" s="13" t="s">
        <v>73</v>
      </c>
      <c r="AY298" s="242" t="s">
        <v>148</v>
      </c>
    </row>
    <row r="299" s="13" customFormat="1">
      <c r="A299" s="13"/>
      <c r="B299" s="232"/>
      <c r="C299" s="233"/>
      <c r="D299" s="225" t="s">
        <v>173</v>
      </c>
      <c r="E299" s="234" t="s">
        <v>19</v>
      </c>
      <c r="F299" s="235" t="s">
        <v>3308</v>
      </c>
      <c r="G299" s="233"/>
      <c r="H299" s="236">
        <v>100.65000000000001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173</v>
      </c>
      <c r="AU299" s="242" t="s">
        <v>83</v>
      </c>
      <c r="AV299" s="13" t="s">
        <v>83</v>
      </c>
      <c r="AW299" s="13" t="s">
        <v>35</v>
      </c>
      <c r="AX299" s="13" t="s">
        <v>73</v>
      </c>
      <c r="AY299" s="242" t="s">
        <v>148</v>
      </c>
    </row>
    <row r="300" s="2" customFormat="1" ht="16.5" customHeight="1">
      <c r="A300" s="38"/>
      <c r="B300" s="39"/>
      <c r="C300" s="212" t="s">
        <v>415</v>
      </c>
      <c r="D300" s="212" t="s">
        <v>151</v>
      </c>
      <c r="E300" s="213" t="s">
        <v>3319</v>
      </c>
      <c r="F300" s="214" t="s">
        <v>3320</v>
      </c>
      <c r="G300" s="215" t="s">
        <v>178</v>
      </c>
      <c r="H300" s="216">
        <v>63.200000000000003</v>
      </c>
      <c r="I300" s="217"/>
      <c r="J300" s="218">
        <f>ROUND(I300*H300,2)</f>
        <v>0</v>
      </c>
      <c r="K300" s="214" t="s">
        <v>155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0.048680000000000001</v>
      </c>
      <c r="R300" s="221">
        <f>Q300*H300</f>
        <v>3.0765760000000002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156</v>
      </c>
      <c r="AT300" s="223" t="s">
        <v>151</v>
      </c>
      <c r="AU300" s="223" t="s">
        <v>83</v>
      </c>
      <c r="AY300" s="17" t="s">
        <v>148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156</v>
      </c>
      <c r="BM300" s="223" t="s">
        <v>3321</v>
      </c>
    </row>
    <row r="301" s="2" customFormat="1">
      <c r="A301" s="38"/>
      <c r="B301" s="39"/>
      <c r="C301" s="40"/>
      <c r="D301" s="225" t="s">
        <v>158</v>
      </c>
      <c r="E301" s="40"/>
      <c r="F301" s="226" t="s">
        <v>3322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158</v>
      </c>
      <c r="AU301" s="17" t="s">
        <v>83</v>
      </c>
    </row>
    <row r="302" s="2" customFormat="1">
      <c r="A302" s="38"/>
      <c r="B302" s="39"/>
      <c r="C302" s="40"/>
      <c r="D302" s="230" t="s">
        <v>160</v>
      </c>
      <c r="E302" s="40"/>
      <c r="F302" s="231" t="s">
        <v>3323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160</v>
      </c>
      <c r="AU302" s="17" t="s">
        <v>83</v>
      </c>
    </row>
    <row r="303" s="13" customFormat="1">
      <c r="A303" s="13"/>
      <c r="B303" s="232"/>
      <c r="C303" s="233"/>
      <c r="D303" s="225" t="s">
        <v>173</v>
      </c>
      <c r="E303" s="234" t="s">
        <v>19</v>
      </c>
      <c r="F303" s="235" t="s">
        <v>3324</v>
      </c>
      <c r="G303" s="233"/>
      <c r="H303" s="236">
        <v>63.200000000000003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173</v>
      </c>
      <c r="AU303" s="242" t="s">
        <v>83</v>
      </c>
      <c r="AV303" s="13" t="s">
        <v>83</v>
      </c>
      <c r="AW303" s="13" t="s">
        <v>35</v>
      </c>
      <c r="AX303" s="13" t="s">
        <v>81</v>
      </c>
      <c r="AY303" s="242" t="s">
        <v>148</v>
      </c>
    </row>
    <row r="304" s="2" customFormat="1" ht="16.5" customHeight="1">
      <c r="A304" s="38"/>
      <c r="B304" s="39"/>
      <c r="C304" s="212" t="s">
        <v>421</v>
      </c>
      <c r="D304" s="212" t="s">
        <v>151</v>
      </c>
      <c r="E304" s="213" t="s">
        <v>3325</v>
      </c>
      <c r="F304" s="214" t="s">
        <v>3326</v>
      </c>
      <c r="G304" s="215" t="s">
        <v>178</v>
      </c>
      <c r="H304" s="216">
        <v>316</v>
      </c>
      <c r="I304" s="217"/>
      <c r="J304" s="218">
        <f>ROUND(I304*H304,2)</f>
        <v>0</v>
      </c>
      <c r="K304" s="214" t="s">
        <v>155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0.0094199999999999996</v>
      </c>
      <c r="R304" s="221">
        <f>Q304*H304</f>
        <v>2.9767199999999998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156</v>
      </c>
      <c r="AT304" s="223" t="s">
        <v>151</v>
      </c>
      <c r="AU304" s="223" t="s">
        <v>83</v>
      </c>
      <c r="AY304" s="17" t="s">
        <v>148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156</v>
      </c>
      <c r="BM304" s="223" t="s">
        <v>3327</v>
      </c>
    </row>
    <row r="305" s="2" customFormat="1">
      <c r="A305" s="38"/>
      <c r="B305" s="39"/>
      <c r="C305" s="40"/>
      <c r="D305" s="225" t="s">
        <v>158</v>
      </c>
      <c r="E305" s="40"/>
      <c r="F305" s="226" t="s">
        <v>3328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158</v>
      </c>
      <c r="AU305" s="17" t="s">
        <v>83</v>
      </c>
    </row>
    <row r="306" s="2" customFormat="1">
      <c r="A306" s="38"/>
      <c r="B306" s="39"/>
      <c r="C306" s="40"/>
      <c r="D306" s="230" t="s">
        <v>160</v>
      </c>
      <c r="E306" s="40"/>
      <c r="F306" s="231" t="s">
        <v>3329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160</v>
      </c>
      <c r="AU306" s="17" t="s">
        <v>83</v>
      </c>
    </row>
    <row r="307" s="13" customFormat="1">
      <c r="A307" s="13"/>
      <c r="B307" s="232"/>
      <c r="C307" s="233"/>
      <c r="D307" s="225" t="s">
        <v>173</v>
      </c>
      <c r="E307" s="234" t="s">
        <v>19</v>
      </c>
      <c r="F307" s="235" t="s">
        <v>3330</v>
      </c>
      <c r="G307" s="233"/>
      <c r="H307" s="236">
        <v>316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173</v>
      </c>
      <c r="AU307" s="242" t="s">
        <v>83</v>
      </c>
      <c r="AV307" s="13" t="s">
        <v>83</v>
      </c>
      <c r="AW307" s="13" t="s">
        <v>35</v>
      </c>
      <c r="AX307" s="13" t="s">
        <v>81</v>
      </c>
      <c r="AY307" s="242" t="s">
        <v>148</v>
      </c>
    </row>
    <row r="308" s="2" customFormat="1" ht="16.5" customHeight="1">
      <c r="A308" s="38"/>
      <c r="B308" s="39"/>
      <c r="C308" s="212" t="s">
        <v>425</v>
      </c>
      <c r="D308" s="212" t="s">
        <v>151</v>
      </c>
      <c r="E308" s="213" t="s">
        <v>3331</v>
      </c>
      <c r="F308" s="214" t="s">
        <v>3332</v>
      </c>
      <c r="G308" s="215" t="s">
        <v>178</v>
      </c>
      <c r="H308" s="216">
        <v>316</v>
      </c>
      <c r="I308" s="217"/>
      <c r="J308" s="218">
        <f>ROUND(I308*H308,2)</f>
        <v>0</v>
      </c>
      <c r="K308" s="214" t="s">
        <v>155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0.0020300000000000001</v>
      </c>
      <c r="R308" s="221">
        <f>Q308*H308</f>
        <v>0.64148000000000005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156</v>
      </c>
      <c r="AT308" s="223" t="s">
        <v>151</v>
      </c>
      <c r="AU308" s="223" t="s">
        <v>83</v>
      </c>
      <c r="AY308" s="17" t="s">
        <v>148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156</v>
      </c>
      <c r="BM308" s="223" t="s">
        <v>3333</v>
      </c>
    </row>
    <row r="309" s="2" customFormat="1">
      <c r="A309" s="38"/>
      <c r="B309" s="39"/>
      <c r="C309" s="40"/>
      <c r="D309" s="225" t="s">
        <v>158</v>
      </c>
      <c r="E309" s="40"/>
      <c r="F309" s="226" t="s">
        <v>3332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158</v>
      </c>
      <c r="AU309" s="17" t="s">
        <v>83</v>
      </c>
    </row>
    <row r="310" s="2" customFormat="1">
      <c r="A310" s="38"/>
      <c r="B310" s="39"/>
      <c r="C310" s="40"/>
      <c r="D310" s="230" t="s">
        <v>160</v>
      </c>
      <c r="E310" s="40"/>
      <c r="F310" s="231" t="s">
        <v>3334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160</v>
      </c>
      <c r="AU310" s="17" t="s">
        <v>83</v>
      </c>
    </row>
    <row r="311" s="12" customFormat="1" ht="22.8" customHeight="1">
      <c r="A311" s="12"/>
      <c r="B311" s="196"/>
      <c r="C311" s="197"/>
      <c r="D311" s="198" t="s">
        <v>72</v>
      </c>
      <c r="E311" s="210" t="s">
        <v>211</v>
      </c>
      <c r="F311" s="210" t="s">
        <v>452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SUM(P312:P461)</f>
        <v>0</v>
      </c>
      <c r="Q311" s="204"/>
      <c r="R311" s="205">
        <f>SUM(R312:R461)</f>
        <v>1.325</v>
      </c>
      <c r="S311" s="204"/>
      <c r="T311" s="206">
        <f>SUM(T312:T461)</f>
        <v>178.87388599999997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81</v>
      </c>
      <c r="AT311" s="208" t="s">
        <v>72</v>
      </c>
      <c r="AU311" s="208" t="s">
        <v>81</v>
      </c>
      <c r="AY311" s="207" t="s">
        <v>148</v>
      </c>
      <c r="BK311" s="209">
        <f>SUM(BK312:BK461)</f>
        <v>0</v>
      </c>
    </row>
    <row r="312" s="2" customFormat="1" ht="24.15" customHeight="1">
      <c r="A312" s="38"/>
      <c r="B312" s="39"/>
      <c r="C312" s="212" t="s">
        <v>431</v>
      </c>
      <c r="D312" s="212" t="s">
        <v>151</v>
      </c>
      <c r="E312" s="213" t="s">
        <v>3335</v>
      </c>
      <c r="F312" s="214" t="s">
        <v>3336</v>
      </c>
      <c r="G312" s="215" t="s">
        <v>178</v>
      </c>
      <c r="H312" s="216">
        <v>135.90000000000001</v>
      </c>
      <c r="I312" s="217"/>
      <c r="J312" s="218">
        <f>ROUND(I312*H312,2)</f>
        <v>0</v>
      </c>
      <c r="K312" s="214" t="s">
        <v>155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156</v>
      </c>
      <c r="AT312" s="223" t="s">
        <v>151</v>
      </c>
      <c r="AU312" s="223" t="s">
        <v>83</v>
      </c>
      <c r="AY312" s="17" t="s">
        <v>148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156</v>
      </c>
      <c r="BM312" s="223" t="s">
        <v>3337</v>
      </c>
    </row>
    <row r="313" s="2" customFormat="1">
      <c r="A313" s="38"/>
      <c r="B313" s="39"/>
      <c r="C313" s="40"/>
      <c r="D313" s="225" t="s">
        <v>158</v>
      </c>
      <c r="E313" s="40"/>
      <c r="F313" s="226" t="s">
        <v>3338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158</v>
      </c>
      <c r="AU313" s="17" t="s">
        <v>83</v>
      </c>
    </row>
    <row r="314" s="2" customFormat="1">
      <c r="A314" s="38"/>
      <c r="B314" s="39"/>
      <c r="C314" s="40"/>
      <c r="D314" s="230" t="s">
        <v>160</v>
      </c>
      <c r="E314" s="40"/>
      <c r="F314" s="231" t="s">
        <v>3339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160</v>
      </c>
      <c r="AU314" s="17" t="s">
        <v>83</v>
      </c>
    </row>
    <row r="315" s="13" customFormat="1">
      <c r="A315" s="13"/>
      <c r="B315" s="232"/>
      <c r="C315" s="233"/>
      <c r="D315" s="225" t="s">
        <v>173</v>
      </c>
      <c r="E315" s="234" t="s">
        <v>19</v>
      </c>
      <c r="F315" s="235" t="s">
        <v>3340</v>
      </c>
      <c r="G315" s="233"/>
      <c r="H315" s="236">
        <v>135.90000000000001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173</v>
      </c>
      <c r="AU315" s="242" t="s">
        <v>83</v>
      </c>
      <c r="AV315" s="13" t="s">
        <v>83</v>
      </c>
      <c r="AW315" s="13" t="s">
        <v>35</v>
      </c>
      <c r="AX315" s="13" t="s">
        <v>81</v>
      </c>
      <c r="AY315" s="242" t="s">
        <v>148</v>
      </c>
    </row>
    <row r="316" s="2" customFormat="1" ht="24.15" customHeight="1">
      <c r="A316" s="38"/>
      <c r="B316" s="39"/>
      <c r="C316" s="212" t="s">
        <v>436</v>
      </c>
      <c r="D316" s="212" t="s">
        <v>151</v>
      </c>
      <c r="E316" s="213" t="s">
        <v>3341</v>
      </c>
      <c r="F316" s="214" t="s">
        <v>3342</v>
      </c>
      <c r="G316" s="215" t="s">
        <v>178</v>
      </c>
      <c r="H316" s="216">
        <v>2853.9000000000001</v>
      </c>
      <c r="I316" s="217"/>
      <c r="J316" s="218">
        <f>ROUND(I316*H316,2)</f>
        <v>0</v>
      </c>
      <c r="K316" s="214" t="s">
        <v>155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156</v>
      </c>
      <c r="AT316" s="223" t="s">
        <v>151</v>
      </c>
      <c r="AU316" s="223" t="s">
        <v>83</v>
      </c>
      <c r="AY316" s="17" t="s">
        <v>148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156</v>
      </c>
      <c r="BM316" s="223" t="s">
        <v>3343</v>
      </c>
    </row>
    <row r="317" s="2" customFormat="1">
      <c r="A317" s="38"/>
      <c r="B317" s="39"/>
      <c r="C317" s="40"/>
      <c r="D317" s="225" t="s">
        <v>158</v>
      </c>
      <c r="E317" s="40"/>
      <c r="F317" s="226" t="s">
        <v>3344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158</v>
      </c>
      <c r="AU317" s="17" t="s">
        <v>83</v>
      </c>
    </row>
    <row r="318" s="2" customFormat="1">
      <c r="A318" s="38"/>
      <c r="B318" s="39"/>
      <c r="C318" s="40"/>
      <c r="D318" s="230" t="s">
        <v>160</v>
      </c>
      <c r="E318" s="40"/>
      <c r="F318" s="231" t="s">
        <v>3345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160</v>
      </c>
      <c r="AU318" s="17" t="s">
        <v>83</v>
      </c>
    </row>
    <row r="319" s="13" customFormat="1">
      <c r="A319" s="13"/>
      <c r="B319" s="232"/>
      <c r="C319" s="233"/>
      <c r="D319" s="225" t="s">
        <v>173</v>
      </c>
      <c r="E319" s="234" t="s">
        <v>19</v>
      </c>
      <c r="F319" s="235" t="s">
        <v>3346</v>
      </c>
      <c r="G319" s="233"/>
      <c r="H319" s="236">
        <v>2853.9000000000001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173</v>
      </c>
      <c r="AU319" s="242" t="s">
        <v>83</v>
      </c>
      <c r="AV319" s="13" t="s">
        <v>83</v>
      </c>
      <c r="AW319" s="13" t="s">
        <v>35</v>
      </c>
      <c r="AX319" s="13" t="s">
        <v>81</v>
      </c>
      <c r="AY319" s="242" t="s">
        <v>148</v>
      </c>
    </row>
    <row r="320" s="2" customFormat="1" ht="24.15" customHeight="1">
      <c r="A320" s="38"/>
      <c r="B320" s="39"/>
      <c r="C320" s="212" t="s">
        <v>661</v>
      </c>
      <c r="D320" s="212" t="s">
        <v>151</v>
      </c>
      <c r="E320" s="213" t="s">
        <v>3347</v>
      </c>
      <c r="F320" s="214" t="s">
        <v>3348</v>
      </c>
      <c r="G320" s="215" t="s">
        <v>178</v>
      </c>
      <c r="H320" s="216">
        <v>135.90000000000001</v>
      </c>
      <c r="I320" s="217"/>
      <c r="J320" s="218">
        <f>ROUND(I320*H320,2)</f>
        <v>0</v>
      </c>
      <c r="K320" s="214" t="s">
        <v>155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156</v>
      </c>
      <c r="AT320" s="223" t="s">
        <v>151</v>
      </c>
      <c r="AU320" s="223" t="s">
        <v>83</v>
      </c>
      <c r="AY320" s="17" t="s">
        <v>148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156</v>
      </c>
      <c r="BM320" s="223" t="s">
        <v>3349</v>
      </c>
    </row>
    <row r="321" s="2" customFormat="1">
      <c r="A321" s="38"/>
      <c r="B321" s="39"/>
      <c r="C321" s="40"/>
      <c r="D321" s="225" t="s">
        <v>158</v>
      </c>
      <c r="E321" s="40"/>
      <c r="F321" s="226" t="s">
        <v>3350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158</v>
      </c>
      <c r="AU321" s="17" t="s">
        <v>83</v>
      </c>
    </row>
    <row r="322" s="2" customFormat="1">
      <c r="A322" s="38"/>
      <c r="B322" s="39"/>
      <c r="C322" s="40"/>
      <c r="D322" s="230" t="s">
        <v>160</v>
      </c>
      <c r="E322" s="40"/>
      <c r="F322" s="231" t="s">
        <v>3351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160</v>
      </c>
      <c r="AU322" s="17" t="s">
        <v>83</v>
      </c>
    </row>
    <row r="323" s="13" customFormat="1">
      <c r="A323" s="13"/>
      <c r="B323" s="232"/>
      <c r="C323" s="233"/>
      <c r="D323" s="225" t="s">
        <v>173</v>
      </c>
      <c r="E323" s="234" t="s">
        <v>19</v>
      </c>
      <c r="F323" s="235" t="s">
        <v>3340</v>
      </c>
      <c r="G323" s="233"/>
      <c r="H323" s="236">
        <v>135.90000000000001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173</v>
      </c>
      <c r="AU323" s="242" t="s">
        <v>83</v>
      </c>
      <c r="AV323" s="13" t="s">
        <v>83</v>
      </c>
      <c r="AW323" s="13" t="s">
        <v>35</v>
      </c>
      <c r="AX323" s="13" t="s">
        <v>81</v>
      </c>
      <c r="AY323" s="242" t="s">
        <v>148</v>
      </c>
    </row>
    <row r="324" s="2" customFormat="1" ht="16.5" customHeight="1">
      <c r="A324" s="38"/>
      <c r="B324" s="39"/>
      <c r="C324" s="212" t="s">
        <v>667</v>
      </c>
      <c r="D324" s="212" t="s">
        <v>151</v>
      </c>
      <c r="E324" s="213" t="s">
        <v>3352</v>
      </c>
      <c r="F324" s="214" t="s">
        <v>3353</v>
      </c>
      <c r="G324" s="215" t="s">
        <v>168</v>
      </c>
      <c r="H324" s="216">
        <v>39.5</v>
      </c>
      <c r="I324" s="217"/>
      <c r="J324" s="218">
        <f>ROUND(I324*H324,2)</f>
        <v>0</v>
      </c>
      <c r="K324" s="214" t="s">
        <v>155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156</v>
      </c>
      <c r="AT324" s="223" t="s">
        <v>151</v>
      </c>
      <c r="AU324" s="223" t="s">
        <v>83</v>
      </c>
      <c r="AY324" s="17" t="s">
        <v>148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156</v>
      </c>
      <c r="BM324" s="223" t="s">
        <v>3354</v>
      </c>
    </row>
    <row r="325" s="2" customFormat="1">
      <c r="A325" s="38"/>
      <c r="B325" s="39"/>
      <c r="C325" s="40"/>
      <c r="D325" s="225" t="s">
        <v>158</v>
      </c>
      <c r="E325" s="40"/>
      <c r="F325" s="226" t="s">
        <v>3355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158</v>
      </c>
      <c r="AU325" s="17" t="s">
        <v>83</v>
      </c>
    </row>
    <row r="326" s="2" customFormat="1">
      <c r="A326" s="38"/>
      <c r="B326" s="39"/>
      <c r="C326" s="40"/>
      <c r="D326" s="230" t="s">
        <v>160</v>
      </c>
      <c r="E326" s="40"/>
      <c r="F326" s="231" t="s">
        <v>3356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160</v>
      </c>
      <c r="AU326" s="17" t="s">
        <v>83</v>
      </c>
    </row>
    <row r="327" s="13" customFormat="1">
      <c r="A327" s="13"/>
      <c r="B327" s="232"/>
      <c r="C327" s="233"/>
      <c r="D327" s="225" t="s">
        <v>173</v>
      </c>
      <c r="E327" s="234" t="s">
        <v>19</v>
      </c>
      <c r="F327" s="235" t="s">
        <v>3357</v>
      </c>
      <c r="G327" s="233"/>
      <c r="H327" s="236">
        <v>39.5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173</v>
      </c>
      <c r="AU327" s="242" t="s">
        <v>83</v>
      </c>
      <c r="AV327" s="13" t="s">
        <v>83</v>
      </c>
      <c r="AW327" s="13" t="s">
        <v>35</v>
      </c>
      <c r="AX327" s="13" t="s">
        <v>81</v>
      </c>
      <c r="AY327" s="242" t="s">
        <v>148</v>
      </c>
    </row>
    <row r="328" s="2" customFormat="1" ht="21.75" customHeight="1">
      <c r="A328" s="38"/>
      <c r="B328" s="39"/>
      <c r="C328" s="212" t="s">
        <v>673</v>
      </c>
      <c r="D328" s="212" t="s">
        <v>151</v>
      </c>
      <c r="E328" s="213" t="s">
        <v>3358</v>
      </c>
      <c r="F328" s="214" t="s">
        <v>3359</v>
      </c>
      <c r="G328" s="215" t="s">
        <v>168</v>
      </c>
      <c r="H328" s="216">
        <v>829.5</v>
      </c>
      <c r="I328" s="217"/>
      <c r="J328" s="218">
        <f>ROUND(I328*H328,2)</f>
        <v>0</v>
      </c>
      <c r="K328" s="214" t="s">
        <v>155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156</v>
      </c>
      <c r="AT328" s="223" t="s">
        <v>151</v>
      </c>
      <c r="AU328" s="223" t="s">
        <v>83</v>
      </c>
      <c r="AY328" s="17" t="s">
        <v>148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156</v>
      </c>
      <c r="BM328" s="223" t="s">
        <v>3360</v>
      </c>
    </row>
    <row r="329" s="2" customFormat="1">
      <c r="A329" s="38"/>
      <c r="B329" s="39"/>
      <c r="C329" s="40"/>
      <c r="D329" s="225" t="s">
        <v>158</v>
      </c>
      <c r="E329" s="40"/>
      <c r="F329" s="226" t="s">
        <v>3361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158</v>
      </c>
      <c r="AU329" s="17" t="s">
        <v>83</v>
      </c>
    </row>
    <row r="330" s="2" customFormat="1">
      <c r="A330" s="38"/>
      <c r="B330" s="39"/>
      <c r="C330" s="40"/>
      <c r="D330" s="230" t="s">
        <v>160</v>
      </c>
      <c r="E330" s="40"/>
      <c r="F330" s="231" t="s">
        <v>3362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160</v>
      </c>
      <c r="AU330" s="17" t="s">
        <v>83</v>
      </c>
    </row>
    <row r="331" s="13" customFormat="1">
      <c r="A331" s="13"/>
      <c r="B331" s="232"/>
      <c r="C331" s="233"/>
      <c r="D331" s="225" t="s">
        <v>173</v>
      </c>
      <c r="E331" s="234" t="s">
        <v>19</v>
      </c>
      <c r="F331" s="235" t="s">
        <v>3363</v>
      </c>
      <c r="G331" s="233"/>
      <c r="H331" s="236">
        <v>829.5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173</v>
      </c>
      <c r="AU331" s="242" t="s">
        <v>83</v>
      </c>
      <c r="AV331" s="13" t="s">
        <v>83</v>
      </c>
      <c r="AW331" s="13" t="s">
        <v>35</v>
      </c>
      <c r="AX331" s="13" t="s">
        <v>81</v>
      </c>
      <c r="AY331" s="242" t="s">
        <v>148</v>
      </c>
    </row>
    <row r="332" s="2" customFormat="1" ht="16.5" customHeight="1">
      <c r="A332" s="38"/>
      <c r="B332" s="39"/>
      <c r="C332" s="212" t="s">
        <v>680</v>
      </c>
      <c r="D332" s="212" t="s">
        <v>151</v>
      </c>
      <c r="E332" s="213" t="s">
        <v>3364</v>
      </c>
      <c r="F332" s="214" t="s">
        <v>3365</v>
      </c>
      <c r="G332" s="215" t="s">
        <v>168</v>
      </c>
      <c r="H332" s="216">
        <v>39.5</v>
      </c>
      <c r="I332" s="217"/>
      <c r="J332" s="218">
        <f>ROUND(I332*H332,2)</f>
        <v>0</v>
      </c>
      <c r="K332" s="214" t="s">
        <v>155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156</v>
      </c>
      <c r="AT332" s="223" t="s">
        <v>151</v>
      </c>
      <c r="AU332" s="223" t="s">
        <v>83</v>
      </c>
      <c r="AY332" s="17" t="s">
        <v>148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156</v>
      </c>
      <c r="BM332" s="223" t="s">
        <v>3366</v>
      </c>
    </row>
    <row r="333" s="2" customFormat="1">
      <c r="A333" s="38"/>
      <c r="B333" s="39"/>
      <c r="C333" s="40"/>
      <c r="D333" s="225" t="s">
        <v>158</v>
      </c>
      <c r="E333" s="40"/>
      <c r="F333" s="226" t="s">
        <v>3367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158</v>
      </c>
      <c r="AU333" s="17" t="s">
        <v>83</v>
      </c>
    </row>
    <row r="334" s="2" customFormat="1">
      <c r="A334" s="38"/>
      <c r="B334" s="39"/>
      <c r="C334" s="40"/>
      <c r="D334" s="230" t="s">
        <v>160</v>
      </c>
      <c r="E334" s="40"/>
      <c r="F334" s="231" t="s">
        <v>3368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160</v>
      </c>
      <c r="AU334" s="17" t="s">
        <v>83</v>
      </c>
    </row>
    <row r="335" s="13" customFormat="1">
      <c r="A335" s="13"/>
      <c r="B335" s="232"/>
      <c r="C335" s="233"/>
      <c r="D335" s="225" t="s">
        <v>173</v>
      </c>
      <c r="E335" s="234" t="s">
        <v>19</v>
      </c>
      <c r="F335" s="235" t="s">
        <v>3357</v>
      </c>
      <c r="G335" s="233"/>
      <c r="H335" s="236">
        <v>39.5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173</v>
      </c>
      <c r="AU335" s="242" t="s">
        <v>83</v>
      </c>
      <c r="AV335" s="13" t="s">
        <v>83</v>
      </c>
      <c r="AW335" s="13" t="s">
        <v>35</v>
      </c>
      <c r="AX335" s="13" t="s">
        <v>81</v>
      </c>
      <c r="AY335" s="242" t="s">
        <v>148</v>
      </c>
    </row>
    <row r="336" s="2" customFormat="1" ht="16.5" customHeight="1">
      <c r="A336" s="38"/>
      <c r="B336" s="39"/>
      <c r="C336" s="212" t="s">
        <v>684</v>
      </c>
      <c r="D336" s="212" t="s">
        <v>151</v>
      </c>
      <c r="E336" s="213" t="s">
        <v>3369</v>
      </c>
      <c r="F336" s="214" t="s">
        <v>3370</v>
      </c>
      <c r="G336" s="215" t="s">
        <v>178</v>
      </c>
      <c r="H336" s="216">
        <v>118.5</v>
      </c>
      <c r="I336" s="217"/>
      <c r="J336" s="218">
        <f>ROUND(I336*H336,2)</f>
        <v>0</v>
      </c>
      <c r="K336" s="214" t="s">
        <v>155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156</v>
      </c>
      <c r="AT336" s="223" t="s">
        <v>151</v>
      </c>
      <c r="AU336" s="223" t="s">
        <v>83</v>
      </c>
      <c r="AY336" s="17" t="s">
        <v>148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156</v>
      </c>
      <c r="BM336" s="223" t="s">
        <v>3371</v>
      </c>
    </row>
    <row r="337" s="2" customFormat="1">
      <c r="A337" s="38"/>
      <c r="B337" s="39"/>
      <c r="C337" s="40"/>
      <c r="D337" s="225" t="s">
        <v>158</v>
      </c>
      <c r="E337" s="40"/>
      <c r="F337" s="226" t="s">
        <v>3372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158</v>
      </c>
      <c r="AU337" s="17" t="s">
        <v>83</v>
      </c>
    </row>
    <row r="338" s="2" customFormat="1">
      <c r="A338" s="38"/>
      <c r="B338" s="39"/>
      <c r="C338" s="40"/>
      <c r="D338" s="230" t="s">
        <v>160</v>
      </c>
      <c r="E338" s="40"/>
      <c r="F338" s="231" t="s">
        <v>3373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160</v>
      </c>
      <c r="AU338" s="17" t="s">
        <v>83</v>
      </c>
    </row>
    <row r="339" s="13" customFormat="1">
      <c r="A339" s="13"/>
      <c r="B339" s="232"/>
      <c r="C339" s="233"/>
      <c r="D339" s="225" t="s">
        <v>173</v>
      </c>
      <c r="E339" s="234" t="s">
        <v>19</v>
      </c>
      <c r="F339" s="235" t="s">
        <v>3374</v>
      </c>
      <c r="G339" s="233"/>
      <c r="H339" s="236">
        <v>118.5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173</v>
      </c>
      <c r="AU339" s="242" t="s">
        <v>83</v>
      </c>
      <c r="AV339" s="13" t="s">
        <v>83</v>
      </c>
      <c r="AW339" s="13" t="s">
        <v>35</v>
      </c>
      <c r="AX339" s="13" t="s">
        <v>81</v>
      </c>
      <c r="AY339" s="242" t="s">
        <v>148</v>
      </c>
    </row>
    <row r="340" s="2" customFormat="1" ht="16.5" customHeight="1">
      <c r="A340" s="38"/>
      <c r="B340" s="39"/>
      <c r="C340" s="212" t="s">
        <v>688</v>
      </c>
      <c r="D340" s="212" t="s">
        <v>151</v>
      </c>
      <c r="E340" s="213" t="s">
        <v>3375</v>
      </c>
      <c r="F340" s="214" t="s">
        <v>3376</v>
      </c>
      <c r="G340" s="215" t="s">
        <v>178</v>
      </c>
      <c r="H340" s="216">
        <v>2488.5</v>
      </c>
      <c r="I340" s="217"/>
      <c r="J340" s="218">
        <f>ROUND(I340*H340,2)</f>
        <v>0</v>
      </c>
      <c r="K340" s="214" t="s">
        <v>155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156</v>
      </c>
      <c r="AT340" s="223" t="s">
        <v>151</v>
      </c>
      <c r="AU340" s="223" t="s">
        <v>83</v>
      </c>
      <c r="AY340" s="17" t="s">
        <v>148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156</v>
      </c>
      <c r="BM340" s="223" t="s">
        <v>3377</v>
      </c>
    </row>
    <row r="341" s="2" customFormat="1">
      <c r="A341" s="38"/>
      <c r="B341" s="39"/>
      <c r="C341" s="40"/>
      <c r="D341" s="225" t="s">
        <v>158</v>
      </c>
      <c r="E341" s="40"/>
      <c r="F341" s="226" t="s">
        <v>3378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158</v>
      </c>
      <c r="AU341" s="17" t="s">
        <v>83</v>
      </c>
    </row>
    <row r="342" s="2" customFormat="1">
      <c r="A342" s="38"/>
      <c r="B342" s="39"/>
      <c r="C342" s="40"/>
      <c r="D342" s="230" t="s">
        <v>160</v>
      </c>
      <c r="E342" s="40"/>
      <c r="F342" s="231" t="s">
        <v>3379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160</v>
      </c>
      <c r="AU342" s="17" t="s">
        <v>83</v>
      </c>
    </row>
    <row r="343" s="13" customFormat="1">
      <c r="A343" s="13"/>
      <c r="B343" s="232"/>
      <c r="C343" s="233"/>
      <c r="D343" s="225" t="s">
        <v>173</v>
      </c>
      <c r="E343" s="234" t="s">
        <v>19</v>
      </c>
      <c r="F343" s="235" t="s">
        <v>3380</v>
      </c>
      <c r="G343" s="233"/>
      <c r="H343" s="236">
        <v>2488.5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173</v>
      </c>
      <c r="AU343" s="242" t="s">
        <v>83</v>
      </c>
      <c r="AV343" s="13" t="s">
        <v>83</v>
      </c>
      <c r="AW343" s="13" t="s">
        <v>35</v>
      </c>
      <c r="AX343" s="13" t="s">
        <v>81</v>
      </c>
      <c r="AY343" s="242" t="s">
        <v>148</v>
      </c>
    </row>
    <row r="344" s="2" customFormat="1" ht="16.5" customHeight="1">
      <c r="A344" s="38"/>
      <c r="B344" s="39"/>
      <c r="C344" s="212" t="s">
        <v>693</v>
      </c>
      <c r="D344" s="212" t="s">
        <v>151</v>
      </c>
      <c r="E344" s="213" t="s">
        <v>3381</v>
      </c>
      <c r="F344" s="214" t="s">
        <v>3382</v>
      </c>
      <c r="G344" s="215" t="s">
        <v>178</v>
      </c>
      <c r="H344" s="216">
        <v>118.5</v>
      </c>
      <c r="I344" s="217"/>
      <c r="J344" s="218">
        <f>ROUND(I344*H344,2)</f>
        <v>0</v>
      </c>
      <c r="K344" s="214" t="s">
        <v>155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156</v>
      </c>
      <c r="AT344" s="223" t="s">
        <v>151</v>
      </c>
      <c r="AU344" s="223" t="s">
        <v>83</v>
      </c>
      <c r="AY344" s="17" t="s">
        <v>148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156</v>
      </c>
      <c r="BM344" s="223" t="s">
        <v>3383</v>
      </c>
    </row>
    <row r="345" s="2" customFormat="1">
      <c r="A345" s="38"/>
      <c r="B345" s="39"/>
      <c r="C345" s="40"/>
      <c r="D345" s="225" t="s">
        <v>158</v>
      </c>
      <c r="E345" s="40"/>
      <c r="F345" s="226" t="s">
        <v>3384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158</v>
      </c>
      <c r="AU345" s="17" t="s">
        <v>83</v>
      </c>
    </row>
    <row r="346" s="2" customFormat="1">
      <c r="A346" s="38"/>
      <c r="B346" s="39"/>
      <c r="C346" s="40"/>
      <c r="D346" s="230" t="s">
        <v>160</v>
      </c>
      <c r="E346" s="40"/>
      <c r="F346" s="231" t="s">
        <v>3385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160</v>
      </c>
      <c r="AU346" s="17" t="s">
        <v>83</v>
      </c>
    </row>
    <row r="347" s="13" customFormat="1">
      <c r="A347" s="13"/>
      <c r="B347" s="232"/>
      <c r="C347" s="233"/>
      <c r="D347" s="225" t="s">
        <v>173</v>
      </c>
      <c r="E347" s="234" t="s">
        <v>19</v>
      </c>
      <c r="F347" s="235" t="s">
        <v>3374</v>
      </c>
      <c r="G347" s="233"/>
      <c r="H347" s="236">
        <v>118.5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173</v>
      </c>
      <c r="AU347" s="242" t="s">
        <v>83</v>
      </c>
      <c r="AV347" s="13" t="s">
        <v>83</v>
      </c>
      <c r="AW347" s="13" t="s">
        <v>35</v>
      </c>
      <c r="AX347" s="13" t="s">
        <v>81</v>
      </c>
      <c r="AY347" s="242" t="s">
        <v>148</v>
      </c>
    </row>
    <row r="348" s="2" customFormat="1" ht="16.5" customHeight="1">
      <c r="A348" s="38"/>
      <c r="B348" s="39"/>
      <c r="C348" s="212" t="s">
        <v>698</v>
      </c>
      <c r="D348" s="212" t="s">
        <v>151</v>
      </c>
      <c r="E348" s="213" t="s">
        <v>3386</v>
      </c>
      <c r="F348" s="214" t="s">
        <v>3387</v>
      </c>
      <c r="G348" s="215" t="s">
        <v>178</v>
      </c>
      <c r="H348" s="216">
        <v>1479.8</v>
      </c>
      <c r="I348" s="217"/>
      <c r="J348" s="218">
        <f>ROUND(I348*H348,2)</f>
        <v>0</v>
      </c>
      <c r="K348" s="214" t="s">
        <v>155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156</v>
      </c>
      <c r="AT348" s="223" t="s">
        <v>151</v>
      </c>
      <c r="AU348" s="223" t="s">
        <v>83</v>
      </c>
      <c r="AY348" s="17" t="s">
        <v>148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156</v>
      </c>
      <c r="BM348" s="223" t="s">
        <v>3388</v>
      </c>
    </row>
    <row r="349" s="2" customFormat="1">
      <c r="A349" s="38"/>
      <c r="B349" s="39"/>
      <c r="C349" s="40"/>
      <c r="D349" s="225" t="s">
        <v>158</v>
      </c>
      <c r="E349" s="40"/>
      <c r="F349" s="226" t="s">
        <v>3389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158</v>
      </c>
      <c r="AU349" s="17" t="s">
        <v>83</v>
      </c>
    </row>
    <row r="350" s="2" customFormat="1">
      <c r="A350" s="38"/>
      <c r="B350" s="39"/>
      <c r="C350" s="40"/>
      <c r="D350" s="230" t="s">
        <v>160</v>
      </c>
      <c r="E350" s="40"/>
      <c r="F350" s="231" t="s">
        <v>3390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160</v>
      </c>
      <c r="AU350" s="17" t="s">
        <v>83</v>
      </c>
    </row>
    <row r="351" s="13" customFormat="1">
      <c r="A351" s="13"/>
      <c r="B351" s="232"/>
      <c r="C351" s="233"/>
      <c r="D351" s="225" t="s">
        <v>173</v>
      </c>
      <c r="E351" s="234" t="s">
        <v>19</v>
      </c>
      <c r="F351" s="235" t="s">
        <v>3391</v>
      </c>
      <c r="G351" s="233"/>
      <c r="H351" s="236">
        <v>1479.8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173</v>
      </c>
      <c r="AU351" s="242" t="s">
        <v>83</v>
      </c>
      <c r="AV351" s="13" t="s">
        <v>83</v>
      </c>
      <c r="AW351" s="13" t="s">
        <v>35</v>
      </c>
      <c r="AX351" s="13" t="s">
        <v>81</v>
      </c>
      <c r="AY351" s="242" t="s">
        <v>148</v>
      </c>
    </row>
    <row r="352" s="2" customFormat="1" ht="16.5" customHeight="1">
      <c r="A352" s="38"/>
      <c r="B352" s="39"/>
      <c r="C352" s="212" t="s">
        <v>703</v>
      </c>
      <c r="D352" s="212" t="s">
        <v>151</v>
      </c>
      <c r="E352" s="213" t="s">
        <v>3392</v>
      </c>
      <c r="F352" s="214" t="s">
        <v>3393</v>
      </c>
      <c r="G352" s="215" t="s">
        <v>178</v>
      </c>
      <c r="H352" s="216">
        <v>1479.8</v>
      </c>
      <c r="I352" s="217"/>
      <c r="J352" s="218">
        <f>ROUND(I352*H352,2)</f>
        <v>0</v>
      </c>
      <c r="K352" s="214" t="s">
        <v>155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156</v>
      </c>
      <c r="AT352" s="223" t="s">
        <v>151</v>
      </c>
      <c r="AU352" s="223" t="s">
        <v>83</v>
      </c>
      <c r="AY352" s="17" t="s">
        <v>148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156</v>
      </c>
      <c r="BM352" s="223" t="s">
        <v>3394</v>
      </c>
    </row>
    <row r="353" s="2" customFormat="1">
      <c r="A353" s="38"/>
      <c r="B353" s="39"/>
      <c r="C353" s="40"/>
      <c r="D353" s="225" t="s">
        <v>158</v>
      </c>
      <c r="E353" s="40"/>
      <c r="F353" s="226" t="s">
        <v>3395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158</v>
      </c>
      <c r="AU353" s="17" t="s">
        <v>83</v>
      </c>
    </row>
    <row r="354" s="2" customFormat="1">
      <c r="A354" s="38"/>
      <c r="B354" s="39"/>
      <c r="C354" s="40"/>
      <c r="D354" s="230" t="s">
        <v>160</v>
      </c>
      <c r="E354" s="40"/>
      <c r="F354" s="231" t="s">
        <v>3396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160</v>
      </c>
      <c r="AU354" s="17" t="s">
        <v>83</v>
      </c>
    </row>
    <row r="355" s="13" customFormat="1">
      <c r="A355" s="13"/>
      <c r="B355" s="232"/>
      <c r="C355" s="233"/>
      <c r="D355" s="225" t="s">
        <v>173</v>
      </c>
      <c r="E355" s="234" t="s">
        <v>19</v>
      </c>
      <c r="F355" s="235" t="s">
        <v>3391</v>
      </c>
      <c r="G355" s="233"/>
      <c r="H355" s="236">
        <v>1479.8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173</v>
      </c>
      <c r="AU355" s="242" t="s">
        <v>83</v>
      </c>
      <c r="AV355" s="13" t="s">
        <v>83</v>
      </c>
      <c r="AW355" s="13" t="s">
        <v>35</v>
      </c>
      <c r="AX355" s="13" t="s">
        <v>81</v>
      </c>
      <c r="AY355" s="242" t="s">
        <v>148</v>
      </c>
    </row>
    <row r="356" s="2" customFormat="1" ht="16.5" customHeight="1">
      <c r="A356" s="38"/>
      <c r="B356" s="39"/>
      <c r="C356" s="212" t="s">
        <v>707</v>
      </c>
      <c r="D356" s="212" t="s">
        <v>151</v>
      </c>
      <c r="E356" s="213" t="s">
        <v>3397</v>
      </c>
      <c r="F356" s="214" t="s">
        <v>3398</v>
      </c>
      <c r="G356" s="215" t="s">
        <v>178</v>
      </c>
      <c r="H356" s="216">
        <v>1479.8</v>
      </c>
      <c r="I356" s="217"/>
      <c r="J356" s="218">
        <f>ROUND(I356*H356,2)</f>
        <v>0</v>
      </c>
      <c r="K356" s="214" t="s">
        <v>155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156</v>
      </c>
      <c r="AT356" s="223" t="s">
        <v>151</v>
      </c>
      <c r="AU356" s="223" t="s">
        <v>83</v>
      </c>
      <c r="AY356" s="17" t="s">
        <v>148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156</v>
      </c>
      <c r="BM356" s="223" t="s">
        <v>3399</v>
      </c>
    </row>
    <row r="357" s="2" customFormat="1">
      <c r="A357" s="38"/>
      <c r="B357" s="39"/>
      <c r="C357" s="40"/>
      <c r="D357" s="225" t="s">
        <v>158</v>
      </c>
      <c r="E357" s="40"/>
      <c r="F357" s="226" t="s">
        <v>3400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158</v>
      </c>
      <c r="AU357" s="17" t="s">
        <v>83</v>
      </c>
    </row>
    <row r="358" s="2" customFormat="1">
      <c r="A358" s="38"/>
      <c r="B358" s="39"/>
      <c r="C358" s="40"/>
      <c r="D358" s="230" t="s">
        <v>160</v>
      </c>
      <c r="E358" s="40"/>
      <c r="F358" s="231" t="s">
        <v>3401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160</v>
      </c>
      <c r="AU358" s="17" t="s">
        <v>83</v>
      </c>
    </row>
    <row r="359" s="13" customFormat="1">
      <c r="A359" s="13"/>
      <c r="B359" s="232"/>
      <c r="C359" s="233"/>
      <c r="D359" s="225" t="s">
        <v>173</v>
      </c>
      <c r="E359" s="234" t="s">
        <v>19</v>
      </c>
      <c r="F359" s="235" t="s">
        <v>3391</v>
      </c>
      <c r="G359" s="233"/>
      <c r="H359" s="236">
        <v>1479.8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173</v>
      </c>
      <c r="AU359" s="242" t="s">
        <v>83</v>
      </c>
      <c r="AV359" s="13" t="s">
        <v>83</v>
      </c>
      <c r="AW359" s="13" t="s">
        <v>35</v>
      </c>
      <c r="AX359" s="13" t="s">
        <v>81</v>
      </c>
      <c r="AY359" s="242" t="s">
        <v>148</v>
      </c>
    </row>
    <row r="360" s="2" customFormat="1" ht="16.5" customHeight="1">
      <c r="A360" s="38"/>
      <c r="B360" s="39"/>
      <c r="C360" s="212" t="s">
        <v>712</v>
      </c>
      <c r="D360" s="212" t="s">
        <v>151</v>
      </c>
      <c r="E360" s="213" t="s">
        <v>453</v>
      </c>
      <c r="F360" s="214" t="s">
        <v>454</v>
      </c>
      <c r="G360" s="215" t="s">
        <v>455</v>
      </c>
      <c r="H360" s="216">
        <v>90</v>
      </c>
      <c r="I360" s="217"/>
      <c r="J360" s="218">
        <f>ROUND(I360*H360,2)</f>
        <v>0</v>
      </c>
      <c r="K360" s="214" t="s">
        <v>155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</v>
      </c>
      <c r="R360" s="221">
        <f>Q360*H360</f>
        <v>0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156</v>
      </c>
      <c r="AT360" s="223" t="s">
        <v>151</v>
      </c>
      <c r="AU360" s="223" t="s">
        <v>83</v>
      </c>
      <c r="AY360" s="17" t="s">
        <v>148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156</v>
      </c>
      <c r="BM360" s="223" t="s">
        <v>3402</v>
      </c>
    </row>
    <row r="361" s="2" customFormat="1">
      <c r="A361" s="38"/>
      <c r="B361" s="39"/>
      <c r="C361" s="40"/>
      <c r="D361" s="225" t="s">
        <v>158</v>
      </c>
      <c r="E361" s="40"/>
      <c r="F361" s="226" t="s">
        <v>457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158</v>
      </c>
      <c r="AU361" s="17" t="s">
        <v>83</v>
      </c>
    </row>
    <row r="362" s="2" customFormat="1">
      <c r="A362" s="38"/>
      <c r="B362" s="39"/>
      <c r="C362" s="40"/>
      <c r="D362" s="230" t="s">
        <v>160</v>
      </c>
      <c r="E362" s="40"/>
      <c r="F362" s="231" t="s">
        <v>458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160</v>
      </c>
      <c r="AU362" s="17" t="s">
        <v>83</v>
      </c>
    </row>
    <row r="363" s="13" customFormat="1">
      <c r="A363" s="13"/>
      <c r="B363" s="232"/>
      <c r="C363" s="233"/>
      <c r="D363" s="225" t="s">
        <v>173</v>
      </c>
      <c r="E363" s="234" t="s">
        <v>19</v>
      </c>
      <c r="F363" s="235" t="s">
        <v>863</v>
      </c>
      <c r="G363" s="233"/>
      <c r="H363" s="236">
        <v>90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173</v>
      </c>
      <c r="AU363" s="242" t="s">
        <v>83</v>
      </c>
      <c r="AV363" s="13" t="s">
        <v>83</v>
      </c>
      <c r="AW363" s="13" t="s">
        <v>35</v>
      </c>
      <c r="AX363" s="13" t="s">
        <v>81</v>
      </c>
      <c r="AY363" s="242" t="s">
        <v>148</v>
      </c>
    </row>
    <row r="364" s="2" customFormat="1" ht="21.75" customHeight="1">
      <c r="A364" s="38"/>
      <c r="B364" s="39"/>
      <c r="C364" s="212" t="s">
        <v>717</v>
      </c>
      <c r="D364" s="212" t="s">
        <v>151</v>
      </c>
      <c r="E364" s="213" t="s">
        <v>3403</v>
      </c>
      <c r="F364" s="214" t="s">
        <v>3404</v>
      </c>
      <c r="G364" s="215" t="s">
        <v>154</v>
      </c>
      <c r="H364" s="216">
        <v>0.70199999999999996</v>
      </c>
      <c r="I364" s="217"/>
      <c r="J364" s="218">
        <f>ROUND(I364*H364,2)</f>
        <v>0</v>
      </c>
      <c r="K364" s="214" t="s">
        <v>155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156</v>
      </c>
      <c r="AT364" s="223" t="s">
        <v>151</v>
      </c>
      <c r="AU364" s="223" t="s">
        <v>83</v>
      </c>
      <c r="AY364" s="17" t="s">
        <v>148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156</v>
      </c>
      <c r="BM364" s="223" t="s">
        <v>3405</v>
      </c>
    </row>
    <row r="365" s="2" customFormat="1">
      <c r="A365" s="38"/>
      <c r="B365" s="39"/>
      <c r="C365" s="40"/>
      <c r="D365" s="225" t="s">
        <v>158</v>
      </c>
      <c r="E365" s="40"/>
      <c r="F365" s="226" t="s">
        <v>3406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158</v>
      </c>
      <c r="AU365" s="17" t="s">
        <v>83</v>
      </c>
    </row>
    <row r="366" s="2" customFormat="1">
      <c r="A366" s="38"/>
      <c r="B366" s="39"/>
      <c r="C366" s="40"/>
      <c r="D366" s="230" t="s">
        <v>160</v>
      </c>
      <c r="E366" s="40"/>
      <c r="F366" s="231" t="s">
        <v>3407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160</v>
      </c>
      <c r="AU366" s="17" t="s">
        <v>83</v>
      </c>
    </row>
    <row r="367" s="2" customFormat="1" ht="16.5" customHeight="1">
      <c r="A367" s="38"/>
      <c r="B367" s="39"/>
      <c r="C367" s="243" t="s">
        <v>723</v>
      </c>
      <c r="D367" s="243" t="s">
        <v>182</v>
      </c>
      <c r="E367" s="244" t="s">
        <v>3408</v>
      </c>
      <c r="F367" s="245" t="s">
        <v>3409</v>
      </c>
      <c r="G367" s="246" t="s">
        <v>154</v>
      </c>
      <c r="H367" s="247">
        <v>0.104</v>
      </c>
      <c r="I367" s="248"/>
      <c r="J367" s="249">
        <f>ROUND(I367*H367,2)</f>
        <v>0</v>
      </c>
      <c r="K367" s="245" t="s">
        <v>155</v>
      </c>
      <c r="L367" s="250"/>
      <c r="M367" s="251" t="s">
        <v>19</v>
      </c>
      <c r="N367" s="252" t="s">
        <v>44</v>
      </c>
      <c r="O367" s="84"/>
      <c r="P367" s="221">
        <f>O367*H367</f>
        <v>0</v>
      </c>
      <c r="Q367" s="221">
        <v>1</v>
      </c>
      <c r="R367" s="221">
        <f>Q367*H367</f>
        <v>0.104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205</v>
      </c>
      <c r="AT367" s="223" t="s">
        <v>182</v>
      </c>
      <c r="AU367" s="223" t="s">
        <v>83</v>
      </c>
      <c r="AY367" s="17" t="s">
        <v>148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156</v>
      </c>
      <c r="BM367" s="223" t="s">
        <v>3410</v>
      </c>
    </row>
    <row r="368" s="2" customFormat="1">
      <c r="A368" s="38"/>
      <c r="B368" s="39"/>
      <c r="C368" s="40"/>
      <c r="D368" s="225" t="s">
        <v>158</v>
      </c>
      <c r="E368" s="40"/>
      <c r="F368" s="226" t="s">
        <v>3409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158</v>
      </c>
      <c r="AU368" s="17" t="s">
        <v>83</v>
      </c>
    </row>
    <row r="369" s="2" customFormat="1" ht="16.5" customHeight="1">
      <c r="A369" s="38"/>
      <c r="B369" s="39"/>
      <c r="C369" s="243" t="s">
        <v>728</v>
      </c>
      <c r="D369" s="243" t="s">
        <v>182</v>
      </c>
      <c r="E369" s="244" t="s">
        <v>3411</v>
      </c>
      <c r="F369" s="245" t="s">
        <v>3412</v>
      </c>
      <c r="G369" s="246" t="s">
        <v>154</v>
      </c>
      <c r="H369" s="247">
        <v>0.61599999999999999</v>
      </c>
      <c r="I369" s="248"/>
      <c r="J369" s="249">
        <f>ROUND(I369*H369,2)</f>
        <v>0</v>
      </c>
      <c r="K369" s="245" t="s">
        <v>155</v>
      </c>
      <c r="L369" s="250"/>
      <c r="M369" s="251" t="s">
        <v>19</v>
      </c>
      <c r="N369" s="252" t="s">
        <v>44</v>
      </c>
      <c r="O369" s="84"/>
      <c r="P369" s="221">
        <f>O369*H369</f>
        <v>0</v>
      </c>
      <c r="Q369" s="221">
        <v>1</v>
      </c>
      <c r="R369" s="221">
        <f>Q369*H369</f>
        <v>0.61599999999999999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205</v>
      </c>
      <c r="AT369" s="223" t="s">
        <v>182</v>
      </c>
      <c r="AU369" s="223" t="s">
        <v>83</v>
      </c>
      <c r="AY369" s="17" t="s">
        <v>148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156</v>
      </c>
      <c r="BM369" s="223" t="s">
        <v>3413</v>
      </c>
    </row>
    <row r="370" s="2" customFormat="1">
      <c r="A370" s="38"/>
      <c r="B370" s="39"/>
      <c r="C370" s="40"/>
      <c r="D370" s="225" t="s">
        <v>158</v>
      </c>
      <c r="E370" s="40"/>
      <c r="F370" s="226" t="s">
        <v>3412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158</v>
      </c>
      <c r="AU370" s="17" t="s">
        <v>83</v>
      </c>
    </row>
    <row r="371" s="2" customFormat="1" ht="16.5" customHeight="1">
      <c r="A371" s="38"/>
      <c r="B371" s="39"/>
      <c r="C371" s="212" t="s">
        <v>341</v>
      </c>
      <c r="D371" s="212" t="s">
        <v>151</v>
      </c>
      <c r="E371" s="213" t="s">
        <v>3414</v>
      </c>
      <c r="F371" s="214" t="s">
        <v>3415</v>
      </c>
      <c r="G371" s="215" t="s">
        <v>154</v>
      </c>
      <c r="H371" s="216">
        <v>0.60499999999999998</v>
      </c>
      <c r="I371" s="217"/>
      <c r="J371" s="218">
        <f>ROUND(I371*H371,2)</f>
        <v>0</v>
      </c>
      <c r="K371" s="214" t="s">
        <v>155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156</v>
      </c>
      <c r="AT371" s="223" t="s">
        <v>151</v>
      </c>
      <c r="AU371" s="223" t="s">
        <v>83</v>
      </c>
      <c r="AY371" s="17" t="s">
        <v>148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156</v>
      </c>
      <c r="BM371" s="223" t="s">
        <v>3416</v>
      </c>
    </row>
    <row r="372" s="2" customFormat="1">
      <c r="A372" s="38"/>
      <c r="B372" s="39"/>
      <c r="C372" s="40"/>
      <c r="D372" s="225" t="s">
        <v>158</v>
      </c>
      <c r="E372" s="40"/>
      <c r="F372" s="226" t="s">
        <v>3417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158</v>
      </c>
      <c r="AU372" s="17" t="s">
        <v>83</v>
      </c>
    </row>
    <row r="373" s="2" customFormat="1">
      <c r="A373" s="38"/>
      <c r="B373" s="39"/>
      <c r="C373" s="40"/>
      <c r="D373" s="230" t="s">
        <v>160</v>
      </c>
      <c r="E373" s="40"/>
      <c r="F373" s="231" t="s">
        <v>3418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160</v>
      </c>
      <c r="AU373" s="17" t="s">
        <v>83</v>
      </c>
    </row>
    <row r="374" s="2" customFormat="1" ht="16.5" customHeight="1">
      <c r="A374" s="38"/>
      <c r="B374" s="39"/>
      <c r="C374" s="243" t="s">
        <v>737</v>
      </c>
      <c r="D374" s="243" t="s">
        <v>182</v>
      </c>
      <c r="E374" s="244" t="s">
        <v>3419</v>
      </c>
      <c r="F374" s="245" t="s">
        <v>3420</v>
      </c>
      <c r="G374" s="246" t="s">
        <v>154</v>
      </c>
      <c r="H374" s="247">
        <v>0.45100000000000001</v>
      </c>
      <c r="I374" s="248"/>
      <c r="J374" s="249">
        <f>ROUND(I374*H374,2)</f>
        <v>0</v>
      </c>
      <c r="K374" s="245" t="s">
        <v>155</v>
      </c>
      <c r="L374" s="250"/>
      <c r="M374" s="251" t="s">
        <v>19</v>
      </c>
      <c r="N374" s="252" t="s">
        <v>44</v>
      </c>
      <c r="O374" s="84"/>
      <c r="P374" s="221">
        <f>O374*H374</f>
        <v>0</v>
      </c>
      <c r="Q374" s="221">
        <v>1</v>
      </c>
      <c r="R374" s="221">
        <f>Q374*H374</f>
        <v>0.45100000000000001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205</v>
      </c>
      <c r="AT374" s="223" t="s">
        <v>182</v>
      </c>
      <c r="AU374" s="223" t="s">
        <v>83</v>
      </c>
      <c r="AY374" s="17" t="s">
        <v>148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156</v>
      </c>
      <c r="BM374" s="223" t="s">
        <v>3421</v>
      </c>
    </row>
    <row r="375" s="2" customFormat="1">
      <c r="A375" s="38"/>
      <c r="B375" s="39"/>
      <c r="C375" s="40"/>
      <c r="D375" s="225" t="s">
        <v>158</v>
      </c>
      <c r="E375" s="40"/>
      <c r="F375" s="226" t="s">
        <v>3420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158</v>
      </c>
      <c r="AU375" s="17" t="s">
        <v>83</v>
      </c>
    </row>
    <row r="376" s="13" customFormat="1">
      <c r="A376" s="13"/>
      <c r="B376" s="232"/>
      <c r="C376" s="233"/>
      <c r="D376" s="225" t="s">
        <v>173</v>
      </c>
      <c r="E376" s="234" t="s">
        <v>19</v>
      </c>
      <c r="F376" s="235" t="s">
        <v>3422</v>
      </c>
      <c r="G376" s="233"/>
      <c r="H376" s="236">
        <v>0.45100000000000001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173</v>
      </c>
      <c r="AU376" s="242" t="s">
        <v>83</v>
      </c>
      <c r="AV376" s="13" t="s">
        <v>83</v>
      </c>
      <c r="AW376" s="13" t="s">
        <v>35</v>
      </c>
      <c r="AX376" s="13" t="s">
        <v>81</v>
      </c>
      <c r="AY376" s="242" t="s">
        <v>148</v>
      </c>
    </row>
    <row r="377" s="2" customFormat="1" ht="16.5" customHeight="1">
      <c r="A377" s="38"/>
      <c r="B377" s="39"/>
      <c r="C377" s="243" t="s">
        <v>742</v>
      </c>
      <c r="D377" s="243" t="s">
        <v>182</v>
      </c>
      <c r="E377" s="244" t="s">
        <v>3257</v>
      </c>
      <c r="F377" s="245" t="s">
        <v>3258</v>
      </c>
      <c r="G377" s="246" t="s">
        <v>154</v>
      </c>
      <c r="H377" s="247">
        <v>0.154</v>
      </c>
      <c r="I377" s="248"/>
      <c r="J377" s="249">
        <f>ROUND(I377*H377,2)</f>
        <v>0</v>
      </c>
      <c r="K377" s="245" t="s">
        <v>155</v>
      </c>
      <c r="L377" s="250"/>
      <c r="M377" s="251" t="s">
        <v>19</v>
      </c>
      <c r="N377" s="252" t="s">
        <v>44</v>
      </c>
      <c r="O377" s="84"/>
      <c r="P377" s="221">
        <f>O377*H377</f>
        <v>0</v>
      </c>
      <c r="Q377" s="221">
        <v>1</v>
      </c>
      <c r="R377" s="221">
        <f>Q377*H377</f>
        <v>0.154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205</v>
      </c>
      <c r="AT377" s="223" t="s">
        <v>182</v>
      </c>
      <c r="AU377" s="223" t="s">
        <v>83</v>
      </c>
      <c r="AY377" s="17" t="s">
        <v>148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156</v>
      </c>
      <c r="BM377" s="223" t="s">
        <v>3423</v>
      </c>
    </row>
    <row r="378" s="2" customFormat="1">
      <c r="A378" s="38"/>
      <c r="B378" s="39"/>
      <c r="C378" s="40"/>
      <c r="D378" s="225" t="s">
        <v>158</v>
      </c>
      <c r="E378" s="40"/>
      <c r="F378" s="226" t="s">
        <v>3258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158</v>
      </c>
      <c r="AU378" s="17" t="s">
        <v>83</v>
      </c>
    </row>
    <row r="379" s="13" customFormat="1">
      <c r="A379" s="13"/>
      <c r="B379" s="232"/>
      <c r="C379" s="233"/>
      <c r="D379" s="225" t="s">
        <v>173</v>
      </c>
      <c r="E379" s="234" t="s">
        <v>19</v>
      </c>
      <c r="F379" s="235" t="s">
        <v>3424</v>
      </c>
      <c r="G379" s="233"/>
      <c r="H379" s="236">
        <v>0.154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173</v>
      </c>
      <c r="AU379" s="242" t="s">
        <v>83</v>
      </c>
      <c r="AV379" s="13" t="s">
        <v>83</v>
      </c>
      <c r="AW379" s="13" t="s">
        <v>35</v>
      </c>
      <c r="AX379" s="13" t="s">
        <v>81</v>
      </c>
      <c r="AY379" s="242" t="s">
        <v>148</v>
      </c>
    </row>
    <row r="380" s="2" customFormat="1" ht="16.5" customHeight="1">
      <c r="A380" s="38"/>
      <c r="B380" s="39"/>
      <c r="C380" s="212" t="s">
        <v>748</v>
      </c>
      <c r="D380" s="212" t="s">
        <v>151</v>
      </c>
      <c r="E380" s="213" t="s">
        <v>3425</v>
      </c>
      <c r="F380" s="214" t="s">
        <v>3426</v>
      </c>
      <c r="G380" s="215" t="s">
        <v>1047</v>
      </c>
      <c r="H380" s="216">
        <v>13.560000000000001</v>
      </c>
      <c r="I380" s="217"/>
      <c r="J380" s="218">
        <f>ROUND(I380*H380,2)</f>
        <v>0</v>
      </c>
      <c r="K380" s="214" t="s">
        <v>155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2</v>
      </c>
      <c r="T380" s="222">
        <f>S380*H380</f>
        <v>27.120000000000001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156</v>
      </c>
      <c r="AT380" s="223" t="s">
        <v>151</v>
      </c>
      <c r="AU380" s="223" t="s">
        <v>83</v>
      </c>
      <c r="AY380" s="17" t="s">
        <v>148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156</v>
      </c>
      <c r="BM380" s="223" t="s">
        <v>3427</v>
      </c>
    </row>
    <row r="381" s="2" customFormat="1">
      <c r="A381" s="38"/>
      <c r="B381" s="39"/>
      <c r="C381" s="40"/>
      <c r="D381" s="225" t="s">
        <v>158</v>
      </c>
      <c r="E381" s="40"/>
      <c r="F381" s="226" t="s">
        <v>3426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158</v>
      </c>
      <c r="AU381" s="17" t="s">
        <v>83</v>
      </c>
    </row>
    <row r="382" s="2" customFormat="1">
      <c r="A382" s="38"/>
      <c r="B382" s="39"/>
      <c r="C382" s="40"/>
      <c r="D382" s="230" t="s">
        <v>160</v>
      </c>
      <c r="E382" s="40"/>
      <c r="F382" s="231" t="s">
        <v>3428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160</v>
      </c>
      <c r="AU382" s="17" t="s">
        <v>83</v>
      </c>
    </row>
    <row r="383" s="13" customFormat="1">
      <c r="A383" s="13"/>
      <c r="B383" s="232"/>
      <c r="C383" s="233"/>
      <c r="D383" s="225" t="s">
        <v>173</v>
      </c>
      <c r="E383" s="234" t="s">
        <v>19</v>
      </c>
      <c r="F383" s="235" t="s">
        <v>3429</v>
      </c>
      <c r="G383" s="233"/>
      <c r="H383" s="236">
        <v>0.44800000000000001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173</v>
      </c>
      <c r="AU383" s="242" t="s">
        <v>83</v>
      </c>
      <c r="AV383" s="13" t="s">
        <v>83</v>
      </c>
      <c r="AW383" s="13" t="s">
        <v>35</v>
      </c>
      <c r="AX383" s="13" t="s">
        <v>73</v>
      </c>
      <c r="AY383" s="242" t="s">
        <v>148</v>
      </c>
    </row>
    <row r="384" s="13" customFormat="1">
      <c r="A384" s="13"/>
      <c r="B384" s="232"/>
      <c r="C384" s="233"/>
      <c r="D384" s="225" t="s">
        <v>173</v>
      </c>
      <c r="E384" s="234" t="s">
        <v>19</v>
      </c>
      <c r="F384" s="235" t="s">
        <v>3430</v>
      </c>
      <c r="G384" s="233"/>
      <c r="H384" s="236">
        <v>6.7199999999999998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173</v>
      </c>
      <c r="AU384" s="242" t="s">
        <v>83</v>
      </c>
      <c r="AV384" s="13" t="s">
        <v>83</v>
      </c>
      <c r="AW384" s="13" t="s">
        <v>35</v>
      </c>
      <c r="AX384" s="13" t="s">
        <v>73</v>
      </c>
      <c r="AY384" s="242" t="s">
        <v>148</v>
      </c>
    </row>
    <row r="385" s="13" customFormat="1">
      <c r="A385" s="13"/>
      <c r="B385" s="232"/>
      <c r="C385" s="233"/>
      <c r="D385" s="225" t="s">
        <v>173</v>
      </c>
      <c r="E385" s="234" t="s">
        <v>19</v>
      </c>
      <c r="F385" s="235" t="s">
        <v>3431</v>
      </c>
      <c r="G385" s="233"/>
      <c r="H385" s="236">
        <v>6.0720000000000001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173</v>
      </c>
      <c r="AU385" s="242" t="s">
        <v>83</v>
      </c>
      <c r="AV385" s="13" t="s">
        <v>83</v>
      </c>
      <c r="AW385" s="13" t="s">
        <v>35</v>
      </c>
      <c r="AX385" s="13" t="s">
        <v>73</v>
      </c>
      <c r="AY385" s="242" t="s">
        <v>148</v>
      </c>
    </row>
    <row r="386" s="13" customFormat="1">
      <c r="A386" s="13"/>
      <c r="B386" s="232"/>
      <c r="C386" s="233"/>
      <c r="D386" s="225" t="s">
        <v>173</v>
      </c>
      <c r="E386" s="234" t="s">
        <v>19</v>
      </c>
      <c r="F386" s="235" t="s">
        <v>3432</v>
      </c>
      <c r="G386" s="233"/>
      <c r="H386" s="236">
        <v>0.32000000000000001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173</v>
      </c>
      <c r="AU386" s="242" t="s">
        <v>83</v>
      </c>
      <c r="AV386" s="13" t="s">
        <v>83</v>
      </c>
      <c r="AW386" s="13" t="s">
        <v>35</v>
      </c>
      <c r="AX386" s="13" t="s">
        <v>73</v>
      </c>
      <c r="AY386" s="242" t="s">
        <v>148</v>
      </c>
    </row>
    <row r="387" s="2" customFormat="1" ht="16.5" customHeight="1">
      <c r="A387" s="38"/>
      <c r="B387" s="39"/>
      <c r="C387" s="212" t="s">
        <v>753</v>
      </c>
      <c r="D387" s="212" t="s">
        <v>151</v>
      </c>
      <c r="E387" s="213" t="s">
        <v>3433</v>
      </c>
      <c r="F387" s="214" t="s">
        <v>3434</v>
      </c>
      <c r="G387" s="215" t="s">
        <v>1047</v>
      </c>
      <c r="H387" s="216">
        <v>0.22500000000000001</v>
      </c>
      <c r="I387" s="217"/>
      <c r="J387" s="218">
        <f>ROUND(I387*H387,2)</f>
        <v>0</v>
      </c>
      <c r="K387" s="214" t="s">
        <v>155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2.27</v>
      </c>
      <c r="T387" s="222">
        <f>S387*H387</f>
        <v>0.51075000000000004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156</v>
      </c>
      <c r="AT387" s="223" t="s">
        <v>151</v>
      </c>
      <c r="AU387" s="223" t="s">
        <v>83</v>
      </c>
      <c r="AY387" s="17" t="s">
        <v>148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156</v>
      </c>
      <c r="BM387" s="223" t="s">
        <v>3435</v>
      </c>
    </row>
    <row r="388" s="2" customFormat="1">
      <c r="A388" s="38"/>
      <c r="B388" s="39"/>
      <c r="C388" s="40"/>
      <c r="D388" s="225" t="s">
        <v>158</v>
      </c>
      <c r="E388" s="40"/>
      <c r="F388" s="226" t="s">
        <v>3436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158</v>
      </c>
      <c r="AU388" s="17" t="s">
        <v>83</v>
      </c>
    </row>
    <row r="389" s="2" customFormat="1">
      <c r="A389" s="38"/>
      <c r="B389" s="39"/>
      <c r="C389" s="40"/>
      <c r="D389" s="230" t="s">
        <v>160</v>
      </c>
      <c r="E389" s="40"/>
      <c r="F389" s="231" t="s">
        <v>3437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160</v>
      </c>
      <c r="AU389" s="17" t="s">
        <v>83</v>
      </c>
    </row>
    <row r="390" s="13" customFormat="1">
      <c r="A390" s="13"/>
      <c r="B390" s="232"/>
      <c r="C390" s="233"/>
      <c r="D390" s="225" t="s">
        <v>173</v>
      </c>
      <c r="E390" s="234" t="s">
        <v>19</v>
      </c>
      <c r="F390" s="235" t="s">
        <v>3438</v>
      </c>
      <c r="G390" s="233"/>
      <c r="H390" s="236">
        <v>0.22500000000000001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173</v>
      </c>
      <c r="AU390" s="242" t="s">
        <v>83</v>
      </c>
      <c r="AV390" s="13" t="s">
        <v>83</v>
      </c>
      <c r="AW390" s="13" t="s">
        <v>35</v>
      </c>
      <c r="AX390" s="13" t="s">
        <v>81</v>
      </c>
      <c r="AY390" s="242" t="s">
        <v>148</v>
      </c>
    </row>
    <row r="391" s="2" customFormat="1" ht="16.5" customHeight="1">
      <c r="A391" s="38"/>
      <c r="B391" s="39"/>
      <c r="C391" s="212" t="s">
        <v>757</v>
      </c>
      <c r="D391" s="212" t="s">
        <v>151</v>
      </c>
      <c r="E391" s="213" t="s">
        <v>3439</v>
      </c>
      <c r="F391" s="214" t="s">
        <v>3440</v>
      </c>
      <c r="G391" s="215" t="s">
        <v>1047</v>
      </c>
      <c r="H391" s="216">
        <v>29.5</v>
      </c>
      <c r="I391" s="217"/>
      <c r="J391" s="218">
        <f>ROUND(I391*H391,2)</f>
        <v>0</v>
      </c>
      <c r="K391" s="214" t="s">
        <v>155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1</v>
      </c>
      <c r="T391" s="222">
        <f>S391*H391</f>
        <v>29.5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156</v>
      </c>
      <c r="AT391" s="223" t="s">
        <v>151</v>
      </c>
      <c r="AU391" s="223" t="s">
        <v>83</v>
      </c>
      <c r="AY391" s="17" t="s">
        <v>148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156</v>
      </c>
      <c r="BM391" s="223" t="s">
        <v>3441</v>
      </c>
    </row>
    <row r="392" s="2" customFormat="1">
      <c r="A392" s="38"/>
      <c r="B392" s="39"/>
      <c r="C392" s="40"/>
      <c r="D392" s="225" t="s">
        <v>158</v>
      </c>
      <c r="E392" s="40"/>
      <c r="F392" s="226" t="s">
        <v>3442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158</v>
      </c>
      <c r="AU392" s="17" t="s">
        <v>83</v>
      </c>
    </row>
    <row r="393" s="2" customFormat="1">
      <c r="A393" s="38"/>
      <c r="B393" s="39"/>
      <c r="C393" s="40"/>
      <c r="D393" s="230" t="s">
        <v>160</v>
      </c>
      <c r="E393" s="40"/>
      <c r="F393" s="231" t="s">
        <v>3443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160</v>
      </c>
      <c r="AU393" s="17" t="s">
        <v>83</v>
      </c>
    </row>
    <row r="394" s="13" customFormat="1">
      <c r="A394" s="13"/>
      <c r="B394" s="232"/>
      <c r="C394" s="233"/>
      <c r="D394" s="225" t="s">
        <v>173</v>
      </c>
      <c r="E394" s="234" t="s">
        <v>19</v>
      </c>
      <c r="F394" s="235" t="s">
        <v>3444</v>
      </c>
      <c r="G394" s="233"/>
      <c r="H394" s="236">
        <v>29.5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173</v>
      </c>
      <c r="AU394" s="242" t="s">
        <v>83</v>
      </c>
      <c r="AV394" s="13" t="s">
        <v>83</v>
      </c>
      <c r="AW394" s="13" t="s">
        <v>35</v>
      </c>
      <c r="AX394" s="13" t="s">
        <v>81</v>
      </c>
      <c r="AY394" s="242" t="s">
        <v>148</v>
      </c>
    </row>
    <row r="395" s="2" customFormat="1" ht="16.5" customHeight="1">
      <c r="A395" s="38"/>
      <c r="B395" s="39"/>
      <c r="C395" s="212" t="s">
        <v>762</v>
      </c>
      <c r="D395" s="212" t="s">
        <v>151</v>
      </c>
      <c r="E395" s="213" t="s">
        <v>3445</v>
      </c>
      <c r="F395" s="214" t="s">
        <v>3446</v>
      </c>
      <c r="G395" s="215" t="s">
        <v>1047</v>
      </c>
      <c r="H395" s="216">
        <v>30.52</v>
      </c>
      <c r="I395" s="217"/>
      <c r="J395" s="218">
        <f>ROUND(I395*H395,2)</f>
        <v>0</v>
      </c>
      <c r="K395" s="214" t="s">
        <v>155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2.3999999999999999</v>
      </c>
      <c r="T395" s="222">
        <f>S395*H395</f>
        <v>73.24799999999999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156</v>
      </c>
      <c r="AT395" s="223" t="s">
        <v>151</v>
      </c>
      <c r="AU395" s="223" t="s">
        <v>83</v>
      </c>
      <c r="AY395" s="17" t="s">
        <v>148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156</v>
      </c>
      <c r="BM395" s="223" t="s">
        <v>3447</v>
      </c>
    </row>
    <row r="396" s="2" customFormat="1">
      <c r="A396" s="38"/>
      <c r="B396" s="39"/>
      <c r="C396" s="40"/>
      <c r="D396" s="225" t="s">
        <v>158</v>
      </c>
      <c r="E396" s="40"/>
      <c r="F396" s="226" t="s">
        <v>3448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158</v>
      </c>
      <c r="AU396" s="17" t="s">
        <v>83</v>
      </c>
    </row>
    <row r="397" s="2" customFormat="1">
      <c r="A397" s="38"/>
      <c r="B397" s="39"/>
      <c r="C397" s="40"/>
      <c r="D397" s="230" t="s">
        <v>160</v>
      </c>
      <c r="E397" s="40"/>
      <c r="F397" s="231" t="s">
        <v>3449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160</v>
      </c>
      <c r="AU397" s="17" t="s">
        <v>83</v>
      </c>
    </row>
    <row r="398" s="2" customFormat="1">
      <c r="A398" s="38"/>
      <c r="B398" s="39"/>
      <c r="C398" s="40"/>
      <c r="D398" s="225" t="s">
        <v>215</v>
      </c>
      <c r="E398" s="40"/>
      <c r="F398" s="253" t="s">
        <v>3450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215</v>
      </c>
      <c r="AU398" s="17" t="s">
        <v>83</v>
      </c>
    </row>
    <row r="399" s="13" customFormat="1">
      <c r="A399" s="13"/>
      <c r="B399" s="232"/>
      <c r="C399" s="233"/>
      <c r="D399" s="225" t="s">
        <v>173</v>
      </c>
      <c r="E399" s="234" t="s">
        <v>19</v>
      </c>
      <c r="F399" s="235" t="s">
        <v>3451</v>
      </c>
      <c r="G399" s="233"/>
      <c r="H399" s="236">
        <v>11.603999999999999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173</v>
      </c>
      <c r="AU399" s="242" t="s">
        <v>83</v>
      </c>
      <c r="AV399" s="13" t="s">
        <v>83</v>
      </c>
      <c r="AW399" s="13" t="s">
        <v>35</v>
      </c>
      <c r="AX399" s="13" t="s">
        <v>73</v>
      </c>
      <c r="AY399" s="242" t="s">
        <v>148</v>
      </c>
    </row>
    <row r="400" s="13" customFormat="1">
      <c r="A400" s="13"/>
      <c r="B400" s="232"/>
      <c r="C400" s="233"/>
      <c r="D400" s="225" t="s">
        <v>173</v>
      </c>
      <c r="E400" s="234" t="s">
        <v>19</v>
      </c>
      <c r="F400" s="235" t="s">
        <v>3452</v>
      </c>
      <c r="G400" s="233"/>
      <c r="H400" s="236">
        <v>7.2539999999999996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173</v>
      </c>
      <c r="AU400" s="242" t="s">
        <v>83</v>
      </c>
      <c r="AV400" s="13" t="s">
        <v>83</v>
      </c>
      <c r="AW400" s="13" t="s">
        <v>35</v>
      </c>
      <c r="AX400" s="13" t="s">
        <v>73</v>
      </c>
      <c r="AY400" s="242" t="s">
        <v>148</v>
      </c>
    </row>
    <row r="401" s="13" customFormat="1">
      <c r="A401" s="13"/>
      <c r="B401" s="232"/>
      <c r="C401" s="233"/>
      <c r="D401" s="225" t="s">
        <v>173</v>
      </c>
      <c r="E401" s="234" t="s">
        <v>19</v>
      </c>
      <c r="F401" s="235" t="s">
        <v>3453</v>
      </c>
      <c r="G401" s="233"/>
      <c r="H401" s="236">
        <v>8.7509999999999994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173</v>
      </c>
      <c r="AU401" s="242" t="s">
        <v>83</v>
      </c>
      <c r="AV401" s="13" t="s">
        <v>83</v>
      </c>
      <c r="AW401" s="13" t="s">
        <v>35</v>
      </c>
      <c r="AX401" s="13" t="s">
        <v>73</v>
      </c>
      <c r="AY401" s="242" t="s">
        <v>148</v>
      </c>
    </row>
    <row r="402" s="13" customFormat="1">
      <c r="A402" s="13"/>
      <c r="B402" s="232"/>
      <c r="C402" s="233"/>
      <c r="D402" s="225" t="s">
        <v>173</v>
      </c>
      <c r="E402" s="234" t="s">
        <v>19</v>
      </c>
      <c r="F402" s="235" t="s">
        <v>3454</v>
      </c>
      <c r="G402" s="233"/>
      <c r="H402" s="236">
        <v>0.96499999999999997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173</v>
      </c>
      <c r="AU402" s="242" t="s">
        <v>83</v>
      </c>
      <c r="AV402" s="13" t="s">
        <v>83</v>
      </c>
      <c r="AW402" s="13" t="s">
        <v>35</v>
      </c>
      <c r="AX402" s="13" t="s">
        <v>73</v>
      </c>
      <c r="AY402" s="242" t="s">
        <v>148</v>
      </c>
    </row>
    <row r="403" s="13" customFormat="1">
      <c r="A403" s="13"/>
      <c r="B403" s="232"/>
      <c r="C403" s="233"/>
      <c r="D403" s="225" t="s">
        <v>173</v>
      </c>
      <c r="E403" s="234" t="s">
        <v>19</v>
      </c>
      <c r="F403" s="235" t="s">
        <v>3455</v>
      </c>
      <c r="G403" s="233"/>
      <c r="H403" s="236">
        <v>0.23100000000000001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173</v>
      </c>
      <c r="AU403" s="242" t="s">
        <v>83</v>
      </c>
      <c r="AV403" s="13" t="s">
        <v>83</v>
      </c>
      <c r="AW403" s="13" t="s">
        <v>35</v>
      </c>
      <c r="AX403" s="13" t="s">
        <v>73</v>
      </c>
      <c r="AY403" s="242" t="s">
        <v>148</v>
      </c>
    </row>
    <row r="404" s="13" customFormat="1">
      <c r="A404" s="13"/>
      <c r="B404" s="232"/>
      <c r="C404" s="233"/>
      <c r="D404" s="225" t="s">
        <v>173</v>
      </c>
      <c r="E404" s="234" t="s">
        <v>19</v>
      </c>
      <c r="F404" s="235" t="s">
        <v>3456</v>
      </c>
      <c r="G404" s="233"/>
      <c r="H404" s="236">
        <v>1.5169999999999999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173</v>
      </c>
      <c r="AU404" s="242" t="s">
        <v>83</v>
      </c>
      <c r="AV404" s="13" t="s">
        <v>83</v>
      </c>
      <c r="AW404" s="13" t="s">
        <v>35</v>
      </c>
      <c r="AX404" s="13" t="s">
        <v>73</v>
      </c>
      <c r="AY404" s="242" t="s">
        <v>148</v>
      </c>
    </row>
    <row r="405" s="13" customFormat="1">
      <c r="A405" s="13"/>
      <c r="B405" s="232"/>
      <c r="C405" s="233"/>
      <c r="D405" s="225" t="s">
        <v>173</v>
      </c>
      <c r="E405" s="234" t="s">
        <v>19</v>
      </c>
      <c r="F405" s="235" t="s">
        <v>3457</v>
      </c>
      <c r="G405" s="233"/>
      <c r="H405" s="236">
        <v>0.19800000000000001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173</v>
      </c>
      <c r="AU405" s="242" t="s">
        <v>83</v>
      </c>
      <c r="AV405" s="13" t="s">
        <v>83</v>
      </c>
      <c r="AW405" s="13" t="s">
        <v>35</v>
      </c>
      <c r="AX405" s="13" t="s">
        <v>73</v>
      </c>
      <c r="AY405" s="242" t="s">
        <v>148</v>
      </c>
    </row>
    <row r="406" s="2" customFormat="1" ht="16.5" customHeight="1">
      <c r="A406" s="38"/>
      <c r="B406" s="39"/>
      <c r="C406" s="212" t="s">
        <v>766</v>
      </c>
      <c r="D406" s="212" t="s">
        <v>151</v>
      </c>
      <c r="E406" s="213" t="s">
        <v>3458</v>
      </c>
      <c r="F406" s="214" t="s">
        <v>3459</v>
      </c>
      <c r="G406" s="215" t="s">
        <v>154</v>
      </c>
      <c r="H406" s="216">
        <v>21.853000000000002</v>
      </c>
      <c r="I406" s="217"/>
      <c r="J406" s="218">
        <f>ROUND(I406*H406,2)</f>
        <v>0</v>
      </c>
      <c r="K406" s="214" t="s">
        <v>155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1</v>
      </c>
      <c r="T406" s="222">
        <f>S406*H406</f>
        <v>21.853000000000002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156</v>
      </c>
      <c r="AT406" s="223" t="s">
        <v>151</v>
      </c>
      <c r="AU406" s="223" t="s">
        <v>83</v>
      </c>
      <c r="AY406" s="17" t="s">
        <v>148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156</v>
      </c>
      <c r="BM406" s="223" t="s">
        <v>3460</v>
      </c>
    </row>
    <row r="407" s="2" customFormat="1">
      <c r="A407" s="38"/>
      <c r="B407" s="39"/>
      <c r="C407" s="40"/>
      <c r="D407" s="225" t="s">
        <v>158</v>
      </c>
      <c r="E407" s="40"/>
      <c r="F407" s="226" t="s">
        <v>3461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158</v>
      </c>
      <c r="AU407" s="17" t="s">
        <v>83</v>
      </c>
    </row>
    <row r="408" s="2" customFormat="1">
      <c r="A408" s="38"/>
      <c r="B408" s="39"/>
      <c r="C408" s="40"/>
      <c r="D408" s="230" t="s">
        <v>160</v>
      </c>
      <c r="E408" s="40"/>
      <c r="F408" s="231" t="s">
        <v>3462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160</v>
      </c>
      <c r="AU408" s="17" t="s">
        <v>83</v>
      </c>
    </row>
    <row r="409" s="13" customFormat="1">
      <c r="A409" s="13"/>
      <c r="B409" s="232"/>
      <c r="C409" s="233"/>
      <c r="D409" s="225" t="s">
        <v>173</v>
      </c>
      <c r="E409" s="234" t="s">
        <v>19</v>
      </c>
      <c r="F409" s="235" t="s">
        <v>3463</v>
      </c>
      <c r="G409" s="233"/>
      <c r="H409" s="236">
        <v>1.4430000000000001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173</v>
      </c>
      <c r="AU409" s="242" t="s">
        <v>83</v>
      </c>
      <c r="AV409" s="13" t="s">
        <v>83</v>
      </c>
      <c r="AW409" s="13" t="s">
        <v>35</v>
      </c>
      <c r="AX409" s="13" t="s">
        <v>73</v>
      </c>
      <c r="AY409" s="242" t="s">
        <v>148</v>
      </c>
    </row>
    <row r="410" s="13" customFormat="1">
      <c r="A410" s="13"/>
      <c r="B410" s="232"/>
      <c r="C410" s="233"/>
      <c r="D410" s="225" t="s">
        <v>173</v>
      </c>
      <c r="E410" s="234" t="s">
        <v>19</v>
      </c>
      <c r="F410" s="235" t="s">
        <v>3464</v>
      </c>
      <c r="G410" s="233"/>
      <c r="H410" s="236">
        <v>0.98299999999999998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173</v>
      </c>
      <c r="AU410" s="242" t="s">
        <v>83</v>
      </c>
      <c r="AV410" s="13" t="s">
        <v>83</v>
      </c>
      <c r="AW410" s="13" t="s">
        <v>35</v>
      </c>
      <c r="AX410" s="13" t="s">
        <v>73</v>
      </c>
      <c r="AY410" s="242" t="s">
        <v>148</v>
      </c>
    </row>
    <row r="411" s="13" customFormat="1">
      <c r="A411" s="13"/>
      <c r="B411" s="232"/>
      <c r="C411" s="233"/>
      <c r="D411" s="225" t="s">
        <v>173</v>
      </c>
      <c r="E411" s="234" t="s">
        <v>19</v>
      </c>
      <c r="F411" s="235" t="s">
        <v>3465</v>
      </c>
      <c r="G411" s="233"/>
      <c r="H411" s="236">
        <v>0.106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173</v>
      </c>
      <c r="AU411" s="242" t="s">
        <v>83</v>
      </c>
      <c r="AV411" s="13" t="s">
        <v>83</v>
      </c>
      <c r="AW411" s="13" t="s">
        <v>35</v>
      </c>
      <c r="AX411" s="13" t="s">
        <v>73</v>
      </c>
      <c r="AY411" s="242" t="s">
        <v>148</v>
      </c>
    </row>
    <row r="412" s="13" customFormat="1">
      <c r="A412" s="13"/>
      <c r="B412" s="232"/>
      <c r="C412" s="233"/>
      <c r="D412" s="225" t="s">
        <v>173</v>
      </c>
      <c r="E412" s="234" t="s">
        <v>19</v>
      </c>
      <c r="F412" s="235" t="s">
        <v>3466</v>
      </c>
      <c r="G412" s="233"/>
      <c r="H412" s="236">
        <v>0.57099999999999995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173</v>
      </c>
      <c r="AU412" s="242" t="s">
        <v>83</v>
      </c>
      <c r="AV412" s="13" t="s">
        <v>83</v>
      </c>
      <c r="AW412" s="13" t="s">
        <v>35</v>
      </c>
      <c r="AX412" s="13" t="s">
        <v>73</v>
      </c>
      <c r="AY412" s="242" t="s">
        <v>148</v>
      </c>
    </row>
    <row r="413" s="13" customFormat="1">
      <c r="A413" s="13"/>
      <c r="B413" s="232"/>
      <c r="C413" s="233"/>
      <c r="D413" s="225" t="s">
        <v>173</v>
      </c>
      <c r="E413" s="234" t="s">
        <v>19</v>
      </c>
      <c r="F413" s="235" t="s">
        <v>3467</v>
      </c>
      <c r="G413" s="233"/>
      <c r="H413" s="236">
        <v>0.46999999999999997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173</v>
      </c>
      <c r="AU413" s="242" t="s">
        <v>83</v>
      </c>
      <c r="AV413" s="13" t="s">
        <v>83</v>
      </c>
      <c r="AW413" s="13" t="s">
        <v>35</v>
      </c>
      <c r="AX413" s="13" t="s">
        <v>73</v>
      </c>
      <c r="AY413" s="242" t="s">
        <v>148</v>
      </c>
    </row>
    <row r="414" s="13" customFormat="1">
      <c r="A414" s="13"/>
      <c r="B414" s="232"/>
      <c r="C414" s="233"/>
      <c r="D414" s="225" t="s">
        <v>173</v>
      </c>
      <c r="E414" s="234" t="s">
        <v>19</v>
      </c>
      <c r="F414" s="235" t="s">
        <v>3468</v>
      </c>
      <c r="G414" s="233"/>
      <c r="H414" s="236">
        <v>0.63900000000000001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173</v>
      </c>
      <c r="AU414" s="242" t="s">
        <v>83</v>
      </c>
      <c r="AV414" s="13" t="s">
        <v>83</v>
      </c>
      <c r="AW414" s="13" t="s">
        <v>35</v>
      </c>
      <c r="AX414" s="13" t="s">
        <v>73</v>
      </c>
      <c r="AY414" s="242" t="s">
        <v>148</v>
      </c>
    </row>
    <row r="415" s="13" customFormat="1">
      <c r="A415" s="13"/>
      <c r="B415" s="232"/>
      <c r="C415" s="233"/>
      <c r="D415" s="225" t="s">
        <v>173</v>
      </c>
      <c r="E415" s="234" t="s">
        <v>19</v>
      </c>
      <c r="F415" s="235" t="s">
        <v>3469</v>
      </c>
      <c r="G415" s="233"/>
      <c r="H415" s="236">
        <v>2.984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173</v>
      </c>
      <c r="AU415" s="242" t="s">
        <v>83</v>
      </c>
      <c r="AV415" s="13" t="s">
        <v>83</v>
      </c>
      <c r="AW415" s="13" t="s">
        <v>35</v>
      </c>
      <c r="AX415" s="13" t="s">
        <v>73</v>
      </c>
      <c r="AY415" s="242" t="s">
        <v>148</v>
      </c>
    </row>
    <row r="416" s="13" customFormat="1">
      <c r="A416" s="13"/>
      <c r="B416" s="232"/>
      <c r="C416" s="233"/>
      <c r="D416" s="225" t="s">
        <v>173</v>
      </c>
      <c r="E416" s="234" t="s">
        <v>19</v>
      </c>
      <c r="F416" s="235" t="s">
        <v>3470</v>
      </c>
      <c r="G416" s="233"/>
      <c r="H416" s="236">
        <v>0.21099999999999999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173</v>
      </c>
      <c r="AU416" s="242" t="s">
        <v>83</v>
      </c>
      <c r="AV416" s="13" t="s">
        <v>83</v>
      </c>
      <c r="AW416" s="13" t="s">
        <v>35</v>
      </c>
      <c r="AX416" s="13" t="s">
        <v>73</v>
      </c>
      <c r="AY416" s="242" t="s">
        <v>148</v>
      </c>
    </row>
    <row r="417" s="13" customFormat="1">
      <c r="A417" s="13"/>
      <c r="B417" s="232"/>
      <c r="C417" s="233"/>
      <c r="D417" s="225" t="s">
        <v>173</v>
      </c>
      <c r="E417" s="234" t="s">
        <v>19</v>
      </c>
      <c r="F417" s="235" t="s">
        <v>3471</v>
      </c>
      <c r="G417" s="233"/>
      <c r="H417" s="236">
        <v>2.5649999999999999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173</v>
      </c>
      <c r="AU417" s="242" t="s">
        <v>83</v>
      </c>
      <c r="AV417" s="13" t="s">
        <v>83</v>
      </c>
      <c r="AW417" s="13" t="s">
        <v>35</v>
      </c>
      <c r="AX417" s="13" t="s">
        <v>73</v>
      </c>
      <c r="AY417" s="242" t="s">
        <v>148</v>
      </c>
    </row>
    <row r="418" s="13" customFormat="1">
      <c r="A418" s="13"/>
      <c r="B418" s="232"/>
      <c r="C418" s="233"/>
      <c r="D418" s="225" t="s">
        <v>173</v>
      </c>
      <c r="E418" s="234" t="s">
        <v>19</v>
      </c>
      <c r="F418" s="235" t="s">
        <v>3472</v>
      </c>
      <c r="G418" s="233"/>
      <c r="H418" s="236">
        <v>1.7509999999999999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173</v>
      </c>
      <c r="AU418" s="242" t="s">
        <v>83</v>
      </c>
      <c r="AV418" s="13" t="s">
        <v>83</v>
      </c>
      <c r="AW418" s="13" t="s">
        <v>35</v>
      </c>
      <c r="AX418" s="13" t="s">
        <v>73</v>
      </c>
      <c r="AY418" s="242" t="s">
        <v>148</v>
      </c>
    </row>
    <row r="419" s="13" customFormat="1">
      <c r="A419" s="13"/>
      <c r="B419" s="232"/>
      <c r="C419" s="233"/>
      <c r="D419" s="225" t="s">
        <v>173</v>
      </c>
      <c r="E419" s="234" t="s">
        <v>19</v>
      </c>
      <c r="F419" s="235" t="s">
        <v>3473</v>
      </c>
      <c r="G419" s="233"/>
      <c r="H419" s="236">
        <v>0.73099999999999998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173</v>
      </c>
      <c r="AU419" s="242" t="s">
        <v>83</v>
      </c>
      <c r="AV419" s="13" t="s">
        <v>83</v>
      </c>
      <c r="AW419" s="13" t="s">
        <v>35</v>
      </c>
      <c r="AX419" s="13" t="s">
        <v>73</v>
      </c>
      <c r="AY419" s="242" t="s">
        <v>148</v>
      </c>
    </row>
    <row r="420" s="13" customFormat="1">
      <c r="A420" s="13"/>
      <c r="B420" s="232"/>
      <c r="C420" s="233"/>
      <c r="D420" s="225" t="s">
        <v>173</v>
      </c>
      <c r="E420" s="234" t="s">
        <v>19</v>
      </c>
      <c r="F420" s="235" t="s">
        <v>3474</v>
      </c>
      <c r="G420" s="233"/>
      <c r="H420" s="236">
        <v>1.202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173</v>
      </c>
      <c r="AU420" s="242" t="s">
        <v>83</v>
      </c>
      <c r="AV420" s="13" t="s">
        <v>83</v>
      </c>
      <c r="AW420" s="13" t="s">
        <v>35</v>
      </c>
      <c r="AX420" s="13" t="s">
        <v>73</v>
      </c>
      <c r="AY420" s="242" t="s">
        <v>148</v>
      </c>
    </row>
    <row r="421" s="13" customFormat="1">
      <c r="A421" s="13"/>
      <c r="B421" s="232"/>
      <c r="C421" s="233"/>
      <c r="D421" s="225" t="s">
        <v>173</v>
      </c>
      <c r="E421" s="234" t="s">
        <v>19</v>
      </c>
      <c r="F421" s="235" t="s">
        <v>3475</v>
      </c>
      <c r="G421" s="233"/>
      <c r="H421" s="236">
        <v>2.984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173</v>
      </c>
      <c r="AU421" s="242" t="s">
        <v>83</v>
      </c>
      <c r="AV421" s="13" t="s">
        <v>83</v>
      </c>
      <c r="AW421" s="13" t="s">
        <v>35</v>
      </c>
      <c r="AX421" s="13" t="s">
        <v>73</v>
      </c>
      <c r="AY421" s="242" t="s">
        <v>148</v>
      </c>
    </row>
    <row r="422" s="13" customFormat="1">
      <c r="A422" s="13"/>
      <c r="B422" s="232"/>
      <c r="C422" s="233"/>
      <c r="D422" s="225" t="s">
        <v>173</v>
      </c>
      <c r="E422" s="234" t="s">
        <v>19</v>
      </c>
      <c r="F422" s="235" t="s">
        <v>3476</v>
      </c>
      <c r="G422" s="233"/>
      <c r="H422" s="236">
        <v>1.542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173</v>
      </c>
      <c r="AU422" s="242" t="s">
        <v>83</v>
      </c>
      <c r="AV422" s="13" t="s">
        <v>83</v>
      </c>
      <c r="AW422" s="13" t="s">
        <v>35</v>
      </c>
      <c r="AX422" s="13" t="s">
        <v>73</v>
      </c>
      <c r="AY422" s="242" t="s">
        <v>148</v>
      </c>
    </row>
    <row r="423" s="13" customFormat="1">
      <c r="A423" s="13"/>
      <c r="B423" s="232"/>
      <c r="C423" s="233"/>
      <c r="D423" s="225" t="s">
        <v>173</v>
      </c>
      <c r="E423" s="234" t="s">
        <v>19</v>
      </c>
      <c r="F423" s="235" t="s">
        <v>3477</v>
      </c>
      <c r="G423" s="233"/>
      <c r="H423" s="236">
        <v>1.361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173</v>
      </c>
      <c r="AU423" s="242" t="s">
        <v>83</v>
      </c>
      <c r="AV423" s="13" t="s">
        <v>83</v>
      </c>
      <c r="AW423" s="13" t="s">
        <v>35</v>
      </c>
      <c r="AX423" s="13" t="s">
        <v>73</v>
      </c>
      <c r="AY423" s="242" t="s">
        <v>148</v>
      </c>
    </row>
    <row r="424" s="13" customFormat="1">
      <c r="A424" s="13"/>
      <c r="B424" s="232"/>
      <c r="C424" s="233"/>
      <c r="D424" s="225" t="s">
        <v>173</v>
      </c>
      <c r="E424" s="234" t="s">
        <v>19</v>
      </c>
      <c r="F424" s="235" t="s">
        <v>3478</v>
      </c>
      <c r="G424" s="233"/>
      <c r="H424" s="236">
        <v>1.2689999999999999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173</v>
      </c>
      <c r="AU424" s="242" t="s">
        <v>83</v>
      </c>
      <c r="AV424" s="13" t="s">
        <v>83</v>
      </c>
      <c r="AW424" s="13" t="s">
        <v>35</v>
      </c>
      <c r="AX424" s="13" t="s">
        <v>73</v>
      </c>
      <c r="AY424" s="242" t="s">
        <v>148</v>
      </c>
    </row>
    <row r="425" s="13" customFormat="1">
      <c r="A425" s="13"/>
      <c r="B425" s="232"/>
      <c r="C425" s="233"/>
      <c r="D425" s="225" t="s">
        <v>173</v>
      </c>
      <c r="E425" s="233"/>
      <c r="F425" s="235" t="s">
        <v>3479</v>
      </c>
      <c r="G425" s="233"/>
      <c r="H425" s="236">
        <v>21.853000000000002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173</v>
      </c>
      <c r="AU425" s="242" t="s">
        <v>83</v>
      </c>
      <c r="AV425" s="13" t="s">
        <v>83</v>
      </c>
      <c r="AW425" s="13" t="s">
        <v>4</v>
      </c>
      <c r="AX425" s="13" t="s">
        <v>81</v>
      </c>
      <c r="AY425" s="242" t="s">
        <v>148</v>
      </c>
    </row>
    <row r="426" s="2" customFormat="1" ht="16.5" customHeight="1">
      <c r="A426" s="38"/>
      <c r="B426" s="39"/>
      <c r="C426" s="212" t="s">
        <v>770</v>
      </c>
      <c r="D426" s="212" t="s">
        <v>151</v>
      </c>
      <c r="E426" s="213" t="s">
        <v>3480</v>
      </c>
      <c r="F426" s="214" t="s">
        <v>3481</v>
      </c>
      <c r="G426" s="215" t="s">
        <v>178</v>
      </c>
      <c r="H426" s="216">
        <v>30.600000000000001</v>
      </c>
      <c r="I426" s="217"/>
      <c r="J426" s="218">
        <f>ROUND(I426*H426,2)</f>
        <v>0</v>
      </c>
      <c r="K426" s="214" t="s">
        <v>155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0.0089999999999999993</v>
      </c>
      <c r="T426" s="222">
        <f>S426*H426</f>
        <v>0.27539999999999998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156</v>
      </c>
      <c r="AT426" s="223" t="s">
        <v>151</v>
      </c>
      <c r="AU426" s="223" t="s">
        <v>83</v>
      </c>
      <c r="AY426" s="17" t="s">
        <v>148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156</v>
      </c>
      <c r="BM426" s="223" t="s">
        <v>3482</v>
      </c>
    </row>
    <row r="427" s="2" customFormat="1">
      <c r="A427" s="38"/>
      <c r="B427" s="39"/>
      <c r="C427" s="40"/>
      <c r="D427" s="225" t="s">
        <v>158</v>
      </c>
      <c r="E427" s="40"/>
      <c r="F427" s="226" t="s">
        <v>3483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158</v>
      </c>
      <c r="AU427" s="17" t="s">
        <v>83</v>
      </c>
    </row>
    <row r="428" s="2" customFormat="1">
      <c r="A428" s="38"/>
      <c r="B428" s="39"/>
      <c r="C428" s="40"/>
      <c r="D428" s="230" t="s">
        <v>160</v>
      </c>
      <c r="E428" s="40"/>
      <c r="F428" s="231" t="s">
        <v>3484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160</v>
      </c>
      <c r="AU428" s="17" t="s">
        <v>83</v>
      </c>
    </row>
    <row r="429" s="13" customFormat="1">
      <c r="A429" s="13"/>
      <c r="B429" s="232"/>
      <c r="C429" s="233"/>
      <c r="D429" s="225" t="s">
        <v>173</v>
      </c>
      <c r="E429" s="234" t="s">
        <v>19</v>
      </c>
      <c r="F429" s="235" t="s">
        <v>3485</v>
      </c>
      <c r="G429" s="233"/>
      <c r="H429" s="236">
        <v>30.600000000000001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173</v>
      </c>
      <c r="AU429" s="242" t="s">
        <v>83</v>
      </c>
      <c r="AV429" s="13" t="s">
        <v>83</v>
      </c>
      <c r="AW429" s="13" t="s">
        <v>35</v>
      </c>
      <c r="AX429" s="13" t="s">
        <v>81</v>
      </c>
      <c r="AY429" s="242" t="s">
        <v>148</v>
      </c>
    </row>
    <row r="430" s="2" customFormat="1" ht="16.5" customHeight="1">
      <c r="A430" s="38"/>
      <c r="B430" s="39"/>
      <c r="C430" s="212" t="s">
        <v>777</v>
      </c>
      <c r="D430" s="212" t="s">
        <v>151</v>
      </c>
      <c r="E430" s="213" t="s">
        <v>3486</v>
      </c>
      <c r="F430" s="214" t="s">
        <v>3487</v>
      </c>
      <c r="G430" s="215" t="s">
        <v>178</v>
      </c>
      <c r="H430" s="216">
        <v>77.760000000000005</v>
      </c>
      <c r="I430" s="217"/>
      <c r="J430" s="218">
        <f>ROUND(I430*H430,2)</f>
        <v>0</v>
      </c>
      <c r="K430" s="214" t="s">
        <v>19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0.012</v>
      </c>
      <c r="T430" s="222">
        <f>S430*H430</f>
        <v>0.93312000000000006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156</v>
      </c>
      <c r="AT430" s="223" t="s">
        <v>151</v>
      </c>
      <c r="AU430" s="223" t="s">
        <v>83</v>
      </c>
      <c r="AY430" s="17" t="s">
        <v>148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156</v>
      </c>
      <c r="BM430" s="223" t="s">
        <v>3488</v>
      </c>
    </row>
    <row r="431" s="2" customFormat="1">
      <c r="A431" s="38"/>
      <c r="B431" s="39"/>
      <c r="C431" s="40"/>
      <c r="D431" s="225" t="s">
        <v>158</v>
      </c>
      <c r="E431" s="40"/>
      <c r="F431" s="226" t="s">
        <v>3489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158</v>
      </c>
      <c r="AU431" s="17" t="s">
        <v>83</v>
      </c>
    </row>
    <row r="432" s="13" customFormat="1">
      <c r="A432" s="13"/>
      <c r="B432" s="232"/>
      <c r="C432" s="233"/>
      <c r="D432" s="225" t="s">
        <v>173</v>
      </c>
      <c r="E432" s="234" t="s">
        <v>19</v>
      </c>
      <c r="F432" s="235" t="s">
        <v>3490</v>
      </c>
      <c r="G432" s="233"/>
      <c r="H432" s="236">
        <v>5.7599999999999998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173</v>
      </c>
      <c r="AU432" s="242" t="s">
        <v>83</v>
      </c>
      <c r="AV432" s="13" t="s">
        <v>83</v>
      </c>
      <c r="AW432" s="13" t="s">
        <v>35</v>
      </c>
      <c r="AX432" s="13" t="s">
        <v>73</v>
      </c>
      <c r="AY432" s="242" t="s">
        <v>148</v>
      </c>
    </row>
    <row r="433" s="13" customFormat="1">
      <c r="A433" s="13"/>
      <c r="B433" s="232"/>
      <c r="C433" s="233"/>
      <c r="D433" s="225" t="s">
        <v>173</v>
      </c>
      <c r="E433" s="234" t="s">
        <v>19</v>
      </c>
      <c r="F433" s="235" t="s">
        <v>3171</v>
      </c>
      <c r="G433" s="233"/>
      <c r="H433" s="236">
        <v>72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173</v>
      </c>
      <c r="AU433" s="242" t="s">
        <v>83</v>
      </c>
      <c r="AV433" s="13" t="s">
        <v>83</v>
      </c>
      <c r="AW433" s="13" t="s">
        <v>35</v>
      </c>
      <c r="AX433" s="13" t="s">
        <v>73</v>
      </c>
      <c r="AY433" s="242" t="s">
        <v>148</v>
      </c>
    </row>
    <row r="434" s="2" customFormat="1" ht="16.5" customHeight="1">
      <c r="A434" s="38"/>
      <c r="B434" s="39"/>
      <c r="C434" s="212" t="s">
        <v>783</v>
      </c>
      <c r="D434" s="212" t="s">
        <v>151</v>
      </c>
      <c r="E434" s="213" t="s">
        <v>3491</v>
      </c>
      <c r="F434" s="214" t="s">
        <v>3492</v>
      </c>
      <c r="G434" s="215" t="s">
        <v>178</v>
      </c>
      <c r="H434" s="216">
        <v>6</v>
      </c>
      <c r="I434" s="217"/>
      <c r="J434" s="218">
        <f>ROUND(I434*H434,2)</f>
        <v>0</v>
      </c>
      <c r="K434" s="214" t="s">
        <v>155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0.075999999999999998</v>
      </c>
      <c r="T434" s="222">
        <f>S434*H434</f>
        <v>0.45599999999999996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156</v>
      </c>
      <c r="AT434" s="223" t="s">
        <v>151</v>
      </c>
      <c r="AU434" s="223" t="s">
        <v>83</v>
      </c>
      <c r="AY434" s="17" t="s">
        <v>148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156</v>
      </c>
      <c r="BM434" s="223" t="s">
        <v>3493</v>
      </c>
    </row>
    <row r="435" s="2" customFormat="1">
      <c r="A435" s="38"/>
      <c r="B435" s="39"/>
      <c r="C435" s="40"/>
      <c r="D435" s="225" t="s">
        <v>158</v>
      </c>
      <c r="E435" s="40"/>
      <c r="F435" s="226" t="s">
        <v>3494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158</v>
      </c>
      <c r="AU435" s="17" t="s">
        <v>83</v>
      </c>
    </row>
    <row r="436" s="2" customFormat="1">
      <c r="A436" s="38"/>
      <c r="B436" s="39"/>
      <c r="C436" s="40"/>
      <c r="D436" s="230" t="s">
        <v>160</v>
      </c>
      <c r="E436" s="40"/>
      <c r="F436" s="231" t="s">
        <v>3495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160</v>
      </c>
      <c r="AU436" s="17" t="s">
        <v>83</v>
      </c>
    </row>
    <row r="437" s="13" customFormat="1">
      <c r="A437" s="13"/>
      <c r="B437" s="232"/>
      <c r="C437" s="233"/>
      <c r="D437" s="225" t="s">
        <v>173</v>
      </c>
      <c r="E437" s="234" t="s">
        <v>19</v>
      </c>
      <c r="F437" s="235" t="s">
        <v>3496</v>
      </c>
      <c r="G437" s="233"/>
      <c r="H437" s="236">
        <v>6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173</v>
      </c>
      <c r="AU437" s="242" t="s">
        <v>83</v>
      </c>
      <c r="AV437" s="13" t="s">
        <v>83</v>
      </c>
      <c r="AW437" s="13" t="s">
        <v>35</v>
      </c>
      <c r="AX437" s="13" t="s">
        <v>81</v>
      </c>
      <c r="AY437" s="242" t="s">
        <v>148</v>
      </c>
    </row>
    <row r="438" s="2" customFormat="1" ht="16.5" customHeight="1">
      <c r="A438" s="38"/>
      <c r="B438" s="39"/>
      <c r="C438" s="212" t="s">
        <v>787</v>
      </c>
      <c r="D438" s="212" t="s">
        <v>151</v>
      </c>
      <c r="E438" s="213" t="s">
        <v>3497</v>
      </c>
      <c r="F438" s="214" t="s">
        <v>3498</v>
      </c>
      <c r="G438" s="215" t="s">
        <v>178</v>
      </c>
      <c r="H438" s="216">
        <v>6.25</v>
      </c>
      <c r="I438" s="217"/>
      <c r="J438" s="218">
        <f>ROUND(I438*H438,2)</f>
        <v>0</v>
      </c>
      <c r="K438" s="214" t="s">
        <v>155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0.059999999999999998</v>
      </c>
      <c r="T438" s="222">
        <f>S438*H438</f>
        <v>0.375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156</v>
      </c>
      <c r="AT438" s="223" t="s">
        <v>151</v>
      </c>
      <c r="AU438" s="223" t="s">
        <v>83</v>
      </c>
      <c r="AY438" s="17" t="s">
        <v>148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156</v>
      </c>
      <c r="BM438" s="223" t="s">
        <v>3499</v>
      </c>
    </row>
    <row r="439" s="2" customFormat="1">
      <c r="A439" s="38"/>
      <c r="B439" s="39"/>
      <c r="C439" s="40"/>
      <c r="D439" s="225" t="s">
        <v>158</v>
      </c>
      <c r="E439" s="40"/>
      <c r="F439" s="226" t="s">
        <v>3500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158</v>
      </c>
      <c r="AU439" s="17" t="s">
        <v>83</v>
      </c>
    </row>
    <row r="440" s="2" customFormat="1">
      <c r="A440" s="38"/>
      <c r="B440" s="39"/>
      <c r="C440" s="40"/>
      <c r="D440" s="230" t="s">
        <v>160</v>
      </c>
      <c r="E440" s="40"/>
      <c r="F440" s="231" t="s">
        <v>3501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160</v>
      </c>
      <c r="AU440" s="17" t="s">
        <v>83</v>
      </c>
    </row>
    <row r="441" s="13" customFormat="1">
      <c r="A441" s="13"/>
      <c r="B441" s="232"/>
      <c r="C441" s="233"/>
      <c r="D441" s="225" t="s">
        <v>173</v>
      </c>
      <c r="E441" s="234" t="s">
        <v>19</v>
      </c>
      <c r="F441" s="235" t="s">
        <v>3502</v>
      </c>
      <c r="G441" s="233"/>
      <c r="H441" s="236">
        <v>6.25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173</v>
      </c>
      <c r="AU441" s="242" t="s">
        <v>83</v>
      </c>
      <c r="AV441" s="13" t="s">
        <v>83</v>
      </c>
      <c r="AW441" s="13" t="s">
        <v>35</v>
      </c>
      <c r="AX441" s="13" t="s">
        <v>81</v>
      </c>
      <c r="AY441" s="242" t="s">
        <v>148</v>
      </c>
    </row>
    <row r="442" s="2" customFormat="1" ht="16.5" customHeight="1">
      <c r="A442" s="38"/>
      <c r="B442" s="39"/>
      <c r="C442" s="212" t="s">
        <v>793</v>
      </c>
      <c r="D442" s="212" t="s">
        <v>151</v>
      </c>
      <c r="E442" s="213" t="s">
        <v>3503</v>
      </c>
      <c r="F442" s="214" t="s">
        <v>3504</v>
      </c>
      <c r="G442" s="215" t="s">
        <v>1047</v>
      </c>
      <c r="H442" s="216">
        <v>0.90900000000000003</v>
      </c>
      <c r="I442" s="217"/>
      <c r="J442" s="218">
        <f>ROUND(I442*H442,2)</f>
        <v>0</v>
      </c>
      <c r="K442" s="214" t="s">
        <v>155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2.2000000000000002</v>
      </c>
      <c r="T442" s="222">
        <f>S442*H442</f>
        <v>1.9998000000000002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156</v>
      </c>
      <c r="AT442" s="223" t="s">
        <v>151</v>
      </c>
      <c r="AU442" s="223" t="s">
        <v>83</v>
      </c>
      <c r="AY442" s="17" t="s">
        <v>148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156</v>
      </c>
      <c r="BM442" s="223" t="s">
        <v>3505</v>
      </c>
    </row>
    <row r="443" s="2" customFormat="1">
      <c r="A443" s="38"/>
      <c r="B443" s="39"/>
      <c r="C443" s="40"/>
      <c r="D443" s="225" t="s">
        <v>158</v>
      </c>
      <c r="E443" s="40"/>
      <c r="F443" s="226" t="s">
        <v>3506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158</v>
      </c>
      <c r="AU443" s="17" t="s">
        <v>83</v>
      </c>
    </row>
    <row r="444" s="2" customFormat="1">
      <c r="A444" s="38"/>
      <c r="B444" s="39"/>
      <c r="C444" s="40"/>
      <c r="D444" s="230" t="s">
        <v>160</v>
      </c>
      <c r="E444" s="40"/>
      <c r="F444" s="231" t="s">
        <v>3507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160</v>
      </c>
      <c r="AU444" s="17" t="s">
        <v>83</v>
      </c>
    </row>
    <row r="445" s="13" customFormat="1">
      <c r="A445" s="13"/>
      <c r="B445" s="232"/>
      <c r="C445" s="233"/>
      <c r="D445" s="225" t="s">
        <v>173</v>
      </c>
      <c r="E445" s="234" t="s">
        <v>19</v>
      </c>
      <c r="F445" s="235" t="s">
        <v>3508</v>
      </c>
      <c r="G445" s="233"/>
      <c r="H445" s="236">
        <v>0.251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173</v>
      </c>
      <c r="AU445" s="242" t="s">
        <v>83</v>
      </c>
      <c r="AV445" s="13" t="s">
        <v>83</v>
      </c>
      <c r="AW445" s="13" t="s">
        <v>35</v>
      </c>
      <c r="AX445" s="13" t="s">
        <v>73</v>
      </c>
      <c r="AY445" s="242" t="s">
        <v>148</v>
      </c>
    </row>
    <row r="446" s="13" customFormat="1">
      <c r="A446" s="13"/>
      <c r="B446" s="232"/>
      <c r="C446" s="233"/>
      <c r="D446" s="225" t="s">
        <v>173</v>
      </c>
      <c r="E446" s="234" t="s">
        <v>19</v>
      </c>
      <c r="F446" s="235" t="s">
        <v>3509</v>
      </c>
      <c r="G446" s="233"/>
      <c r="H446" s="236">
        <v>0.216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173</v>
      </c>
      <c r="AU446" s="242" t="s">
        <v>83</v>
      </c>
      <c r="AV446" s="13" t="s">
        <v>83</v>
      </c>
      <c r="AW446" s="13" t="s">
        <v>35</v>
      </c>
      <c r="AX446" s="13" t="s">
        <v>73</v>
      </c>
      <c r="AY446" s="242" t="s">
        <v>148</v>
      </c>
    </row>
    <row r="447" s="13" customFormat="1">
      <c r="A447" s="13"/>
      <c r="B447" s="232"/>
      <c r="C447" s="233"/>
      <c r="D447" s="225" t="s">
        <v>173</v>
      </c>
      <c r="E447" s="234" t="s">
        <v>19</v>
      </c>
      <c r="F447" s="235" t="s">
        <v>3510</v>
      </c>
      <c r="G447" s="233"/>
      <c r="H447" s="236">
        <v>0.246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173</v>
      </c>
      <c r="AU447" s="242" t="s">
        <v>83</v>
      </c>
      <c r="AV447" s="13" t="s">
        <v>83</v>
      </c>
      <c r="AW447" s="13" t="s">
        <v>35</v>
      </c>
      <c r="AX447" s="13" t="s">
        <v>73</v>
      </c>
      <c r="AY447" s="242" t="s">
        <v>148</v>
      </c>
    </row>
    <row r="448" s="13" customFormat="1">
      <c r="A448" s="13"/>
      <c r="B448" s="232"/>
      <c r="C448" s="233"/>
      <c r="D448" s="225" t="s">
        <v>173</v>
      </c>
      <c r="E448" s="234" t="s">
        <v>19</v>
      </c>
      <c r="F448" s="235" t="s">
        <v>3511</v>
      </c>
      <c r="G448" s="233"/>
      <c r="H448" s="236">
        <v>0.19600000000000001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173</v>
      </c>
      <c r="AU448" s="242" t="s">
        <v>83</v>
      </c>
      <c r="AV448" s="13" t="s">
        <v>83</v>
      </c>
      <c r="AW448" s="13" t="s">
        <v>35</v>
      </c>
      <c r="AX448" s="13" t="s">
        <v>73</v>
      </c>
      <c r="AY448" s="242" t="s">
        <v>148</v>
      </c>
    </row>
    <row r="449" s="2" customFormat="1" ht="16.5" customHeight="1">
      <c r="A449" s="38"/>
      <c r="B449" s="39"/>
      <c r="C449" s="212" t="s">
        <v>797</v>
      </c>
      <c r="D449" s="212" t="s">
        <v>151</v>
      </c>
      <c r="E449" s="213" t="s">
        <v>3512</v>
      </c>
      <c r="F449" s="214" t="s">
        <v>3513</v>
      </c>
      <c r="G449" s="215" t="s">
        <v>230</v>
      </c>
      <c r="H449" s="216">
        <v>3</v>
      </c>
      <c r="I449" s="217"/>
      <c r="J449" s="218">
        <f>ROUND(I449*H449,2)</f>
        <v>0</v>
      </c>
      <c r="K449" s="214" t="s">
        <v>155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0.089999999999999997</v>
      </c>
      <c r="T449" s="222">
        <f>S449*H449</f>
        <v>0.27000000000000002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156</v>
      </c>
      <c r="AT449" s="223" t="s">
        <v>151</v>
      </c>
      <c r="AU449" s="223" t="s">
        <v>83</v>
      </c>
      <c r="AY449" s="17" t="s">
        <v>148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156</v>
      </c>
      <c r="BM449" s="223" t="s">
        <v>3514</v>
      </c>
    </row>
    <row r="450" s="2" customFormat="1">
      <c r="A450" s="38"/>
      <c r="B450" s="39"/>
      <c r="C450" s="40"/>
      <c r="D450" s="225" t="s">
        <v>158</v>
      </c>
      <c r="E450" s="40"/>
      <c r="F450" s="226" t="s">
        <v>3515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158</v>
      </c>
      <c r="AU450" s="17" t="s">
        <v>83</v>
      </c>
    </row>
    <row r="451" s="2" customFormat="1">
      <c r="A451" s="38"/>
      <c r="B451" s="39"/>
      <c r="C451" s="40"/>
      <c r="D451" s="230" t="s">
        <v>160</v>
      </c>
      <c r="E451" s="40"/>
      <c r="F451" s="231" t="s">
        <v>3516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160</v>
      </c>
      <c r="AU451" s="17" t="s">
        <v>83</v>
      </c>
    </row>
    <row r="452" s="2" customFormat="1" ht="16.5" customHeight="1">
      <c r="A452" s="38"/>
      <c r="B452" s="39"/>
      <c r="C452" s="212" t="s">
        <v>803</v>
      </c>
      <c r="D452" s="212" t="s">
        <v>151</v>
      </c>
      <c r="E452" s="213" t="s">
        <v>3517</v>
      </c>
      <c r="F452" s="214" t="s">
        <v>3518</v>
      </c>
      <c r="G452" s="215" t="s">
        <v>168</v>
      </c>
      <c r="H452" s="216">
        <v>9.468</v>
      </c>
      <c r="I452" s="217"/>
      <c r="J452" s="218">
        <f>ROUND(I452*H452,2)</f>
        <v>0</v>
      </c>
      <c r="K452" s="214" t="s">
        <v>155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</v>
      </c>
      <c r="R452" s="221">
        <f>Q452*H452</f>
        <v>0</v>
      </c>
      <c r="S452" s="221">
        <v>0.036999999999999998</v>
      </c>
      <c r="T452" s="222">
        <f>S452*H452</f>
        <v>0.35031599999999996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156</v>
      </c>
      <c r="AT452" s="223" t="s">
        <v>151</v>
      </c>
      <c r="AU452" s="223" t="s">
        <v>83</v>
      </c>
      <c r="AY452" s="17" t="s">
        <v>148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156</v>
      </c>
      <c r="BM452" s="223" t="s">
        <v>3519</v>
      </c>
    </row>
    <row r="453" s="2" customFormat="1">
      <c r="A453" s="38"/>
      <c r="B453" s="39"/>
      <c r="C453" s="40"/>
      <c r="D453" s="225" t="s">
        <v>158</v>
      </c>
      <c r="E453" s="40"/>
      <c r="F453" s="226" t="s">
        <v>3520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158</v>
      </c>
      <c r="AU453" s="17" t="s">
        <v>83</v>
      </c>
    </row>
    <row r="454" s="2" customFormat="1">
      <c r="A454" s="38"/>
      <c r="B454" s="39"/>
      <c r="C454" s="40"/>
      <c r="D454" s="230" t="s">
        <v>160</v>
      </c>
      <c r="E454" s="40"/>
      <c r="F454" s="231" t="s">
        <v>3521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160</v>
      </c>
      <c r="AU454" s="17" t="s">
        <v>83</v>
      </c>
    </row>
    <row r="455" s="13" customFormat="1">
      <c r="A455" s="13"/>
      <c r="B455" s="232"/>
      <c r="C455" s="233"/>
      <c r="D455" s="225" t="s">
        <v>173</v>
      </c>
      <c r="E455" s="234" t="s">
        <v>19</v>
      </c>
      <c r="F455" s="235" t="s">
        <v>3522</v>
      </c>
      <c r="G455" s="233"/>
      <c r="H455" s="236">
        <v>7.8899999999999997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173</v>
      </c>
      <c r="AU455" s="242" t="s">
        <v>83</v>
      </c>
      <c r="AV455" s="13" t="s">
        <v>83</v>
      </c>
      <c r="AW455" s="13" t="s">
        <v>35</v>
      </c>
      <c r="AX455" s="13" t="s">
        <v>81</v>
      </c>
      <c r="AY455" s="242" t="s">
        <v>148</v>
      </c>
    </row>
    <row r="456" s="13" customFormat="1">
      <c r="A456" s="13"/>
      <c r="B456" s="232"/>
      <c r="C456" s="233"/>
      <c r="D456" s="225" t="s">
        <v>173</v>
      </c>
      <c r="E456" s="233"/>
      <c r="F456" s="235" t="s">
        <v>3523</v>
      </c>
      <c r="G456" s="233"/>
      <c r="H456" s="236">
        <v>9.468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173</v>
      </c>
      <c r="AU456" s="242" t="s">
        <v>83</v>
      </c>
      <c r="AV456" s="13" t="s">
        <v>83</v>
      </c>
      <c r="AW456" s="13" t="s">
        <v>4</v>
      </c>
      <c r="AX456" s="13" t="s">
        <v>81</v>
      </c>
      <c r="AY456" s="242" t="s">
        <v>148</v>
      </c>
    </row>
    <row r="457" s="2" customFormat="1" ht="16.5" customHeight="1">
      <c r="A457" s="38"/>
      <c r="B457" s="39"/>
      <c r="C457" s="212" t="s">
        <v>807</v>
      </c>
      <c r="D457" s="212" t="s">
        <v>151</v>
      </c>
      <c r="E457" s="213" t="s">
        <v>3524</v>
      </c>
      <c r="F457" s="214" t="s">
        <v>3525</v>
      </c>
      <c r="G457" s="215" t="s">
        <v>178</v>
      </c>
      <c r="H457" s="216">
        <v>439.64999999999998</v>
      </c>
      <c r="I457" s="217"/>
      <c r="J457" s="218">
        <f>ROUND(I457*H457,2)</f>
        <v>0</v>
      </c>
      <c r="K457" s="214" t="s">
        <v>155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</v>
      </c>
      <c r="R457" s="221">
        <f>Q457*H457</f>
        <v>0</v>
      </c>
      <c r="S457" s="221">
        <v>0.050000000000000003</v>
      </c>
      <c r="T457" s="222">
        <f>S457*H457</f>
        <v>21.982500000000002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156</v>
      </c>
      <c r="AT457" s="223" t="s">
        <v>151</v>
      </c>
      <c r="AU457" s="223" t="s">
        <v>83</v>
      </c>
      <c r="AY457" s="17" t="s">
        <v>148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156</v>
      </c>
      <c r="BM457" s="223" t="s">
        <v>3526</v>
      </c>
    </row>
    <row r="458" s="2" customFormat="1">
      <c r="A458" s="38"/>
      <c r="B458" s="39"/>
      <c r="C458" s="40"/>
      <c r="D458" s="225" t="s">
        <v>158</v>
      </c>
      <c r="E458" s="40"/>
      <c r="F458" s="226" t="s">
        <v>3527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158</v>
      </c>
      <c r="AU458" s="17" t="s">
        <v>83</v>
      </c>
    </row>
    <row r="459" s="2" customFormat="1">
      <c r="A459" s="38"/>
      <c r="B459" s="39"/>
      <c r="C459" s="40"/>
      <c r="D459" s="230" t="s">
        <v>160</v>
      </c>
      <c r="E459" s="40"/>
      <c r="F459" s="231" t="s">
        <v>3528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160</v>
      </c>
      <c r="AU459" s="17" t="s">
        <v>83</v>
      </c>
    </row>
    <row r="460" s="13" customFormat="1">
      <c r="A460" s="13"/>
      <c r="B460" s="232"/>
      <c r="C460" s="233"/>
      <c r="D460" s="225" t="s">
        <v>173</v>
      </c>
      <c r="E460" s="234" t="s">
        <v>19</v>
      </c>
      <c r="F460" s="235" t="s">
        <v>3307</v>
      </c>
      <c r="G460" s="233"/>
      <c r="H460" s="236">
        <v>339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173</v>
      </c>
      <c r="AU460" s="242" t="s">
        <v>83</v>
      </c>
      <c r="AV460" s="13" t="s">
        <v>83</v>
      </c>
      <c r="AW460" s="13" t="s">
        <v>35</v>
      </c>
      <c r="AX460" s="13" t="s">
        <v>73</v>
      </c>
      <c r="AY460" s="242" t="s">
        <v>148</v>
      </c>
    </row>
    <row r="461" s="13" customFormat="1">
      <c r="A461" s="13"/>
      <c r="B461" s="232"/>
      <c r="C461" s="233"/>
      <c r="D461" s="225" t="s">
        <v>173</v>
      </c>
      <c r="E461" s="234" t="s">
        <v>19</v>
      </c>
      <c r="F461" s="235" t="s">
        <v>3308</v>
      </c>
      <c r="G461" s="233"/>
      <c r="H461" s="236">
        <v>100.65000000000001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173</v>
      </c>
      <c r="AU461" s="242" t="s">
        <v>83</v>
      </c>
      <c r="AV461" s="13" t="s">
        <v>83</v>
      </c>
      <c r="AW461" s="13" t="s">
        <v>35</v>
      </c>
      <c r="AX461" s="13" t="s">
        <v>73</v>
      </c>
      <c r="AY461" s="242" t="s">
        <v>148</v>
      </c>
    </row>
    <row r="462" s="12" customFormat="1" ht="22.8" customHeight="1">
      <c r="A462" s="12"/>
      <c r="B462" s="196"/>
      <c r="C462" s="197"/>
      <c r="D462" s="198" t="s">
        <v>72</v>
      </c>
      <c r="E462" s="210" t="s">
        <v>149</v>
      </c>
      <c r="F462" s="210" t="s">
        <v>150</v>
      </c>
      <c r="G462" s="197"/>
      <c r="H462" s="197"/>
      <c r="I462" s="200"/>
      <c r="J462" s="211">
        <f>BK462</f>
        <v>0</v>
      </c>
      <c r="K462" s="197"/>
      <c r="L462" s="202"/>
      <c r="M462" s="203"/>
      <c r="N462" s="204"/>
      <c r="O462" s="204"/>
      <c r="P462" s="205">
        <f>SUM(P463:P495)</f>
        <v>0</v>
      </c>
      <c r="Q462" s="204"/>
      <c r="R462" s="205">
        <f>SUM(R463:R495)</f>
        <v>0</v>
      </c>
      <c r="S462" s="204"/>
      <c r="T462" s="206">
        <f>SUM(T463:T495)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7" t="s">
        <v>81</v>
      </c>
      <c r="AT462" s="208" t="s">
        <v>72</v>
      </c>
      <c r="AU462" s="208" t="s">
        <v>81</v>
      </c>
      <c r="AY462" s="207" t="s">
        <v>148</v>
      </c>
      <c r="BK462" s="209">
        <f>SUM(BK463:BK495)</f>
        <v>0</v>
      </c>
    </row>
    <row r="463" s="2" customFormat="1" ht="16.5" customHeight="1">
      <c r="A463" s="38"/>
      <c r="B463" s="39"/>
      <c r="C463" s="212" t="s">
        <v>811</v>
      </c>
      <c r="D463" s="212" t="s">
        <v>151</v>
      </c>
      <c r="E463" s="213" t="s">
        <v>3529</v>
      </c>
      <c r="F463" s="214" t="s">
        <v>3530</v>
      </c>
      <c r="G463" s="215" t="s">
        <v>168</v>
      </c>
      <c r="H463" s="216">
        <v>11</v>
      </c>
      <c r="I463" s="217"/>
      <c r="J463" s="218">
        <f>ROUND(I463*H463,2)</f>
        <v>0</v>
      </c>
      <c r="K463" s="214" t="s">
        <v>155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156</v>
      </c>
      <c r="AT463" s="223" t="s">
        <v>151</v>
      </c>
      <c r="AU463" s="223" t="s">
        <v>83</v>
      </c>
      <c r="AY463" s="17" t="s">
        <v>148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156</v>
      </c>
      <c r="BM463" s="223" t="s">
        <v>3531</v>
      </c>
    </row>
    <row r="464" s="2" customFormat="1">
      <c r="A464" s="38"/>
      <c r="B464" s="39"/>
      <c r="C464" s="40"/>
      <c r="D464" s="225" t="s">
        <v>158</v>
      </c>
      <c r="E464" s="40"/>
      <c r="F464" s="226" t="s">
        <v>3532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158</v>
      </c>
      <c r="AU464" s="17" t="s">
        <v>83</v>
      </c>
    </row>
    <row r="465" s="2" customFormat="1">
      <c r="A465" s="38"/>
      <c r="B465" s="39"/>
      <c r="C465" s="40"/>
      <c r="D465" s="230" t="s">
        <v>160</v>
      </c>
      <c r="E465" s="40"/>
      <c r="F465" s="231" t="s">
        <v>3533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160</v>
      </c>
      <c r="AU465" s="17" t="s">
        <v>83</v>
      </c>
    </row>
    <row r="466" s="2" customFormat="1" ht="16.5" customHeight="1">
      <c r="A466" s="38"/>
      <c r="B466" s="39"/>
      <c r="C466" s="212" t="s">
        <v>817</v>
      </c>
      <c r="D466" s="212" t="s">
        <v>151</v>
      </c>
      <c r="E466" s="213" t="s">
        <v>3534</v>
      </c>
      <c r="F466" s="214" t="s">
        <v>3535</v>
      </c>
      <c r="G466" s="215" t="s">
        <v>154</v>
      </c>
      <c r="H466" s="216">
        <v>205.75700000000001</v>
      </c>
      <c r="I466" s="217"/>
      <c r="J466" s="218">
        <f>ROUND(I466*H466,2)</f>
        <v>0</v>
      </c>
      <c r="K466" s="214" t="s">
        <v>155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156</v>
      </c>
      <c r="AT466" s="223" t="s">
        <v>151</v>
      </c>
      <c r="AU466" s="223" t="s">
        <v>83</v>
      </c>
      <c r="AY466" s="17" t="s">
        <v>148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156</v>
      </c>
      <c r="BM466" s="223" t="s">
        <v>3536</v>
      </c>
    </row>
    <row r="467" s="2" customFormat="1">
      <c r="A467" s="38"/>
      <c r="B467" s="39"/>
      <c r="C467" s="40"/>
      <c r="D467" s="225" t="s">
        <v>158</v>
      </c>
      <c r="E467" s="40"/>
      <c r="F467" s="226" t="s">
        <v>3537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158</v>
      </c>
      <c r="AU467" s="17" t="s">
        <v>83</v>
      </c>
    </row>
    <row r="468" s="2" customFormat="1">
      <c r="A468" s="38"/>
      <c r="B468" s="39"/>
      <c r="C468" s="40"/>
      <c r="D468" s="230" t="s">
        <v>160</v>
      </c>
      <c r="E468" s="40"/>
      <c r="F468" s="231" t="s">
        <v>3538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160</v>
      </c>
      <c r="AU468" s="17" t="s">
        <v>83</v>
      </c>
    </row>
    <row r="469" s="2" customFormat="1" ht="16.5" customHeight="1">
      <c r="A469" s="38"/>
      <c r="B469" s="39"/>
      <c r="C469" s="212" t="s">
        <v>821</v>
      </c>
      <c r="D469" s="212" t="s">
        <v>151</v>
      </c>
      <c r="E469" s="213" t="s">
        <v>3539</v>
      </c>
      <c r="F469" s="214" t="s">
        <v>3540</v>
      </c>
      <c r="G469" s="215" t="s">
        <v>154</v>
      </c>
      <c r="H469" s="216">
        <v>205.75700000000001</v>
      </c>
      <c r="I469" s="217"/>
      <c r="J469" s="218">
        <f>ROUND(I469*H469,2)</f>
        <v>0</v>
      </c>
      <c r="K469" s="214" t="s">
        <v>155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0</v>
      </c>
      <c r="R469" s="221">
        <f>Q469*H469</f>
        <v>0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156</v>
      </c>
      <c r="AT469" s="223" t="s">
        <v>151</v>
      </c>
      <c r="AU469" s="223" t="s">
        <v>83</v>
      </c>
      <c r="AY469" s="17" t="s">
        <v>148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156</v>
      </c>
      <c r="BM469" s="223" t="s">
        <v>3541</v>
      </c>
    </row>
    <row r="470" s="2" customFormat="1">
      <c r="A470" s="38"/>
      <c r="B470" s="39"/>
      <c r="C470" s="40"/>
      <c r="D470" s="225" t="s">
        <v>158</v>
      </c>
      <c r="E470" s="40"/>
      <c r="F470" s="226" t="s">
        <v>3542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158</v>
      </c>
      <c r="AU470" s="17" t="s">
        <v>83</v>
      </c>
    </row>
    <row r="471" s="2" customFormat="1">
      <c r="A471" s="38"/>
      <c r="B471" s="39"/>
      <c r="C471" s="40"/>
      <c r="D471" s="230" t="s">
        <v>160</v>
      </c>
      <c r="E471" s="40"/>
      <c r="F471" s="231" t="s">
        <v>3543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160</v>
      </c>
      <c r="AU471" s="17" t="s">
        <v>83</v>
      </c>
    </row>
    <row r="472" s="2" customFormat="1" ht="16.5" customHeight="1">
      <c r="A472" s="38"/>
      <c r="B472" s="39"/>
      <c r="C472" s="212" t="s">
        <v>827</v>
      </c>
      <c r="D472" s="212" t="s">
        <v>151</v>
      </c>
      <c r="E472" s="213" t="s">
        <v>3544</v>
      </c>
      <c r="F472" s="214" t="s">
        <v>3545</v>
      </c>
      <c r="G472" s="215" t="s">
        <v>154</v>
      </c>
      <c r="H472" s="216">
        <v>205.75700000000001</v>
      </c>
      <c r="I472" s="217"/>
      <c r="J472" s="218">
        <f>ROUND(I472*H472,2)</f>
        <v>0</v>
      </c>
      <c r="K472" s="214" t="s">
        <v>155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156</v>
      </c>
      <c r="AT472" s="223" t="s">
        <v>151</v>
      </c>
      <c r="AU472" s="223" t="s">
        <v>83</v>
      </c>
      <c r="AY472" s="17" t="s">
        <v>148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156</v>
      </c>
      <c r="BM472" s="223" t="s">
        <v>3546</v>
      </c>
    </row>
    <row r="473" s="2" customFormat="1">
      <c r="A473" s="38"/>
      <c r="B473" s="39"/>
      <c r="C473" s="40"/>
      <c r="D473" s="225" t="s">
        <v>158</v>
      </c>
      <c r="E473" s="40"/>
      <c r="F473" s="226" t="s">
        <v>3547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158</v>
      </c>
      <c r="AU473" s="17" t="s">
        <v>83</v>
      </c>
    </row>
    <row r="474" s="2" customFormat="1">
      <c r="A474" s="38"/>
      <c r="B474" s="39"/>
      <c r="C474" s="40"/>
      <c r="D474" s="230" t="s">
        <v>160</v>
      </c>
      <c r="E474" s="40"/>
      <c r="F474" s="231" t="s">
        <v>3548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160</v>
      </c>
      <c r="AU474" s="17" t="s">
        <v>83</v>
      </c>
    </row>
    <row r="475" s="2" customFormat="1" ht="16.5" customHeight="1">
      <c r="A475" s="38"/>
      <c r="B475" s="39"/>
      <c r="C475" s="212" t="s">
        <v>831</v>
      </c>
      <c r="D475" s="212" t="s">
        <v>151</v>
      </c>
      <c r="E475" s="213" t="s">
        <v>3549</v>
      </c>
      <c r="F475" s="214" t="s">
        <v>3550</v>
      </c>
      <c r="G475" s="215" t="s">
        <v>154</v>
      </c>
      <c r="H475" s="216">
        <v>0.93300000000000005</v>
      </c>
      <c r="I475" s="217"/>
      <c r="J475" s="218">
        <f>ROUND(I475*H475,2)</f>
        <v>0</v>
      </c>
      <c r="K475" s="214" t="s">
        <v>155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156</v>
      </c>
      <c r="AT475" s="223" t="s">
        <v>151</v>
      </c>
      <c r="AU475" s="223" t="s">
        <v>83</v>
      </c>
      <c r="AY475" s="17" t="s">
        <v>148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156</v>
      </c>
      <c r="BM475" s="223" t="s">
        <v>3551</v>
      </c>
    </row>
    <row r="476" s="2" customFormat="1">
      <c r="A476" s="38"/>
      <c r="B476" s="39"/>
      <c r="C476" s="40"/>
      <c r="D476" s="225" t="s">
        <v>158</v>
      </c>
      <c r="E476" s="40"/>
      <c r="F476" s="226" t="s">
        <v>3552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158</v>
      </c>
      <c r="AU476" s="17" t="s">
        <v>83</v>
      </c>
    </row>
    <row r="477" s="2" customFormat="1">
      <c r="A477" s="38"/>
      <c r="B477" s="39"/>
      <c r="C477" s="40"/>
      <c r="D477" s="230" t="s">
        <v>160</v>
      </c>
      <c r="E477" s="40"/>
      <c r="F477" s="231" t="s">
        <v>3553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160</v>
      </c>
      <c r="AU477" s="17" t="s">
        <v>83</v>
      </c>
    </row>
    <row r="478" s="2" customFormat="1" ht="24.15" customHeight="1">
      <c r="A478" s="38"/>
      <c r="B478" s="39"/>
      <c r="C478" s="212" t="s">
        <v>837</v>
      </c>
      <c r="D478" s="212" t="s">
        <v>151</v>
      </c>
      <c r="E478" s="213" t="s">
        <v>3554</v>
      </c>
      <c r="F478" s="214" t="s">
        <v>3555</v>
      </c>
      <c r="G478" s="215" t="s">
        <v>154</v>
      </c>
      <c r="H478" s="216">
        <v>27.120000000000001</v>
      </c>
      <c r="I478" s="217"/>
      <c r="J478" s="218">
        <f>ROUND(I478*H478,2)</f>
        <v>0</v>
      </c>
      <c r="K478" s="214" t="s">
        <v>155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156</v>
      </c>
      <c r="AT478" s="223" t="s">
        <v>151</v>
      </c>
      <c r="AU478" s="223" t="s">
        <v>83</v>
      </c>
      <c r="AY478" s="17" t="s">
        <v>148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156</v>
      </c>
      <c r="BM478" s="223" t="s">
        <v>3556</v>
      </c>
    </row>
    <row r="479" s="2" customFormat="1">
      <c r="A479" s="38"/>
      <c r="B479" s="39"/>
      <c r="C479" s="40"/>
      <c r="D479" s="225" t="s">
        <v>158</v>
      </c>
      <c r="E479" s="40"/>
      <c r="F479" s="226" t="s">
        <v>3557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158</v>
      </c>
      <c r="AU479" s="17" t="s">
        <v>83</v>
      </c>
    </row>
    <row r="480" s="2" customFormat="1">
      <c r="A480" s="38"/>
      <c r="B480" s="39"/>
      <c r="C480" s="40"/>
      <c r="D480" s="230" t="s">
        <v>160</v>
      </c>
      <c r="E480" s="40"/>
      <c r="F480" s="231" t="s">
        <v>3558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160</v>
      </c>
      <c r="AU480" s="17" t="s">
        <v>83</v>
      </c>
    </row>
    <row r="481" s="2" customFormat="1" ht="24.15" customHeight="1">
      <c r="A481" s="38"/>
      <c r="B481" s="39"/>
      <c r="C481" s="212" t="s">
        <v>845</v>
      </c>
      <c r="D481" s="212" t="s">
        <v>151</v>
      </c>
      <c r="E481" s="213" t="s">
        <v>3559</v>
      </c>
      <c r="F481" s="214" t="s">
        <v>3560</v>
      </c>
      <c r="G481" s="215" t="s">
        <v>154</v>
      </c>
      <c r="H481" s="216">
        <v>75.518000000000001</v>
      </c>
      <c r="I481" s="217"/>
      <c r="J481" s="218">
        <f>ROUND(I481*H481,2)</f>
        <v>0</v>
      </c>
      <c r="K481" s="214" t="s">
        <v>155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156</v>
      </c>
      <c r="AT481" s="223" t="s">
        <v>151</v>
      </c>
      <c r="AU481" s="223" t="s">
        <v>83</v>
      </c>
      <c r="AY481" s="17" t="s">
        <v>148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156</v>
      </c>
      <c r="BM481" s="223" t="s">
        <v>3561</v>
      </c>
    </row>
    <row r="482" s="2" customFormat="1">
      <c r="A482" s="38"/>
      <c r="B482" s="39"/>
      <c r="C482" s="40"/>
      <c r="D482" s="225" t="s">
        <v>158</v>
      </c>
      <c r="E482" s="40"/>
      <c r="F482" s="226" t="s">
        <v>3562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158</v>
      </c>
      <c r="AU482" s="17" t="s">
        <v>83</v>
      </c>
    </row>
    <row r="483" s="2" customFormat="1">
      <c r="A483" s="38"/>
      <c r="B483" s="39"/>
      <c r="C483" s="40"/>
      <c r="D483" s="230" t="s">
        <v>160</v>
      </c>
      <c r="E483" s="40"/>
      <c r="F483" s="231" t="s">
        <v>3563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160</v>
      </c>
      <c r="AU483" s="17" t="s">
        <v>83</v>
      </c>
    </row>
    <row r="484" s="13" customFormat="1">
      <c r="A484" s="13"/>
      <c r="B484" s="232"/>
      <c r="C484" s="233"/>
      <c r="D484" s="225" t="s">
        <v>173</v>
      </c>
      <c r="E484" s="234" t="s">
        <v>19</v>
      </c>
      <c r="F484" s="235" t="s">
        <v>3564</v>
      </c>
      <c r="G484" s="233"/>
      <c r="H484" s="236">
        <v>73.518000000000001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173</v>
      </c>
      <c r="AU484" s="242" t="s">
        <v>83</v>
      </c>
      <c r="AV484" s="13" t="s">
        <v>83</v>
      </c>
      <c r="AW484" s="13" t="s">
        <v>35</v>
      </c>
      <c r="AX484" s="13" t="s">
        <v>73</v>
      </c>
      <c r="AY484" s="242" t="s">
        <v>148</v>
      </c>
    </row>
    <row r="485" s="13" customFormat="1">
      <c r="A485" s="13"/>
      <c r="B485" s="232"/>
      <c r="C485" s="233"/>
      <c r="D485" s="225" t="s">
        <v>173</v>
      </c>
      <c r="E485" s="234" t="s">
        <v>19</v>
      </c>
      <c r="F485" s="235" t="s">
        <v>83</v>
      </c>
      <c r="G485" s="233"/>
      <c r="H485" s="236">
        <v>2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173</v>
      </c>
      <c r="AU485" s="242" t="s">
        <v>83</v>
      </c>
      <c r="AV485" s="13" t="s">
        <v>83</v>
      </c>
      <c r="AW485" s="13" t="s">
        <v>35</v>
      </c>
      <c r="AX485" s="13" t="s">
        <v>73</v>
      </c>
      <c r="AY485" s="242" t="s">
        <v>148</v>
      </c>
    </row>
    <row r="486" s="2" customFormat="1" ht="21.75" customHeight="1">
      <c r="A486" s="38"/>
      <c r="B486" s="39"/>
      <c r="C486" s="212" t="s">
        <v>849</v>
      </c>
      <c r="D486" s="212" t="s">
        <v>151</v>
      </c>
      <c r="E486" s="213" t="s">
        <v>3565</v>
      </c>
      <c r="F486" s="214" t="s">
        <v>3566</v>
      </c>
      <c r="G486" s="215" t="s">
        <v>154</v>
      </c>
      <c r="H486" s="216">
        <v>30.010999999999999</v>
      </c>
      <c r="I486" s="217"/>
      <c r="J486" s="218">
        <f>ROUND(I486*H486,2)</f>
        <v>0</v>
      </c>
      <c r="K486" s="214" t="s">
        <v>155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</v>
      </c>
      <c r="R486" s="221">
        <f>Q486*H486</f>
        <v>0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156</v>
      </c>
      <c r="AT486" s="223" t="s">
        <v>151</v>
      </c>
      <c r="AU486" s="223" t="s">
        <v>83</v>
      </c>
      <c r="AY486" s="17" t="s">
        <v>148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156</v>
      </c>
      <c r="BM486" s="223" t="s">
        <v>3567</v>
      </c>
    </row>
    <row r="487" s="2" customFormat="1">
      <c r="A487" s="38"/>
      <c r="B487" s="39"/>
      <c r="C487" s="40"/>
      <c r="D487" s="225" t="s">
        <v>158</v>
      </c>
      <c r="E487" s="40"/>
      <c r="F487" s="226" t="s">
        <v>3568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158</v>
      </c>
      <c r="AU487" s="17" t="s">
        <v>83</v>
      </c>
    </row>
    <row r="488" s="2" customFormat="1">
      <c r="A488" s="38"/>
      <c r="B488" s="39"/>
      <c r="C488" s="40"/>
      <c r="D488" s="230" t="s">
        <v>160</v>
      </c>
      <c r="E488" s="40"/>
      <c r="F488" s="231" t="s">
        <v>3569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160</v>
      </c>
      <c r="AU488" s="17" t="s">
        <v>83</v>
      </c>
    </row>
    <row r="489" s="13" customFormat="1">
      <c r="A489" s="13"/>
      <c r="B489" s="232"/>
      <c r="C489" s="233"/>
      <c r="D489" s="225" t="s">
        <v>173</v>
      </c>
      <c r="E489" s="234" t="s">
        <v>19</v>
      </c>
      <c r="F489" s="235" t="s">
        <v>3570</v>
      </c>
      <c r="G489" s="233"/>
      <c r="H489" s="236">
        <v>0.51100000000000001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173</v>
      </c>
      <c r="AU489" s="242" t="s">
        <v>83</v>
      </c>
      <c r="AV489" s="13" t="s">
        <v>83</v>
      </c>
      <c r="AW489" s="13" t="s">
        <v>35</v>
      </c>
      <c r="AX489" s="13" t="s">
        <v>73</v>
      </c>
      <c r="AY489" s="242" t="s">
        <v>148</v>
      </c>
    </row>
    <row r="490" s="13" customFormat="1">
      <c r="A490" s="13"/>
      <c r="B490" s="232"/>
      <c r="C490" s="233"/>
      <c r="D490" s="225" t="s">
        <v>173</v>
      </c>
      <c r="E490" s="234" t="s">
        <v>19</v>
      </c>
      <c r="F490" s="235" t="s">
        <v>3571</v>
      </c>
      <c r="G490" s="233"/>
      <c r="H490" s="236">
        <v>29.5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173</v>
      </c>
      <c r="AU490" s="242" t="s">
        <v>83</v>
      </c>
      <c r="AV490" s="13" t="s">
        <v>83</v>
      </c>
      <c r="AW490" s="13" t="s">
        <v>35</v>
      </c>
      <c r="AX490" s="13" t="s">
        <v>73</v>
      </c>
      <c r="AY490" s="242" t="s">
        <v>148</v>
      </c>
    </row>
    <row r="491" s="2" customFormat="1" ht="24.15" customHeight="1">
      <c r="A491" s="38"/>
      <c r="B491" s="39"/>
      <c r="C491" s="212" t="s">
        <v>855</v>
      </c>
      <c r="D491" s="212" t="s">
        <v>151</v>
      </c>
      <c r="E491" s="213" t="s">
        <v>3572</v>
      </c>
      <c r="F491" s="214" t="s">
        <v>3573</v>
      </c>
      <c r="G491" s="215" t="s">
        <v>154</v>
      </c>
      <c r="H491" s="216">
        <v>22.061</v>
      </c>
      <c r="I491" s="217"/>
      <c r="J491" s="218">
        <f>ROUND(I491*H491,2)</f>
        <v>0</v>
      </c>
      <c r="K491" s="214" t="s">
        <v>155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156</v>
      </c>
      <c r="AT491" s="223" t="s">
        <v>151</v>
      </c>
      <c r="AU491" s="223" t="s">
        <v>83</v>
      </c>
      <c r="AY491" s="17" t="s">
        <v>148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156</v>
      </c>
      <c r="BM491" s="223" t="s">
        <v>3574</v>
      </c>
    </row>
    <row r="492" s="2" customFormat="1">
      <c r="A492" s="38"/>
      <c r="B492" s="39"/>
      <c r="C492" s="40"/>
      <c r="D492" s="225" t="s">
        <v>158</v>
      </c>
      <c r="E492" s="40"/>
      <c r="F492" s="226" t="s">
        <v>3575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158</v>
      </c>
      <c r="AU492" s="17" t="s">
        <v>83</v>
      </c>
    </row>
    <row r="493" s="2" customFormat="1">
      <c r="A493" s="38"/>
      <c r="B493" s="39"/>
      <c r="C493" s="40"/>
      <c r="D493" s="230" t="s">
        <v>160</v>
      </c>
      <c r="E493" s="40"/>
      <c r="F493" s="231" t="s">
        <v>3576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160</v>
      </c>
      <c r="AU493" s="17" t="s">
        <v>83</v>
      </c>
    </row>
    <row r="494" s="2" customFormat="1" ht="16.5" customHeight="1">
      <c r="A494" s="38"/>
      <c r="B494" s="39"/>
      <c r="C494" s="212" t="s">
        <v>859</v>
      </c>
      <c r="D494" s="212" t="s">
        <v>151</v>
      </c>
      <c r="E494" s="213" t="s">
        <v>3577</v>
      </c>
      <c r="F494" s="214" t="s">
        <v>3578</v>
      </c>
      <c r="G494" s="215" t="s">
        <v>154</v>
      </c>
      <c r="H494" s="216">
        <v>21.853000000000002</v>
      </c>
      <c r="I494" s="217"/>
      <c r="J494" s="218">
        <f>ROUND(I494*H494,2)</f>
        <v>0</v>
      </c>
      <c r="K494" s="214" t="s">
        <v>19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156</v>
      </c>
      <c r="AT494" s="223" t="s">
        <v>151</v>
      </c>
      <c r="AU494" s="223" t="s">
        <v>83</v>
      </c>
      <c r="AY494" s="17" t="s">
        <v>148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156</v>
      </c>
      <c r="BM494" s="223" t="s">
        <v>3579</v>
      </c>
    </row>
    <row r="495" s="2" customFormat="1">
      <c r="A495" s="38"/>
      <c r="B495" s="39"/>
      <c r="C495" s="40"/>
      <c r="D495" s="225" t="s">
        <v>158</v>
      </c>
      <c r="E495" s="40"/>
      <c r="F495" s="226" t="s">
        <v>3580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158</v>
      </c>
      <c r="AU495" s="17" t="s">
        <v>83</v>
      </c>
    </row>
    <row r="496" s="12" customFormat="1" ht="22.8" customHeight="1">
      <c r="A496" s="12"/>
      <c r="B496" s="196"/>
      <c r="C496" s="197"/>
      <c r="D496" s="198" t="s">
        <v>72</v>
      </c>
      <c r="E496" s="210" t="s">
        <v>3581</v>
      </c>
      <c r="F496" s="210" t="s">
        <v>3582</v>
      </c>
      <c r="G496" s="197"/>
      <c r="H496" s="197"/>
      <c r="I496" s="200"/>
      <c r="J496" s="211">
        <f>BK496</f>
        <v>0</v>
      </c>
      <c r="K496" s="197"/>
      <c r="L496" s="202"/>
      <c r="M496" s="203"/>
      <c r="N496" s="204"/>
      <c r="O496" s="204"/>
      <c r="P496" s="205">
        <f>SUM(P497:P499)</f>
        <v>0</v>
      </c>
      <c r="Q496" s="204"/>
      <c r="R496" s="205">
        <f>SUM(R497:R499)</f>
        <v>0</v>
      </c>
      <c r="S496" s="204"/>
      <c r="T496" s="206">
        <f>SUM(T497:T499)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7" t="s">
        <v>81</v>
      </c>
      <c r="AT496" s="208" t="s">
        <v>72</v>
      </c>
      <c r="AU496" s="208" t="s">
        <v>81</v>
      </c>
      <c r="AY496" s="207" t="s">
        <v>148</v>
      </c>
      <c r="BK496" s="209">
        <f>SUM(BK497:BK499)</f>
        <v>0</v>
      </c>
    </row>
    <row r="497" s="2" customFormat="1" ht="16.5" customHeight="1">
      <c r="A497" s="38"/>
      <c r="B497" s="39"/>
      <c r="C497" s="212" t="s">
        <v>863</v>
      </c>
      <c r="D497" s="212" t="s">
        <v>151</v>
      </c>
      <c r="E497" s="213" t="s">
        <v>3583</v>
      </c>
      <c r="F497" s="214" t="s">
        <v>3584</v>
      </c>
      <c r="G497" s="215" t="s">
        <v>154</v>
      </c>
      <c r="H497" s="216">
        <v>416.221</v>
      </c>
      <c r="I497" s="217"/>
      <c r="J497" s="218">
        <f>ROUND(I497*H497,2)</f>
        <v>0</v>
      </c>
      <c r="K497" s="214" t="s">
        <v>155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156</v>
      </c>
      <c r="AT497" s="223" t="s">
        <v>151</v>
      </c>
      <c r="AU497" s="223" t="s">
        <v>83</v>
      </c>
      <c r="AY497" s="17" t="s">
        <v>148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156</v>
      </c>
      <c r="BM497" s="223" t="s">
        <v>3585</v>
      </c>
    </row>
    <row r="498" s="2" customFormat="1">
      <c r="A498" s="38"/>
      <c r="B498" s="39"/>
      <c r="C498" s="40"/>
      <c r="D498" s="225" t="s">
        <v>158</v>
      </c>
      <c r="E498" s="40"/>
      <c r="F498" s="226" t="s">
        <v>3586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158</v>
      </c>
      <c r="AU498" s="17" t="s">
        <v>83</v>
      </c>
    </row>
    <row r="499" s="2" customFormat="1">
      <c r="A499" s="38"/>
      <c r="B499" s="39"/>
      <c r="C499" s="40"/>
      <c r="D499" s="230" t="s">
        <v>160</v>
      </c>
      <c r="E499" s="40"/>
      <c r="F499" s="231" t="s">
        <v>3587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160</v>
      </c>
      <c r="AU499" s="17" t="s">
        <v>83</v>
      </c>
    </row>
    <row r="500" s="12" customFormat="1" ht="25.92" customHeight="1">
      <c r="A500" s="12"/>
      <c r="B500" s="196"/>
      <c r="C500" s="197"/>
      <c r="D500" s="198" t="s">
        <v>72</v>
      </c>
      <c r="E500" s="199" t="s">
        <v>162</v>
      </c>
      <c r="F500" s="199" t="s">
        <v>163</v>
      </c>
      <c r="G500" s="197"/>
      <c r="H500" s="197"/>
      <c r="I500" s="200"/>
      <c r="J500" s="201">
        <f>BK500</f>
        <v>0</v>
      </c>
      <c r="K500" s="197"/>
      <c r="L500" s="202"/>
      <c r="M500" s="203"/>
      <c r="N500" s="204"/>
      <c r="O500" s="204"/>
      <c r="P500" s="205">
        <f>P501+P518+P554+P580+P600+P644+P662+P700</f>
        <v>0</v>
      </c>
      <c r="Q500" s="204"/>
      <c r="R500" s="205">
        <f>R501+R518+R554+R580+R600+R644+R662+R700</f>
        <v>11.044017220000001</v>
      </c>
      <c r="S500" s="204"/>
      <c r="T500" s="206">
        <f>T501+T518+T554+T580+T600+T644+T662+T700</f>
        <v>10.907616809999999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7" t="s">
        <v>83</v>
      </c>
      <c r="AT500" s="208" t="s">
        <v>72</v>
      </c>
      <c r="AU500" s="208" t="s">
        <v>73</v>
      </c>
      <c r="AY500" s="207" t="s">
        <v>148</v>
      </c>
      <c r="BK500" s="209">
        <f>BK501+BK518+BK554+BK580+BK600+BK644+BK662+BK700</f>
        <v>0</v>
      </c>
    </row>
    <row r="501" s="12" customFormat="1" ht="22.8" customHeight="1">
      <c r="A501" s="12"/>
      <c r="B501" s="196"/>
      <c r="C501" s="197"/>
      <c r="D501" s="198" t="s">
        <v>72</v>
      </c>
      <c r="E501" s="210" t="s">
        <v>3588</v>
      </c>
      <c r="F501" s="210" t="s">
        <v>3589</v>
      </c>
      <c r="G501" s="197"/>
      <c r="H501" s="197"/>
      <c r="I501" s="200"/>
      <c r="J501" s="211">
        <f>BK501</f>
        <v>0</v>
      </c>
      <c r="K501" s="197"/>
      <c r="L501" s="202"/>
      <c r="M501" s="203"/>
      <c r="N501" s="204"/>
      <c r="O501" s="204"/>
      <c r="P501" s="205">
        <f>SUM(P502:P517)</f>
        <v>0</v>
      </c>
      <c r="Q501" s="204"/>
      <c r="R501" s="205">
        <f>SUM(R502:R517)</f>
        <v>0.33064747999999999</v>
      </c>
      <c r="S501" s="204"/>
      <c r="T501" s="206">
        <f>SUM(T502:T517)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7" t="s">
        <v>83</v>
      </c>
      <c r="AT501" s="208" t="s">
        <v>72</v>
      </c>
      <c r="AU501" s="208" t="s">
        <v>81</v>
      </c>
      <c r="AY501" s="207" t="s">
        <v>148</v>
      </c>
      <c r="BK501" s="209">
        <f>SUM(BK502:BK517)</f>
        <v>0</v>
      </c>
    </row>
    <row r="502" s="2" customFormat="1" ht="16.5" customHeight="1">
      <c r="A502" s="38"/>
      <c r="B502" s="39"/>
      <c r="C502" s="212" t="s">
        <v>867</v>
      </c>
      <c r="D502" s="212" t="s">
        <v>151</v>
      </c>
      <c r="E502" s="213" t="s">
        <v>3590</v>
      </c>
      <c r="F502" s="214" t="s">
        <v>3591</v>
      </c>
      <c r="G502" s="215" t="s">
        <v>178</v>
      </c>
      <c r="H502" s="216">
        <v>129.15000000000001</v>
      </c>
      <c r="I502" s="217"/>
      <c r="J502" s="218">
        <f>ROUND(I502*H502,2)</f>
        <v>0</v>
      </c>
      <c r="K502" s="214" t="s">
        <v>155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3.0000000000000001E-05</v>
      </c>
      <c r="R502" s="221">
        <f>Q502*H502</f>
        <v>0.0038745000000000003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169</v>
      </c>
      <c r="AT502" s="223" t="s">
        <v>151</v>
      </c>
      <c r="AU502" s="223" t="s">
        <v>83</v>
      </c>
      <c r="AY502" s="17" t="s">
        <v>148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169</v>
      </c>
      <c r="BM502" s="223" t="s">
        <v>3592</v>
      </c>
    </row>
    <row r="503" s="2" customFormat="1">
      <c r="A503" s="38"/>
      <c r="B503" s="39"/>
      <c r="C503" s="40"/>
      <c r="D503" s="225" t="s">
        <v>158</v>
      </c>
      <c r="E503" s="40"/>
      <c r="F503" s="226" t="s">
        <v>3593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158</v>
      </c>
      <c r="AU503" s="17" t="s">
        <v>83</v>
      </c>
    </row>
    <row r="504" s="2" customFormat="1">
      <c r="A504" s="38"/>
      <c r="B504" s="39"/>
      <c r="C504" s="40"/>
      <c r="D504" s="230" t="s">
        <v>160</v>
      </c>
      <c r="E504" s="40"/>
      <c r="F504" s="231" t="s">
        <v>3594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160</v>
      </c>
      <c r="AU504" s="17" t="s">
        <v>83</v>
      </c>
    </row>
    <row r="505" s="2" customFormat="1" ht="16.5" customHeight="1">
      <c r="A505" s="38"/>
      <c r="B505" s="39"/>
      <c r="C505" s="243" t="s">
        <v>873</v>
      </c>
      <c r="D505" s="243" t="s">
        <v>182</v>
      </c>
      <c r="E505" s="244" t="s">
        <v>3595</v>
      </c>
      <c r="F505" s="245" t="s">
        <v>3596</v>
      </c>
      <c r="G505" s="246" t="s">
        <v>178</v>
      </c>
      <c r="H505" s="247">
        <v>150.524</v>
      </c>
      <c r="I505" s="248"/>
      <c r="J505" s="249">
        <f>ROUND(I505*H505,2)</f>
        <v>0</v>
      </c>
      <c r="K505" s="245" t="s">
        <v>155</v>
      </c>
      <c r="L505" s="250"/>
      <c r="M505" s="251" t="s">
        <v>19</v>
      </c>
      <c r="N505" s="252" t="s">
        <v>44</v>
      </c>
      <c r="O505" s="84"/>
      <c r="P505" s="221">
        <f>O505*H505</f>
        <v>0</v>
      </c>
      <c r="Q505" s="221">
        <v>0.0012700000000000001</v>
      </c>
      <c r="R505" s="221">
        <f>Q505*H505</f>
        <v>0.19116548000000003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185</v>
      </c>
      <c r="AT505" s="223" t="s">
        <v>182</v>
      </c>
      <c r="AU505" s="223" t="s">
        <v>83</v>
      </c>
      <c r="AY505" s="17" t="s">
        <v>148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169</v>
      </c>
      <c r="BM505" s="223" t="s">
        <v>3597</v>
      </c>
    </row>
    <row r="506" s="2" customFormat="1">
      <c r="A506" s="38"/>
      <c r="B506" s="39"/>
      <c r="C506" s="40"/>
      <c r="D506" s="225" t="s">
        <v>158</v>
      </c>
      <c r="E506" s="40"/>
      <c r="F506" s="226" t="s">
        <v>3596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158</v>
      </c>
      <c r="AU506" s="17" t="s">
        <v>83</v>
      </c>
    </row>
    <row r="507" s="13" customFormat="1">
      <c r="A507" s="13"/>
      <c r="B507" s="232"/>
      <c r="C507" s="233"/>
      <c r="D507" s="225" t="s">
        <v>173</v>
      </c>
      <c r="E507" s="233"/>
      <c r="F507" s="235" t="s">
        <v>3598</v>
      </c>
      <c r="G507" s="233"/>
      <c r="H507" s="236">
        <v>150.524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173</v>
      </c>
      <c r="AU507" s="242" t="s">
        <v>83</v>
      </c>
      <c r="AV507" s="13" t="s">
        <v>83</v>
      </c>
      <c r="AW507" s="13" t="s">
        <v>4</v>
      </c>
      <c r="AX507" s="13" t="s">
        <v>81</v>
      </c>
      <c r="AY507" s="242" t="s">
        <v>148</v>
      </c>
    </row>
    <row r="508" s="2" customFormat="1" ht="16.5" customHeight="1">
      <c r="A508" s="38"/>
      <c r="B508" s="39"/>
      <c r="C508" s="212" t="s">
        <v>877</v>
      </c>
      <c r="D508" s="212" t="s">
        <v>151</v>
      </c>
      <c r="E508" s="213" t="s">
        <v>3599</v>
      </c>
      <c r="F508" s="214" t="s">
        <v>3600</v>
      </c>
      <c r="G508" s="215" t="s">
        <v>178</v>
      </c>
      <c r="H508" s="216">
        <v>258.30000000000001</v>
      </c>
      <c r="I508" s="217"/>
      <c r="J508" s="218">
        <f>ROUND(I508*H508,2)</f>
        <v>0</v>
      </c>
      <c r="K508" s="214" t="s">
        <v>155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169</v>
      </c>
      <c r="AT508" s="223" t="s">
        <v>151</v>
      </c>
      <c r="AU508" s="223" t="s">
        <v>83</v>
      </c>
      <c r="AY508" s="17" t="s">
        <v>148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169</v>
      </c>
      <c r="BM508" s="223" t="s">
        <v>3601</v>
      </c>
    </row>
    <row r="509" s="2" customFormat="1">
      <c r="A509" s="38"/>
      <c r="B509" s="39"/>
      <c r="C509" s="40"/>
      <c r="D509" s="225" t="s">
        <v>158</v>
      </c>
      <c r="E509" s="40"/>
      <c r="F509" s="226" t="s">
        <v>3602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158</v>
      </c>
      <c r="AU509" s="17" t="s">
        <v>83</v>
      </c>
    </row>
    <row r="510" s="2" customFormat="1">
      <c r="A510" s="38"/>
      <c r="B510" s="39"/>
      <c r="C510" s="40"/>
      <c r="D510" s="230" t="s">
        <v>160</v>
      </c>
      <c r="E510" s="40"/>
      <c r="F510" s="231" t="s">
        <v>3603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160</v>
      </c>
      <c r="AU510" s="17" t="s">
        <v>83</v>
      </c>
    </row>
    <row r="511" s="13" customFormat="1">
      <c r="A511" s="13"/>
      <c r="B511" s="232"/>
      <c r="C511" s="233"/>
      <c r="D511" s="225" t="s">
        <v>173</v>
      </c>
      <c r="E511" s="234" t="s">
        <v>19</v>
      </c>
      <c r="F511" s="235" t="s">
        <v>3604</v>
      </c>
      <c r="G511" s="233"/>
      <c r="H511" s="236">
        <v>258.30000000000001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173</v>
      </c>
      <c r="AU511" s="242" t="s">
        <v>83</v>
      </c>
      <c r="AV511" s="13" t="s">
        <v>83</v>
      </c>
      <c r="AW511" s="13" t="s">
        <v>35</v>
      </c>
      <c r="AX511" s="13" t="s">
        <v>81</v>
      </c>
      <c r="AY511" s="242" t="s">
        <v>148</v>
      </c>
    </row>
    <row r="512" s="2" customFormat="1" ht="16.5" customHeight="1">
      <c r="A512" s="38"/>
      <c r="B512" s="39"/>
      <c r="C512" s="243" t="s">
        <v>881</v>
      </c>
      <c r="D512" s="243" t="s">
        <v>182</v>
      </c>
      <c r="E512" s="244" t="s">
        <v>3605</v>
      </c>
      <c r="F512" s="245" t="s">
        <v>3606</v>
      </c>
      <c r="G512" s="246" t="s">
        <v>178</v>
      </c>
      <c r="H512" s="247">
        <v>271.21499999999997</v>
      </c>
      <c r="I512" s="248"/>
      <c r="J512" s="249">
        <f>ROUND(I512*H512,2)</f>
        <v>0</v>
      </c>
      <c r="K512" s="245" t="s">
        <v>155</v>
      </c>
      <c r="L512" s="250"/>
      <c r="M512" s="251" t="s">
        <v>19</v>
      </c>
      <c r="N512" s="252" t="s">
        <v>44</v>
      </c>
      <c r="O512" s="84"/>
      <c r="P512" s="221">
        <f>O512*H512</f>
        <v>0</v>
      </c>
      <c r="Q512" s="221">
        <v>0.00050000000000000001</v>
      </c>
      <c r="R512" s="221">
        <f>Q512*H512</f>
        <v>0.13560749999999999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185</v>
      </c>
      <c r="AT512" s="223" t="s">
        <v>182</v>
      </c>
      <c r="AU512" s="223" t="s">
        <v>83</v>
      </c>
      <c r="AY512" s="17" t="s">
        <v>148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169</v>
      </c>
      <c r="BM512" s="223" t="s">
        <v>3607</v>
      </c>
    </row>
    <row r="513" s="2" customFormat="1">
      <c r="A513" s="38"/>
      <c r="B513" s="39"/>
      <c r="C513" s="40"/>
      <c r="D513" s="225" t="s">
        <v>158</v>
      </c>
      <c r="E513" s="40"/>
      <c r="F513" s="226" t="s">
        <v>3606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158</v>
      </c>
      <c r="AU513" s="17" t="s">
        <v>83</v>
      </c>
    </row>
    <row r="514" s="13" customFormat="1">
      <c r="A514" s="13"/>
      <c r="B514" s="232"/>
      <c r="C514" s="233"/>
      <c r="D514" s="225" t="s">
        <v>173</v>
      </c>
      <c r="E514" s="233"/>
      <c r="F514" s="235" t="s">
        <v>3608</v>
      </c>
      <c r="G514" s="233"/>
      <c r="H514" s="236">
        <v>271.21499999999997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173</v>
      </c>
      <c r="AU514" s="242" t="s">
        <v>83</v>
      </c>
      <c r="AV514" s="13" t="s">
        <v>83</v>
      </c>
      <c r="AW514" s="13" t="s">
        <v>4</v>
      </c>
      <c r="AX514" s="13" t="s">
        <v>81</v>
      </c>
      <c r="AY514" s="242" t="s">
        <v>148</v>
      </c>
    </row>
    <row r="515" s="2" customFormat="1" ht="16.5" customHeight="1">
      <c r="A515" s="38"/>
      <c r="B515" s="39"/>
      <c r="C515" s="212" t="s">
        <v>887</v>
      </c>
      <c r="D515" s="212" t="s">
        <v>151</v>
      </c>
      <c r="E515" s="213" t="s">
        <v>3609</v>
      </c>
      <c r="F515" s="214" t="s">
        <v>3610</v>
      </c>
      <c r="G515" s="215" t="s">
        <v>154</v>
      </c>
      <c r="H515" s="216">
        <v>0.33100000000000002</v>
      </c>
      <c r="I515" s="217"/>
      <c r="J515" s="218">
        <f>ROUND(I515*H515,2)</f>
        <v>0</v>
      </c>
      <c r="K515" s="214" t="s">
        <v>155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169</v>
      </c>
      <c r="AT515" s="223" t="s">
        <v>151</v>
      </c>
      <c r="AU515" s="223" t="s">
        <v>83</v>
      </c>
      <c r="AY515" s="17" t="s">
        <v>148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169</v>
      </c>
      <c r="BM515" s="223" t="s">
        <v>3611</v>
      </c>
    </row>
    <row r="516" s="2" customFormat="1">
      <c r="A516" s="38"/>
      <c r="B516" s="39"/>
      <c r="C516" s="40"/>
      <c r="D516" s="225" t="s">
        <v>158</v>
      </c>
      <c r="E516" s="40"/>
      <c r="F516" s="226" t="s">
        <v>3612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158</v>
      </c>
      <c r="AU516" s="17" t="s">
        <v>83</v>
      </c>
    </row>
    <row r="517" s="2" customFormat="1">
      <c r="A517" s="38"/>
      <c r="B517" s="39"/>
      <c r="C517" s="40"/>
      <c r="D517" s="230" t="s">
        <v>160</v>
      </c>
      <c r="E517" s="40"/>
      <c r="F517" s="231" t="s">
        <v>3613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160</v>
      </c>
      <c r="AU517" s="17" t="s">
        <v>83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3614</v>
      </c>
      <c r="F518" s="210" t="s">
        <v>3615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SUM(P519:P553)</f>
        <v>0</v>
      </c>
      <c r="Q518" s="204"/>
      <c r="R518" s="205">
        <f>SUM(R519:R553)</f>
        <v>0.80437722</v>
      </c>
      <c r="S518" s="204"/>
      <c r="T518" s="206">
        <f>SUM(T519:T553)</f>
        <v>2.2134199999999997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83</v>
      </c>
      <c r="AT518" s="208" t="s">
        <v>72</v>
      </c>
      <c r="AU518" s="208" t="s">
        <v>81</v>
      </c>
      <c r="AY518" s="207" t="s">
        <v>148</v>
      </c>
      <c r="BK518" s="209">
        <f>SUM(BK519:BK553)</f>
        <v>0</v>
      </c>
    </row>
    <row r="519" s="2" customFormat="1" ht="16.5" customHeight="1">
      <c r="A519" s="38"/>
      <c r="B519" s="39"/>
      <c r="C519" s="212" t="s">
        <v>892</v>
      </c>
      <c r="D519" s="212" t="s">
        <v>151</v>
      </c>
      <c r="E519" s="213" t="s">
        <v>3616</v>
      </c>
      <c r="F519" s="214" t="s">
        <v>3617</v>
      </c>
      <c r="G519" s="215" t="s">
        <v>178</v>
      </c>
      <c r="H519" s="216">
        <v>201.22</v>
      </c>
      <c r="I519" s="217"/>
      <c r="J519" s="218">
        <f>ROUND(I519*H519,2)</f>
        <v>0</v>
      </c>
      <c r="K519" s="214" t="s">
        <v>155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</v>
      </c>
      <c r="R519" s="221">
        <f>Q519*H519</f>
        <v>0</v>
      </c>
      <c r="S519" s="221">
        <v>0.010999999999999999</v>
      </c>
      <c r="T519" s="222">
        <f>S519*H519</f>
        <v>2.2134199999999997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169</v>
      </c>
      <c r="AT519" s="223" t="s">
        <v>151</v>
      </c>
      <c r="AU519" s="223" t="s">
        <v>83</v>
      </c>
      <c r="AY519" s="17" t="s">
        <v>148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169</v>
      </c>
      <c r="BM519" s="223" t="s">
        <v>3618</v>
      </c>
    </row>
    <row r="520" s="2" customFormat="1">
      <c r="A520" s="38"/>
      <c r="B520" s="39"/>
      <c r="C520" s="40"/>
      <c r="D520" s="225" t="s">
        <v>158</v>
      </c>
      <c r="E520" s="40"/>
      <c r="F520" s="226" t="s">
        <v>3619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158</v>
      </c>
      <c r="AU520" s="17" t="s">
        <v>83</v>
      </c>
    </row>
    <row r="521" s="2" customFormat="1">
      <c r="A521" s="38"/>
      <c r="B521" s="39"/>
      <c r="C521" s="40"/>
      <c r="D521" s="230" t="s">
        <v>160</v>
      </c>
      <c r="E521" s="40"/>
      <c r="F521" s="231" t="s">
        <v>3620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160</v>
      </c>
      <c r="AU521" s="17" t="s">
        <v>83</v>
      </c>
    </row>
    <row r="522" s="13" customFormat="1">
      <c r="A522" s="13"/>
      <c r="B522" s="232"/>
      <c r="C522" s="233"/>
      <c r="D522" s="225" t="s">
        <v>173</v>
      </c>
      <c r="E522" s="234" t="s">
        <v>19</v>
      </c>
      <c r="F522" s="235" t="s">
        <v>3621</v>
      </c>
      <c r="G522" s="233"/>
      <c r="H522" s="236">
        <v>125.02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173</v>
      </c>
      <c r="AU522" s="242" t="s">
        <v>83</v>
      </c>
      <c r="AV522" s="13" t="s">
        <v>83</v>
      </c>
      <c r="AW522" s="13" t="s">
        <v>35</v>
      </c>
      <c r="AX522" s="13" t="s">
        <v>73</v>
      </c>
      <c r="AY522" s="242" t="s">
        <v>148</v>
      </c>
    </row>
    <row r="523" s="13" customFormat="1">
      <c r="A523" s="13"/>
      <c r="B523" s="232"/>
      <c r="C523" s="233"/>
      <c r="D523" s="225" t="s">
        <v>173</v>
      </c>
      <c r="E523" s="234" t="s">
        <v>19</v>
      </c>
      <c r="F523" s="235" t="s">
        <v>3622</v>
      </c>
      <c r="G523" s="233"/>
      <c r="H523" s="236">
        <v>76.200000000000003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173</v>
      </c>
      <c r="AU523" s="242" t="s">
        <v>83</v>
      </c>
      <c r="AV523" s="13" t="s">
        <v>83</v>
      </c>
      <c r="AW523" s="13" t="s">
        <v>35</v>
      </c>
      <c r="AX523" s="13" t="s">
        <v>73</v>
      </c>
      <c r="AY523" s="242" t="s">
        <v>148</v>
      </c>
    </row>
    <row r="524" s="2" customFormat="1" ht="21.75" customHeight="1">
      <c r="A524" s="38"/>
      <c r="B524" s="39"/>
      <c r="C524" s="212" t="s">
        <v>896</v>
      </c>
      <c r="D524" s="212" t="s">
        <v>151</v>
      </c>
      <c r="E524" s="213" t="s">
        <v>3623</v>
      </c>
      <c r="F524" s="214" t="s">
        <v>3624</v>
      </c>
      <c r="G524" s="215" t="s">
        <v>178</v>
      </c>
      <c r="H524" s="216">
        <v>171.39400000000001</v>
      </c>
      <c r="I524" s="217"/>
      <c r="J524" s="218">
        <f>ROUND(I524*H524,2)</f>
        <v>0</v>
      </c>
      <c r="K524" s="214" t="s">
        <v>155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</v>
      </c>
      <c r="R524" s="221">
        <f>Q524*H524</f>
        <v>0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169</v>
      </c>
      <c r="AT524" s="223" t="s">
        <v>151</v>
      </c>
      <c r="AU524" s="223" t="s">
        <v>83</v>
      </c>
      <c r="AY524" s="17" t="s">
        <v>148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169</v>
      </c>
      <c r="BM524" s="223" t="s">
        <v>3625</v>
      </c>
    </row>
    <row r="525" s="2" customFormat="1">
      <c r="A525" s="38"/>
      <c r="B525" s="39"/>
      <c r="C525" s="40"/>
      <c r="D525" s="225" t="s">
        <v>158</v>
      </c>
      <c r="E525" s="40"/>
      <c r="F525" s="226" t="s">
        <v>3626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158</v>
      </c>
      <c r="AU525" s="17" t="s">
        <v>83</v>
      </c>
    </row>
    <row r="526" s="2" customFormat="1">
      <c r="A526" s="38"/>
      <c r="B526" s="39"/>
      <c r="C526" s="40"/>
      <c r="D526" s="230" t="s">
        <v>160</v>
      </c>
      <c r="E526" s="40"/>
      <c r="F526" s="231" t="s">
        <v>3627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160</v>
      </c>
      <c r="AU526" s="17" t="s">
        <v>83</v>
      </c>
    </row>
    <row r="527" s="2" customFormat="1" ht="16.5" customHeight="1">
      <c r="A527" s="38"/>
      <c r="B527" s="39"/>
      <c r="C527" s="243" t="s">
        <v>898</v>
      </c>
      <c r="D527" s="243" t="s">
        <v>182</v>
      </c>
      <c r="E527" s="244" t="s">
        <v>3628</v>
      </c>
      <c r="F527" s="245" t="s">
        <v>3629</v>
      </c>
      <c r="G527" s="246" t="s">
        <v>178</v>
      </c>
      <c r="H527" s="247">
        <v>199.75999999999999</v>
      </c>
      <c r="I527" s="248"/>
      <c r="J527" s="249">
        <f>ROUND(I527*H527,2)</f>
        <v>0</v>
      </c>
      <c r="K527" s="245" t="s">
        <v>155</v>
      </c>
      <c r="L527" s="250"/>
      <c r="M527" s="251" t="s">
        <v>19</v>
      </c>
      <c r="N527" s="252" t="s">
        <v>44</v>
      </c>
      <c r="O527" s="84"/>
      <c r="P527" s="221">
        <f>O527*H527</f>
        <v>0</v>
      </c>
      <c r="Q527" s="221">
        <v>0.0020999999999999999</v>
      </c>
      <c r="R527" s="221">
        <f>Q527*H527</f>
        <v>0.41949599999999998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185</v>
      </c>
      <c r="AT527" s="223" t="s">
        <v>182</v>
      </c>
      <c r="AU527" s="223" t="s">
        <v>83</v>
      </c>
      <c r="AY527" s="17" t="s">
        <v>148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169</v>
      </c>
      <c r="BM527" s="223" t="s">
        <v>3630</v>
      </c>
    </row>
    <row r="528" s="2" customFormat="1">
      <c r="A528" s="38"/>
      <c r="B528" s="39"/>
      <c r="C528" s="40"/>
      <c r="D528" s="225" t="s">
        <v>158</v>
      </c>
      <c r="E528" s="40"/>
      <c r="F528" s="226" t="s">
        <v>3629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158</v>
      </c>
      <c r="AU528" s="17" t="s">
        <v>83</v>
      </c>
    </row>
    <row r="529" s="13" customFormat="1">
      <c r="A529" s="13"/>
      <c r="B529" s="232"/>
      <c r="C529" s="233"/>
      <c r="D529" s="225" t="s">
        <v>173</v>
      </c>
      <c r="E529" s="233"/>
      <c r="F529" s="235" t="s">
        <v>3631</v>
      </c>
      <c r="G529" s="233"/>
      <c r="H529" s="236">
        <v>199.75999999999999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173</v>
      </c>
      <c r="AU529" s="242" t="s">
        <v>83</v>
      </c>
      <c r="AV529" s="13" t="s">
        <v>83</v>
      </c>
      <c r="AW529" s="13" t="s">
        <v>4</v>
      </c>
      <c r="AX529" s="13" t="s">
        <v>81</v>
      </c>
      <c r="AY529" s="242" t="s">
        <v>148</v>
      </c>
    </row>
    <row r="530" s="2" customFormat="1" ht="16.5" customHeight="1">
      <c r="A530" s="38"/>
      <c r="B530" s="39"/>
      <c r="C530" s="212" t="s">
        <v>902</v>
      </c>
      <c r="D530" s="212" t="s">
        <v>151</v>
      </c>
      <c r="E530" s="213" t="s">
        <v>3632</v>
      </c>
      <c r="F530" s="214" t="s">
        <v>3633</v>
      </c>
      <c r="G530" s="215" t="s">
        <v>168</v>
      </c>
      <c r="H530" s="216">
        <v>171.39400000000001</v>
      </c>
      <c r="I530" s="217"/>
      <c r="J530" s="218">
        <f>ROUND(I530*H530,2)</f>
        <v>0</v>
      </c>
      <c r="K530" s="214" t="s">
        <v>155</v>
      </c>
      <c r="L530" s="44"/>
      <c r="M530" s="219" t="s">
        <v>19</v>
      </c>
      <c r="N530" s="220" t="s">
        <v>44</v>
      </c>
      <c r="O530" s="84"/>
      <c r="P530" s="221">
        <f>O530*H530</f>
        <v>0</v>
      </c>
      <c r="Q530" s="221">
        <v>0</v>
      </c>
      <c r="R530" s="221">
        <f>Q530*H530</f>
        <v>0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169</v>
      </c>
      <c r="AT530" s="223" t="s">
        <v>151</v>
      </c>
      <c r="AU530" s="223" t="s">
        <v>83</v>
      </c>
      <c r="AY530" s="17" t="s">
        <v>148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169</v>
      </c>
      <c r="BM530" s="223" t="s">
        <v>3634</v>
      </c>
    </row>
    <row r="531" s="2" customFormat="1">
      <c r="A531" s="38"/>
      <c r="B531" s="39"/>
      <c r="C531" s="40"/>
      <c r="D531" s="225" t="s">
        <v>158</v>
      </c>
      <c r="E531" s="40"/>
      <c r="F531" s="226" t="s">
        <v>3635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158</v>
      </c>
      <c r="AU531" s="17" t="s">
        <v>83</v>
      </c>
    </row>
    <row r="532" s="2" customFormat="1">
      <c r="A532" s="38"/>
      <c r="B532" s="39"/>
      <c r="C532" s="40"/>
      <c r="D532" s="230" t="s">
        <v>160</v>
      </c>
      <c r="E532" s="40"/>
      <c r="F532" s="231" t="s">
        <v>3636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160</v>
      </c>
      <c r="AU532" s="17" t="s">
        <v>83</v>
      </c>
    </row>
    <row r="533" s="2" customFormat="1" ht="16.5" customHeight="1">
      <c r="A533" s="38"/>
      <c r="B533" s="39"/>
      <c r="C533" s="212" t="s">
        <v>908</v>
      </c>
      <c r="D533" s="212" t="s">
        <v>151</v>
      </c>
      <c r="E533" s="213" t="s">
        <v>3637</v>
      </c>
      <c r="F533" s="214" t="s">
        <v>3638</v>
      </c>
      <c r="G533" s="215" t="s">
        <v>230</v>
      </c>
      <c r="H533" s="216">
        <v>4</v>
      </c>
      <c r="I533" s="217"/>
      <c r="J533" s="218">
        <f>ROUND(I533*H533,2)</f>
        <v>0</v>
      </c>
      <c r="K533" s="214" t="s">
        <v>155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</v>
      </c>
      <c r="R533" s="221">
        <f>Q533*H533</f>
        <v>0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169</v>
      </c>
      <c r="AT533" s="223" t="s">
        <v>151</v>
      </c>
      <c r="AU533" s="223" t="s">
        <v>83</v>
      </c>
      <c r="AY533" s="17" t="s">
        <v>148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169</v>
      </c>
      <c r="BM533" s="223" t="s">
        <v>3639</v>
      </c>
    </row>
    <row r="534" s="2" customFormat="1">
      <c r="A534" s="38"/>
      <c r="B534" s="39"/>
      <c r="C534" s="40"/>
      <c r="D534" s="225" t="s">
        <v>158</v>
      </c>
      <c r="E534" s="40"/>
      <c r="F534" s="226" t="s">
        <v>3640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158</v>
      </c>
      <c r="AU534" s="17" t="s">
        <v>83</v>
      </c>
    </row>
    <row r="535" s="2" customFormat="1">
      <c r="A535" s="38"/>
      <c r="B535" s="39"/>
      <c r="C535" s="40"/>
      <c r="D535" s="230" t="s">
        <v>160</v>
      </c>
      <c r="E535" s="40"/>
      <c r="F535" s="231" t="s">
        <v>3641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160</v>
      </c>
      <c r="AU535" s="17" t="s">
        <v>83</v>
      </c>
    </row>
    <row r="536" s="2" customFormat="1" ht="16.5" customHeight="1">
      <c r="A536" s="38"/>
      <c r="B536" s="39"/>
      <c r="C536" s="243" t="s">
        <v>912</v>
      </c>
      <c r="D536" s="243" t="s">
        <v>182</v>
      </c>
      <c r="E536" s="244" t="s">
        <v>3642</v>
      </c>
      <c r="F536" s="245" t="s">
        <v>3643</v>
      </c>
      <c r="G536" s="246" t="s">
        <v>230</v>
      </c>
      <c r="H536" s="247">
        <v>4</v>
      </c>
      <c r="I536" s="248"/>
      <c r="J536" s="249">
        <f>ROUND(I536*H536,2)</f>
        <v>0</v>
      </c>
      <c r="K536" s="245" t="s">
        <v>155</v>
      </c>
      <c r="L536" s="250"/>
      <c r="M536" s="251" t="s">
        <v>19</v>
      </c>
      <c r="N536" s="252" t="s">
        <v>44</v>
      </c>
      <c r="O536" s="84"/>
      <c r="P536" s="221">
        <f>O536*H536</f>
        <v>0</v>
      </c>
      <c r="Q536" s="221">
        <v>0.00020000000000000001</v>
      </c>
      <c r="R536" s="221">
        <f>Q536*H536</f>
        <v>0.00080000000000000004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185</v>
      </c>
      <c r="AT536" s="223" t="s">
        <v>182</v>
      </c>
      <c r="AU536" s="223" t="s">
        <v>83</v>
      </c>
      <c r="AY536" s="17" t="s">
        <v>148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169</v>
      </c>
      <c r="BM536" s="223" t="s">
        <v>3644</v>
      </c>
    </row>
    <row r="537" s="2" customFormat="1">
      <c r="A537" s="38"/>
      <c r="B537" s="39"/>
      <c r="C537" s="40"/>
      <c r="D537" s="225" t="s">
        <v>158</v>
      </c>
      <c r="E537" s="40"/>
      <c r="F537" s="226" t="s">
        <v>3643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158</v>
      </c>
      <c r="AU537" s="17" t="s">
        <v>83</v>
      </c>
    </row>
    <row r="538" s="2" customFormat="1" ht="16.5" customHeight="1">
      <c r="A538" s="38"/>
      <c r="B538" s="39"/>
      <c r="C538" s="212" t="s">
        <v>916</v>
      </c>
      <c r="D538" s="212" t="s">
        <v>151</v>
      </c>
      <c r="E538" s="213" t="s">
        <v>3645</v>
      </c>
      <c r="F538" s="214" t="s">
        <v>3646</v>
      </c>
      <c r="G538" s="215" t="s">
        <v>178</v>
      </c>
      <c r="H538" s="216">
        <v>171.39400000000001</v>
      </c>
      <c r="I538" s="217"/>
      <c r="J538" s="218">
        <f>ROUND(I538*H538,2)</f>
        <v>0</v>
      </c>
      <c r="K538" s="214" t="s">
        <v>155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0.00012999999999999999</v>
      </c>
      <c r="R538" s="221">
        <f>Q538*H538</f>
        <v>0.022281219999999997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169</v>
      </c>
      <c r="AT538" s="223" t="s">
        <v>151</v>
      </c>
      <c r="AU538" s="223" t="s">
        <v>83</v>
      </c>
      <c r="AY538" s="17" t="s">
        <v>148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169</v>
      </c>
      <c r="BM538" s="223" t="s">
        <v>3647</v>
      </c>
    </row>
    <row r="539" s="2" customFormat="1">
      <c r="A539" s="38"/>
      <c r="B539" s="39"/>
      <c r="C539" s="40"/>
      <c r="D539" s="225" t="s">
        <v>158</v>
      </c>
      <c r="E539" s="40"/>
      <c r="F539" s="226" t="s">
        <v>3648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158</v>
      </c>
      <c r="AU539" s="17" t="s">
        <v>83</v>
      </c>
    </row>
    <row r="540" s="2" customFormat="1">
      <c r="A540" s="38"/>
      <c r="B540" s="39"/>
      <c r="C540" s="40"/>
      <c r="D540" s="230" t="s">
        <v>160</v>
      </c>
      <c r="E540" s="40"/>
      <c r="F540" s="231" t="s">
        <v>3649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160</v>
      </c>
      <c r="AU540" s="17" t="s">
        <v>83</v>
      </c>
    </row>
    <row r="541" s="2" customFormat="1" ht="16.5" customHeight="1">
      <c r="A541" s="38"/>
      <c r="B541" s="39"/>
      <c r="C541" s="212" t="s">
        <v>920</v>
      </c>
      <c r="D541" s="212" t="s">
        <v>151</v>
      </c>
      <c r="E541" s="213" t="s">
        <v>3650</v>
      </c>
      <c r="F541" s="214" t="s">
        <v>3651</v>
      </c>
      <c r="G541" s="215" t="s">
        <v>178</v>
      </c>
      <c r="H541" s="216">
        <v>171.39400000000001</v>
      </c>
      <c r="I541" s="217"/>
      <c r="J541" s="218">
        <f>ROUND(I541*H541,2)</f>
        <v>0</v>
      </c>
      <c r="K541" s="214" t="s">
        <v>155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169</v>
      </c>
      <c r="AT541" s="223" t="s">
        <v>151</v>
      </c>
      <c r="AU541" s="223" t="s">
        <v>83</v>
      </c>
      <c r="AY541" s="17" t="s">
        <v>148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169</v>
      </c>
      <c r="BM541" s="223" t="s">
        <v>3652</v>
      </c>
    </row>
    <row r="542" s="2" customFormat="1">
      <c r="A542" s="38"/>
      <c r="B542" s="39"/>
      <c r="C542" s="40"/>
      <c r="D542" s="225" t="s">
        <v>158</v>
      </c>
      <c r="E542" s="40"/>
      <c r="F542" s="226" t="s">
        <v>3653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158</v>
      </c>
      <c r="AU542" s="17" t="s">
        <v>83</v>
      </c>
    </row>
    <row r="543" s="2" customFormat="1">
      <c r="A543" s="38"/>
      <c r="B543" s="39"/>
      <c r="C543" s="40"/>
      <c r="D543" s="230" t="s">
        <v>160</v>
      </c>
      <c r="E543" s="40"/>
      <c r="F543" s="231" t="s">
        <v>3654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160</v>
      </c>
      <c r="AU543" s="17" t="s">
        <v>83</v>
      </c>
    </row>
    <row r="544" s="2" customFormat="1" ht="16.5" customHeight="1">
      <c r="A544" s="38"/>
      <c r="B544" s="39"/>
      <c r="C544" s="212" t="s">
        <v>924</v>
      </c>
      <c r="D544" s="212" t="s">
        <v>151</v>
      </c>
      <c r="E544" s="213" t="s">
        <v>3655</v>
      </c>
      <c r="F544" s="214" t="s">
        <v>3656</v>
      </c>
      <c r="G544" s="215" t="s">
        <v>178</v>
      </c>
      <c r="H544" s="216">
        <v>54</v>
      </c>
      <c r="I544" s="217"/>
      <c r="J544" s="218">
        <f>ROUND(I544*H544,2)</f>
        <v>0</v>
      </c>
      <c r="K544" s="214" t="s">
        <v>155</v>
      </c>
      <c r="L544" s="44"/>
      <c r="M544" s="219" t="s">
        <v>19</v>
      </c>
      <c r="N544" s="220" t="s">
        <v>44</v>
      </c>
      <c r="O544" s="84"/>
      <c r="P544" s="221">
        <f>O544*H544</f>
        <v>0</v>
      </c>
      <c r="Q544" s="221">
        <v>0.00093999999999999997</v>
      </c>
      <c r="R544" s="221">
        <f>Q544*H544</f>
        <v>0.05076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169</v>
      </c>
      <c r="AT544" s="223" t="s">
        <v>151</v>
      </c>
      <c r="AU544" s="223" t="s">
        <v>83</v>
      </c>
      <c r="AY544" s="17" t="s">
        <v>148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169</v>
      </c>
      <c r="BM544" s="223" t="s">
        <v>3657</v>
      </c>
    </row>
    <row r="545" s="2" customFormat="1">
      <c r="A545" s="38"/>
      <c r="B545" s="39"/>
      <c r="C545" s="40"/>
      <c r="D545" s="225" t="s">
        <v>158</v>
      </c>
      <c r="E545" s="40"/>
      <c r="F545" s="226" t="s">
        <v>3658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158</v>
      </c>
      <c r="AU545" s="17" t="s">
        <v>83</v>
      </c>
    </row>
    <row r="546" s="2" customFormat="1">
      <c r="A546" s="38"/>
      <c r="B546" s="39"/>
      <c r="C546" s="40"/>
      <c r="D546" s="230" t="s">
        <v>160</v>
      </c>
      <c r="E546" s="40"/>
      <c r="F546" s="231" t="s">
        <v>3659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160</v>
      </c>
      <c r="AU546" s="17" t="s">
        <v>83</v>
      </c>
    </row>
    <row r="547" s="13" customFormat="1">
      <c r="A547" s="13"/>
      <c r="B547" s="232"/>
      <c r="C547" s="233"/>
      <c r="D547" s="225" t="s">
        <v>173</v>
      </c>
      <c r="E547" s="234" t="s">
        <v>19</v>
      </c>
      <c r="F547" s="235" t="s">
        <v>3660</v>
      </c>
      <c r="G547" s="233"/>
      <c r="H547" s="236">
        <v>54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173</v>
      </c>
      <c r="AU547" s="242" t="s">
        <v>83</v>
      </c>
      <c r="AV547" s="13" t="s">
        <v>83</v>
      </c>
      <c r="AW547" s="13" t="s">
        <v>35</v>
      </c>
      <c r="AX547" s="13" t="s">
        <v>81</v>
      </c>
      <c r="AY547" s="242" t="s">
        <v>148</v>
      </c>
    </row>
    <row r="548" s="2" customFormat="1" ht="24.15" customHeight="1">
      <c r="A548" s="38"/>
      <c r="B548" s="39"/>
      <c r="C548" s="243" t="s">
        <v>928</v>
      </c>
      <c r="D548" s="243" t="s">
        <v>182</v>
      </c>
      <c r="E548" s="244" t="s">
        <v>3661</v>
      </c>
      <c r="F548" s="245" t="s">
        <v>3662</v>
      </c>
      <c r="G548" s="246" t="s">
        <v>178</v>
      </c>
      <c r="H548" s="247">
        <v>64.799999999999997</v>
      </c>
      <c r="I548" s="248"/>
      <c r="J548" s="249">
        <f>ROUND(I548*H548,2)</f>
        <v>0</v>
      </c>
      <c r="K548" s="245" t="s">
        <v>155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0.0047999999999999996</v>
      </c>
      <c r="R548" s="221">
        <f>Q548*H548</f>
        <v>0.31103999999999998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185</v>
      </c>
      <c r="AT548" s="223" t="s">
        <v>182</v>
      </c>
      <c r="AU548" s="223" t="s">
        <v>83</v>
      </c>
      <c r="AY548" s="17" t="s">
        <v>148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169</v>
      </c>
      <c r="BM548" s="223" t="s">
        <v>3663</v>
      </c>
    </row>
    <row r="549" s="2" customFormat="1">
      <c r="A549" s="38"/>
      <c r="B549" s="39"/>
      <c r="C549" s="40"/>
      <c r="D549" s="225" t="s">
        <v>158</v>
      </c>
      <c r="E549" s="40"/>
      <c r="F549" s="226" t="s">
        <v>3662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158</v>
      </c>
      <c r="AU549" s="17" t="s">
        <v>83</v>
      </c>
    </row>
    <row r="550" s="13" customFormat="1">
      <c r="A550" s="13"/>
      <c r="B550" s="232"/>
      <c r="C550" s="233"/>
      <c r="D550" s="225" t="s">
        <v>173</v>
      </c>
      <c r="E550" s="233"/>
      <c r="F550" s="235" t="s">
        <v>3664</v>
      </c>
      <c r="G550" s="233"/>
      <c r="H550" s="236">
        <v>64.799999999999997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173</v>
      </c>
      <c r="AU550" s="242" t="s">
        <v>83</v>
      </c>
      <c r="AV550" s="13" t="s">
        <v>83</v>
      </c>
      <c r="AW550" s="13" t="s">
        <v>4</v>
      </c>
      <c r="AX550" s="13" t="s">
        <v>81</v>
      </c>
      <c r="AY550" s="242" t="s">
        <v>148</v>
      </c>
    </row>
    <row r="551" s="2" customFormat="1" ht="16.5" customHeight="1">
      <c r="A551" s="38"/>
      <c r="B551" s="39"/>
      <c r="C551" s="212" t="s">
        <v>933</v>
      </c>
      <c r="D551" s="212" t="s">
        <v>151</v>
      </c>
      <c r="E551" s="213" t="s">
        <v>3665</v>
      </c>
      <c r="F551" s="214" t="s">
        <v>3666</v>
      </c>
      <c r="G551" s="215" t="s">
        <v>154</v>
      </c>
      <c r="H551" s="216">
        <v>0.80400000000000005</v>
      </c>
      <c r="I551" s="217"/>
      <c r="J551" s="218">
        <f>ROUND(I551*H551,2)</f>
        <v>0</v>
      </c>
      <c r="K551" s="214" t="s">
        <v>155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169</v>
      </c>
      <c r="AT551" s="223" t="s">
        <v>151</v>
      </c>
      <c r="AU551" s="223" t="s">
        <v>83</v>
      </c>
      <c r="AY551" s="17" t="s">
        <v>148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169</v>
      </c>
      <c r="BM551" s="223" t="s">
        <v>3667</v>
      </c>
    </row>
    <row r="552" s="2" customFormat="1">
      <c r="A552" s="38"/>
      <c r="B552" s="39"/>
      <c r="C552" s="40"/>
      <c r="D552" s="225" t="s">
        <v>158</v>
      </c>
      <c r="E552" s="40"/>
      <c r="F552" s="226" t="s">
        <v>3668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158</v>
      </c>
      <c r="AU552" s="17" t="s">
        <v>83</v>
      </c>
    </row>
    <row r="553" s="2" customFormat="1">
      <c r="A553" s="38"/>
      <c r="B553" s="39"/>
      <c r="C553" s="40"/>
      <c r="D553" s="230" t="s">
        <v>160</v>
      </c>
      <c r="E553" s="40"/>
      <c r="F553" s="231" t="s">
        <v>3669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160</v>
      </c>
      <c r="AU553" s="17" t="s">
        <v>83</v>
      </c>
    </row>
    <row r="554" s="12" customFormat="1" ht="22.8" customHeight="1">
      <c r="A554" s="12"/>
      <c r="B554" s="196"/>
      <c r="C554" s="197"/>
      <c r="D554" s="198" t="s">
        <v>72</v>
      </c>
      <c r="E554" s="210" t="s">
        <v>164</v>
      </c>
      <c r="F554" s="210" t="s">
        <v>165</v>
      </c>
      <c r="G554" s="197"/>
      <c r="H554" s="197"/>
      <c r="I554" s="200"/>
      <c r="J554" s="211">
        <f>BK554</f>
        <v>0</v>
      </c>
      <c r="K554" s="197"/>
      <c r="L554" s="202"/>
      <c r="M554" s="203"/>
      <c r="N554" s="204"/>
      <c r="O554" s="204"/>
      <c r="P554" s="205">
        <f>SUM(P555:P579)</f>
        <v>0</v>
      </c>
      <c r="Q554" s="204"/>
      <c r="R554" s="205">
        <f>SUM(R555:R579)</f>
        <v>7.4435951400000011</v>
      </c>
      <c r="S554" s="204"/>
      <c r="T554" s="206">
        <f>SUM(T555:T579)</f>
        <v>3.6219599999999996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7" t="s">
        <v>83</v>
      </c>
      <c r="AT554" s="208" t="s">
        <v>72</v>
      </c>
      <c r="AU554" s="208" t="s">
        <v>81</v>
      </c>
      <c r="AY554" s="207" t="s">
        <v>148</v>
      </c>
      <c r="BK554" s="209">
        <f>SUM(BK555:BK579)</f>
        <v>0</v>
      </c>
    </row>
    <row r="555" s="2" customFormat="1" ht="16.5" customHeight="1">
      <c r="A555" s="38"/>
      <c r="B555" s="39"/>
      <c r="C555" s="212" t="s">
        <v>939</v>
      </c>
      <c r="D555" s="212" t="s">
        <v>151</v>
      </c>
      <c r="E555" s="213" t="s">
        <v>3670</v>
      </c>
      <c r="F555" s="214" t="s">
        <v>3671</v>
      </c>
      <c r="G555" s="215" t="s">
        <v>178</v>
      </c>
      <c r="H555" s="216">
        <v>201.22</v>
      </c>
      <c r="I555" s="217"/>
      <c r="J555" s="218">
        <f>ROUND(I555*H555,2)</f>
        <v>0</v>
      </c>
      <c r="K555" s="214" t="s">
        <v>155</v>
      </c>
      <c r="L555" s="44"/>
      <c r="M555" s="219" t="s">
        <v>19</v>
      </c>
      <c r="N555" s="220" t="s">
        <v>44</v>
      </c>
      <c r="O555" s="84"/>
      <c r="P555" s="221">
        <f>O555*H555</f>
        <v>0</v>
      </c>
      <c r="Q555" s="221">
        <v>0</v>
      </c>
      <c r="R555" s="221">
        <f>Q555*H555</f>
        <v>0</v>
      </c>
      <c r="S555" s="221">
        <v>0.017999999999999999</v>
      </c>
      <c r="T555" s="222">
        <f>S555*H555</f>
        <v>3.6219599999999996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169</v>
      </c>
      <c r="AT555" s="223" t="s">
        <v>151</v>
      </c>
      <c r="AU555" s="223" t="s">
        <v>83</v>
      </c>
      <c r="AY555" s="17" t="s">
        <v>148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169</v>
      </c>
      <c r="BM555" s="223" t="s">
        <v>3672</v>
      </c>
    </row>
    <row r="556" s="2" customFormat="1">
      <c r="A556" s="38"/>
      <c r="B556" s="39"/>
      <c r="C556" s="40"/>
      <c r="D556" s="225" t="s">
        <v>158</v>
      </c>
      <c r="E556" s="40"/>
      <c r="F556" s="226" t="s">
        <v>3673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158</v>
      </c>
      <c r="AU556" s="17" t="s">
        <v>83</v>
      </c>
    </row>
    <row r="557" s="2" customFormat="1">
      <c r="A557" s="38"/>
      <c r="B557" s="39"/>
      <c r="C557" s="40"/>
      <c r="D557" s="230" t="s">
        <v>160</v>
      </c>
      <c r="E557" s="40"/>
      <c r="F557" s="231" t="s">
        <v>3674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160</v>
      </c>
      <c r="AU557" s="17" t="s">
        <v>83</v>
      </c>
    </row>
    <row r="558" s="13" customFormat="1">
      <c r="A558" s="13"/>
      <c r="B558" s="232"/>
      <c r="C558" s="233"/>
      <c r="D558" s="225" t="s">
        <v>173</v>
      </c>
      <c r="E558" s="234" t="s">
        <v>19</v>
      </c>
      <c r="F558" s="235" t="s">
        <v>3621</v>
      </c>
      <c r="G558" s="233"/>
      <c r="H558" s="236">
        <v>125.02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173</v>
      </c>
      <c r="AU558" s="242" t="s">
        <v>83</v>
      </c>
      <c r="AV558" s="13" t="s">
        <v>83</v>
      </c>
      <c r="AW558" s="13" t="s">
        <v>35</v>
      </c>
      <c r="AX558" s="13" t="s">
        <v>73</v>
      </c>
      <c r="AY558" s="242" t="s">
        <v>148</v>
      </c>
    </row>
    <row r="559" s="13" customFormat="1">
      <c r="A559" s="13"/>
      <c r="B559" s="232"/>
      <c r="C559" s="233"/>
      <c r="D559" s="225" t="s">
        <v>173</v>
      </c>
      <c r="E559" s="234" t="s">
        <v>19</v>
      </c>
      <c r="F559" s="235" t="s">
        <v>3622</v>
      </c>
      <c r="G559" s="233"/>
      <c r="H559" s="236">
        <v>76.200000000000003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173</v>
      </c>
      <c r="AU559" s="242" t="s">
        <v>83</v>
      </c>
      <c r="AV559" s="13" t="s">
        <v>83</v>
      </c>
      <c r="AW559" s="13" t="s">
        <v>35</v>
      </c>
      <c r="AX559" s="13" t="s">
        <v>73</v>
      </c>
      <c r="AY559" s="242" t="s">
        <v>148</v>
      </c>
    </row>
    <row r="560" s="2" customFormat="1" ht="16.5" customHeight="1">
      <c r="A560" s="38"/>
      <c r="B560" s="39"/>
      <c r="C560" s="212" t="s">
        <v>945</v>
      </c>
      <c r="D560" s="212" t="s">
        <v>151</v>
      </c>
      <c r="E560" s="213" t="s">
        <v>3675</v>
      </c>
      <c r="F560" s="214" t="s">
        <v>3676</v>
      </c>
      <c r="G560" s="215" t="s">
        <v>178</v>
      </c>
      <c r="H560" s="216">
        <v>171.39400000000001</v>
      </c>
      <c r="I560" s="217"/>
      <c r="J560" s="218">
        <f>ROUND(I560*H560,2)</f>
        <v>0</v>
      </c>
      <c r="K560" s="214" t="s">
        <v>155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</v>
      </c>
      <c r="R560" s="221">
        <f>Q560*H560</f>
        <v>0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169</v>
      </c>
      <c r="AT560" s="223" t="s">
        <v>151</v>
      </c>
      <c r="AU560" s="223" t="s">
        <v>83</v>
      </c>
      <c r="AY560" s="17" t="s">
        <v>148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169</v>
      </c>
      <c r="BM560" s="223" t="s">
        <v>3677</v>
      </c>
    </row>
    <row r="561" s="2" customFormat="1">
      <c r="A561" s="38"/>
      <c r="B561" s="39"/>
      <c r="C561" s="40"/>
      <c r="D561" s="225" t="s">
        <v>158</v>
      </c>
      <c r="E561" s="40"/>
      <c r="F561" s="226" t="s">
        <v>3678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158</v>
      </c>
      <c r="AU561" s="17" t="s">
        <v>83</v>
      </c>
    </row>
    <row r="562" s="2" customFormat="1">
      <c r="A562" s="38"/>
      <c r="B562" s="39"/>
      <c r="C562" s="40"/>
      <c r="D562" s="230" t="s">
        <v>160</v>
      </c>
      <c r="E562" s="40"/>
      <c r="F562" s="231" t="s">
        <v>3679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160</v>
      </c>
      <c r="AU562" s="17" t="s">
        <v>83</v>
      </c>
    </row>
    <row r="563" s="2" customFormat="1" ht="16.5" customHeight="1">
      <c r="A563" s="38"/>
      <c r="B563" s="39"/>
      <c r="C563" s="243" t="s">
        <v>951</v>
      </c>
      <c r="D563" s="243" t="s">
        <v>182</v>
      </c>
      <c r="E563" s="244" t="s">
        <v>3680</v>
      </c>
      <c r="F563" s="245" t="s">
        <v>3681</v>
      </c>
      <c r="G563" s="246" t="s">
        <v>178</v>
      </c>
      <c r="H563" s="247">
        <v>359.92700000000002</v>
      </c>
      <c r="I563" s="248"/>
      <c r="J563" s="249">
        <f>ROUND(I563*H563,2)</f>
        <v>0</v>
      </c>
      <c r="K563" s="245" t="s">
        <v>155</v>
      </c>
      <c r="L563" s="250"/>
      <c r="M563" s="251" t="s">
        <v>19</v>
      </c>
      <c r="N563" s="252" t="s">
        <v>44</v>
      </c>
      <c r="O563" s="84"/>
      <c r="P563" s="221">
        <f>O563*H563</f>
        <v>0</v>
      </c>
      <c r="Q563" s="221">
        <v>0.020060000000000001</v>
      </c>
      <c r="R563" s="221">
        <f>Q563*H563</f>
        <v>7.2201356200000006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185</v>
      </c>
      <c r="AT563" s="223" t="s">
        <v>182</v>
      </c>
      <c r="AU563" s="223" t="s">
        <v>83</v>
      </c>
      <c r="AY563" s="17" t="s">
        <v>148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169</v>
      </c>
      <c r="BM563" s="223" t="s">
        <v>3682</v>
      </c>
    </row>
    <row r="564" s="2" customFormat="1">
      <c r="A564" s="38"/>
      <c r="B564" s="39"/>
      <c r="C564" s="40"/>
      <c r="D564" s="225" t="s">
        <v>158</v>
      </c>
      <c r="E564" s="40"/>
      <c r="F564" s="226" t="s">
        <v>3681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158</v>
      </c>
      <c r="AU564" s="17" t="s">
        <v>83</v>
      </c>
    </row>
    <row r="565" s="2" customFormat="1">
      <c r="A565" s="38"/>
      <c r="B565" s="39"/>
      <c r="C565" s="40"/>
      <c r="D565" s="225" t="s">
        <v>215</v>
      </c>
      <c r="E565" s="40"/>
      <c r="F565" s="253" t="s">
        <v>3683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215</v>
      </c>
      <c r="AU565" s="17" t="s">
        <v>83</v>
      </c>
    </row>
    <row r="566" s="13" customFormat="1">
      <c r="A566" s="13"/>
      <c r="B566" s="232"/>
      <c r="C566" s="233"/>
      <c r="D566" s="225" t="s">
        <v>173</v>
      </c>
      <c r="E566" s="233"/>
      <c r="F566" s="235" t="s">
        <v>3684</v>
      </c>
      <c r="G566" s="233"/>
      <c r="H566" s="236">
        <v>359.92700000000002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173</v>
      </c>
      <c r="AU566" s="242" t="s">
        <v>83</v>
      </c>
      <c r="AV566" s="13" t="s">
        <v>83</v>
      </c>
      <c r="AW566" s="13" t="s">
        <v>4</v>
      </c>
      <c r="AX566" s="13" t="s">
        <v>81</v>
      </c>
      <c r="AY566" s="242" t="s">
        <v>148</v>
      </c>
    </row>
    <row r="567" s="2" customFormat="1" ht="21.75" customHeight="1">
      <c r="A567" s="38"/>
      <c r="B567" s="39"/>
      <c r="C567" s="212" t="s">
        <v>955</v>
      </c>
      <c r="D567" s="212" t="s">
        <v>151</v>
      </c>
      <c r="E567" s="213" t="s">
        <v>3685</v>
      </c>
      <c r="F567" s="214" t="s">
        <v>3686</v>
      </c>
      <c r="G567" s="215" t="s">
        <v>178</v>
      </c>
      <c r="H567" s="216">
        <v>171.39400000000001</v>
      </c>
      <c r="I567" s="217"/>
      <c r="J567" s="218">
        <f>ROUND(I567*H567,2)</f>
        <v>0</v>
      </c>
      <c r="K567" s="214" t="s">
        <v>155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8.0000000000000007E-05</v>
      </c>
      <c r="R567" s="221">
        <f>Q567*H567</f>
        <v>0.013711520000000001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169</v>
      </c>
      <c r="AT567" s="223" t="s">
        <v>151</v>
      </c>
      <c r="AU567" s="223" t="s">
        <v>83</v>
      </c>
      <c r="AY567" s="17" t="s">
        <v>148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169</v>
      </c>
      <c r="BM567" s="223" t="s">
        <v>3687</v>
      </c>
    </row>
    <row r="568" s="2" customFormat="1">
      <c r="A568" s="38"/>
      <c r="B568" s="39"/>
      <c r="C568" s="40"/>
      <c r="D568" s="225" t="s">
        <v>158</v>
      </c>
      <c r="E568" s="40"/>
      <c r="F568" s="226" t="s">
        <v>3688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158</v>
      </c>
      <c r="AU568" s="17" t="s">
        <v>83</v>
      </c>
    </row>
    <row r="569" s="2" customFormat="1">
      <c r="A569" s="38"/>
      <c r="B569" s="39"/>
      <c r="C569" s="40"/>
      <c r="D569" s="230" t="s">
        <v>160</v>
      </c>
      <c r="E569" s="40"/>
      <c r="F569" s="231" t="s">
        <v>3689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160</v>
      </c>
      <c r="AU569" s="17" t="s">
        <v>83</v>
      </c>
    </row>
    <row r="570" s="2" customFormat="1" ht="16.5" customHeight="1">
      <c r="A570" s="38"/>
      <c r="B570" s="39"/>
      <c r="C570" s="212" t="s">
        <v>961</v>
      </c>
      <c r="D570" s="212" t="s">
        <v>151</v>
      </c>
      <c r="E570" s="213" t="s">
        <v>3690</v>
      </c>
      <c r="F570" s="214" t="s">
        <v>3691</v>
      </c>
      <c r="G570" s="215" t="s">
        <v>178</v>
      </c>
      <c r="H570" s="216">
        <v>171.39400000000001</v>
      </c>
      <c r="I570" s="217"/>
      <c r="J570" s="218">
        <f>ROUND(I570*H570,2)</f>
        <v>0</v>
      </c>
      <c r="K570" s="214" t="s">
        <v>155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</v>
      </c>
      <c r="R570" s="221">
        <f>Q570*H570</f>
        <v>0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169</v>
      </c>
      <c r="AT570" s="223" t="s">
        <v>151</v>
      </c>
      <c r="AU570" s="223" t="s">
        <v>83</v>
      </c>
      <c r="AY570" s="17" t="s">
        <v>148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169</v>
      </c>
      <c r="BM570" s="223" t="s">
        <v>3692</v>
      </c>
    </row>
    <row r="571" s="2" customFormat="1">
      <c r="A571" s="38"/>
      <c r="B571" s="39"/>
      <c r="C571" s="40"/>
      <c r="D571" s="225" t="s">
        <v>158</v>
      </c>
      <c r="E571" s="40"/>
      <c r="F571" s="226" t="s">
        <v>3693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158</v>
      </c>
      <c r="AU571" s="17" t="s">
        <v>83</v>
      </c>
    </row>
    <row r="572" s="2" customFormat="1">
      <c r="A572" s="38"/>
      <c r="B572" s="39"/>
      <c r="C572" s="40"/>
      <c r="D572" s="230" t="s">
        <v>160</v>
      </c>
      <c r="E572" s="40"/>
      <c r="F572" s="231" t="s">
        <v>3694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160</v>
      </c>
      <c r="AU572" s="17" t="s">
        <v>83</v>
      </c>
    </row>
    <row r="573" s="13" customFormat="1">
      <c r="A573" s="13"/>
      <c r="B573" s="232"/>
      <c r="C573" s="233"/>
      <c r="D573" s="225" t="s">
        <v>173</v>
      </c>
      <c r="E573" s="234" t="s">
        <v>19</v>
      </c>
      <c r="F573" s="235" t="s">
        <v>3695</v>
      </c>
      <c r="G573" s="233"/>
      <c r="H573" s="236">
        <v>171.39400000000001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173</v>
      </c>
      <c r="AU573" s="242" t="s">
        <v>83</v>
      </c>
      <c r="AV573" s="13" t="s">
        <v>83</v>
      </c>
      <c r="AW573" s="13" t="s">
        <v>35</v>
      </c>
      <c r="AX573" s="13" t="s">
        <v>81</v>
      </c>
      <c r="AY573" s="242" t="s">
        <v>148</v>
      </c>
    </row>
    <row r="574" s="2" customFormat="1" ht="16.5" customHeight="1">
      <c r="A574" s="38"/>
      <c r="B574" s="39"/>
      <c r="C574" s="243" t="s">
        <v>965</v>
      </c>
      <c r="D574" s="243" t="s">
        <v>182</v>
      </c>
      <c r="E574" s="244" t="s">
        <v>3696</v>
      </c>
      <c r="F574" s="245" t="s">
        <v>3697</v>
      </c>
      <c r="G574" s="246" t="s">
        <v>178</v>
      </c>
      <c r="H574" s="247">
        <v>199.75999999999999</v>
      </c>
      <c r="I574" s="248"/>
      <c r="J574" s="249">
        <f>ROUND(I574*H574,2)</f>
        <v>0</v>
      </c>
      <c r="K574" s="245" t="s">
        <v>155</v>
      </c>
      <c r="L574" s="250"/>
      <c r="M574" s="251" t="s">
        <v>19</v>
      </c>
      <c r="N574" s="252" t="s">
        <v>44</v>
      </c>
      <c r="O574" s="84"/>
      <c r="P574" s="221">
        <f>O574*H574</f>
        <v>0</v>
      </c>
      <c r="Q574" s="221">
        <v>0.0010499999999999999</v>
      </c>
      <c r="R574" s="221">
        <f>Q574*H574</f>
        <v>0.20974799999999999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185</v>
      </c>
      <c r="AT574" s="223" t="s">
        <v>182</v>
      </c>
      <c r="AU574" s="223" t="s">
        <v>83</v>
      </c>
      <c r="AY574" s="17" t="s">
        <v>148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169</v>
      </c>
      <c r="BM574" s="223" t="s">
        <v>3698</v>
      </c>
    </row>
    <row r="575" s="2" customFormat="1">
      <c r="A575" s="38"/>
      <c r="B575" s="39"/>
      <c r="C575" s="40"/>
      <c r="D575" s="225" t="s">
        <v>158</v>
      </c>
      <c r="E575" s="40"/>
      <c r="F575" s="226" t="s">
        <v>3697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158</v>
      </c>
      <c r="AU575" s="17" t="s">
        <v>83</v>
      </c>
    </row>
    <row r="576" s="13" customFormat="1">
      <c r="A576" s="13"/>
      <c r="B576" s="232"/>
      <c r="C576" s="233"/>
      <c r="D576" s="225" t="s">
        <v>173</v>
      </c>
      <c r="E576" s="233"/>
      <c r="F576" s="235" t="s">
        <v>3631</v>
      </c>
      <c r="G576" s="233"/>
      <c r="H576" s="236">
        <v>199.75999999999999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173</v>
      </c>
      <c r="AU576" s="242" t="s">
        <v>83</v>
      </c>
      <c r="AV576" s="13" t="s">
        <v>83</v>
      </c>
      <c r="AW576" s="13" t="s">
        <v>4</v>
      </c>
      <c r="AX576" s="13" t="s">
        <v>81</v>
      </c>
      <c r="AY576" s="242" t="s">
        <v>148</v>
      </c>
    </row>
    <row r="577" s="2" customFormat="1" ht="16.5" customHeight="1">
      <c r="A577" s="38"/>
      <c r="B577" s="39"/>
      <c r="C577" s="212" t="s">
        <v>971</v>
      </c>
      <c r="D577" s="212" t="s">
        <v>151</v>
      </c>
      <c r="E577" s="213" t="s">
        <v>3699</v>
      </c>
      <c r="F577" s="214" t="s">
        <v>3700</v>
      </c>
      <c r="G577" s="215" t="s">
        <v>154</v>
      </c>
      <c r="H577" s="216">
        <v>7.444</v>
      </c>
      <c r="I577" s="217"/>
      <c r="J577" s="218">
        <f>ROUND(I577*H577,2)</f>
        <v>0</v>
      </c>
      <c r="K577" s="214" t="s">
        <v>155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</v>
      </c>
      <c r="R577" s="221">
        <f>Q577*H577</f>
        <v>0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169</v>
      </c>
      <c r="AT577" s="223" t="s">
        <v>151</v>
      </c>
      <c r="AU577" s="223" t="s">
        <v>83</v>
      </c>
      <c r="AY577" s="17" t="s">
        <v>148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169</v>
      </c>
      <c r="BM577" s="223" t="s">
        <v>3701</v>
      </c>
    </row>
    <row r="578" s="2" customFormat="1">
      <c r="A578" s="38"/>
      <c r="B578" s="39"/>
      <c r="C578" s="40"/>
      <c r="D578" s="225" t="s">
        <v>158</v>
      </c>
      <c r="E578" s="40"/>
      <c r="F578" s="226" t="s">
        <v>3702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158</v>
      </c>
      <c r="AU578" s="17" t="s">
        <v>83</v>
      </c>
    </row>
    <row r="579" s="2" customFormat="1">
      <c r="A579" s="38"/>
      <c r="B579" s="39"/>
      <c r="C579" s="40"/>
      <c r="D579" s="230" t="s">
        <v>160</v>
      </c>
      <c r="E579" s="40"/>
      <c r="F579" s="231" t="s">
        <v>3703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160</v>
      </c>
      <c r="AU579" s="17" t="s">
        <v>83</v>
      </c>
    </row>
    <row r="580" s="12" customFormat="1" ht="22.8" customHeight="1">
      <c r="A580" s="12"/>
      <c r="B580" s="196"/>
      <c r="C580" s="197"/>
      <c r="D580" s="198" t="s">
        <v>72</v>
      </c>
      <c r="E580" s="210" t="s">
        <v>3704</v>
      </c>
      <c r="F580" s="210" t="s">
        <v>3705</v>
      </c>
      <c r="G580" s="197"/>
      <c r="H580" s="197"/>
      <c r="I580" s="200"/>
      <c r="J580" s="211">
        <f>BK580</f>
        <v>0</v>
      </c>
      <c r="K580" s="197"/>
      <c r="L580" s="202"/>
      <c r="M580" s="203"/>
      <c r="N580" s="204"/>
      <c r="O580" s="204"/>
      <c r="P580" s="205">
        <f>SUM(P581:P599)</f>
        <v>0</v>
      </c>
      <c r="Q580" s="204"/>
      <c r="R580" s="205">
        <f>SUM(R581:R599)</f>
        <v>0.32618400000000003</v>
      </c>
      <c r="S580" s="204"/>
      <c r="T580" s="206">
        <f>SUM(T581:T599)</f>
        <v>0.83988680000000004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7" t="s">
        <v>83</v>
      </c>
      <c r="AT580" s="208" t="s">
        <v>72</v>
      </c>
      <c r="AU580" s="208" t="s">
        <v>81</v>
      </c>
      <c r="AY580" s="207" t="s">
        <v>148</v>
      </c>
      <c r="BK580" s="209">
        <f>SUM(BK581:BK599)</f>
        <v>0</v>
      </c>
    </row>
    <row r="581" s="2" customFormat="1" ht="16.5" customHeight="1">
      <c r="A581" s="38"/>
      <c r="B581" s="39"/>
      <c r="C581" s="212" t="s">
        <v>977</v>
      </c>
      <c r="D581" s="212" t="s">
        <v>151</v>
      </c>
      <c r="E581" s="213" t="s">
        <v>3706</v>
      </c>
      <c r="F581" s="214" t="s">
        <v>3707</v>
      </c>
      <c r="G581" s="215" t="s">
        <v>168</v>
      </c>
      <c r="H581" s="216">
        <v>81.420000000000002</v>
      </c>
      <c r="I581" s="217"/>
      <c r="J581" s="218">
        <f>ROUND(I581*H581,2)</f>
        <v>0</v>
      </c>
      <c r="K581" s="214" t="s">
        <v>155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</v>
      </c>
      <c r="R581" s="221">
        <f>Q581*H581</f>
        <v>0</v>
      </c>
      <c r="S581" s="221">
        <v>0.00191</v>
      </c>
      <c r="T581" s="222">
        <f>S581*H581</f>
        <v>0.15551220000000002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169</v>
      </c>
      <c r="AT581" s="223" t="s">
        <v>151</v>
      </c>
      <c r="AU581" s="223" t="s">
        <v>83</v>
      </c>
      <c r="AY581" s="17" t="s">
        <v>148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169</v>
      </c>
      <c r="BM581" s="223" t="s">
        <v>3708</v>
      </c>
    </row>
    <row r="582" s="2" customFormat="1">
      <c r="A582" s="38"/>
      <c r="B582" s="39"/>
      <c r="C582" s="40"/>
      <c r="D582" s="225" t="s">
        <v>158</v>
      </c>
      <c r="E582" s="40"/>
      <c r="F582" s="226" t="s">
        <v>3709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158</v>
      </c>
      <c r="AU582" s="17" t="s">
        <v>83</v>
      </c>
    </row>
    <row r="583" s="2" customFormat="1">
      <c r="A583" s="38"/>
      <c r="B583" s="39"/>
      <c r="C583" s="40"/>
      <c r="D583" s="230" t="s">
        <v>160</v>
      </c>
      <c r="E583" s="40"/>
      <c r="F583" s="231" t="s">
        <v>3710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160</v>
      </c>
      <c r="AU583" s="17" t="s">
        <v>83</v>
      </c>
    </row>
    <row r="584" s="13" customFormat="1">
      <c r="A584" s="13"/>
      <c r="B584" s="232"/>
      <c r="C584" s="233"/>
      <c r="D584" s="225" t="s">
        <v>173</v>
      </c>
      <c r="E584" s="234" t="s">
        <v>19</v>
      </c>
      <c r="F584" s="235" t="s">
        <v>3711</v>
      </c>
      <c r="G584" s="233"/>
      <c r="H584" s="236">
        <v>36.32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173</v>
      </c>
      <c r="AU584" s="242" t="s">
        <v>83</v>
      </c>
      <c r="AV584" s="13" t="s">
        <v>83</v>
      </c>
      <c r="AW584" s="13" t="s">
        <v>35</v>
      </c>
      <c r="AX584" s="13" t="s">
        <v>73</v>
      </c>
      <c r="AY584" s="242" t="s">
        <v>148</v>
      </c>
    </row>
    <row r="585" s="13" customFormat="1">
      <c r="A585" s="13"/>
      <c r="B585" s="232"/>
      <c r="C585" s="233"/>
      <c r="D585" s="225" t="s">
        <v>173</v>
      </c>
      <c r="E585" s="234" t="s">
        <v>19</v>
      </c>
      <c r="F585" s="235" t="s">
        <v>3712</v>
      </c>
      <c r="G585" s="233"/>
      <c r="H585" s="236">
        <v>45.100000000000001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173</v>
      </c>
      <c r="AU585" s="242" t="s">
        <v>83</v>
      </c>
      <c r="AV585" s="13" t="s">
        <v>83</v>
      </c>
      <c r="AW585" s="13" t="s">
        <v>35</v>
      </c>
      <c r="AX585" s="13" t="s">
        <v>73</v>
      </c>
      <c r="AY585" s="242" t="s">
        <v>148</v>
      </c>
    </row>
    <row r="586" s="2" customFormat="1" ht="16.5" customHeight="1">
      <c r="A586" s="38"/>
      <c r="B586" s="39"/>
      <c r="C586" s="212" t="s">
        <v>983</v>
      </c>
      <c r="D586" s="212" t="s">
        <v>151</v>
      </c>
      <c r="E586" s="213" t="s">
        <v>3713</v>
      </c>
      <c r="F586" s="214" t="s">
        <v>3714</v>
      </c>
      <c r="G586" s="215" t="s">
        <v>168</v>
      </c>
      <c r="H586" s="216">
        <v>56.420000000000002</v>
      </c>
      <c r="I586" s="217"/>
      <c r="J586" s="218">
        <f>ROUND(I586*H586,2)</f>
        <v>0</v>
      </c>
      <c r="K586" s="214" t="s">
        <v>155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0.01213</v>
      </c>
      <c r="T586" s="222">
        <f>S586*H586</f>
        <v>0.68437460000000006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169</v>
      </c>
      <c r="AT586" s="223" t="s">
        <v>151</v>
      </c>
      <c r="AU586" s="223" t="s">
        <v>83</v>
      </c>
      <c r="AY586" s="17" t="s">
        <v>148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169</v>
      </c>
      <c r="BM586" s="223" t="s">
        <v>3715</v>
      </c>
    </row>
    <row r="587" s="2" customFormat="1">
      <c r="A587" s="38"/>
      <c r="B587" s="39"/>
      <c r="C587" s="40"/>
      <c r="D587" s="225" t="s">
        <v>158</v>
      </c>
      <c r="E587" s="40"/>
      <c r="F587" s="226" t="s">
        <v>3716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158</v>
      </c>
      <c r="AU587" s="17" t="s">
        <v>83</v>
      </c>
    </row>
    <row r="588" s="2" customFormat="1">
      <c r="A588" s="38"/>
      <c r="B588" s="39"/>
      <c r="C588" s="40"/>
      <c r="D588" s="230" t="s">
        <v>160</v>
      </c>
      <c r="E588" s="40"/>
      <c r="F588" s="231" t="s">
        <v>3717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160</v>
      </c>
      <c r="AU588" s="17" t="s">
        <v>83</v>
      </c>
    </row>
    <row r="589" s="13" customFormat="1">
      <c r="A589" s="13"/>
      <c r="B589" s="232"/>
      <c r="C589" s="233"/>
      <c r="D589" s="225" t="s">
        <v>173</v>
      </c>
      <c r="E589" s="234" t="s">
        <v>19</v>
      </c>
      <c r="F589" s="235" t="s">
        <v>3718</v>
      </c>
      <c r="G589" s="233"/>
      <c r="H589" s="236">
        <v>56.420000000000002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173</v>
      </c>
      <c r="AU589" s="242" t="s">
        <v>83</v>
      </c>
      <c r="AV589" s="13" t="s">
        <v>83</v>
      </c>
      <c r="AW589" s="13" t="s">
        <v>35</v>
      </c>
      <c r="AX589" s="13" t="s">
        <v>81</v>
      </c>
      <c r="AY589" s="242" t="s">
        <v>148</v>
      </c>
    </row>
    <row r="590" s="2" customFormat="1" ht="21.75" customHeight="1">
      <c r="A590" s="38"/>
      <c r="B590" s="39"/>
      <c r="C590" s="212" t="s">
        <v>989</v>
      </c>
      <c r="D590" s="212" t="s">
        <v>151</v>
      </c>
      <c r="E590" s="213" t="s">
        <v>3719</v>
      </c>
      <c r="F590" s="214" t="s">
        <v>3720</v>
      </c>
      <c r="G590" s="215" t="s">
        <v>168</v>
      </c>
      <c r="H590" s="216">
        <v>44.25</v>
      </c>
      <c r="I590" s="217"/>
      <c r="J590" s="218">
        <f>ROUND(I590*H590,2)</f>
        <v>0</v>
      </c>
      <c r="K590" s="214" t="s">
        <v>155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0.00077999999999999999</v>
      </c>
      <c r="R590" s="221">
        <f>Q590*H590</f>
        <v>0.034514999999999997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169</v>
      </c>
      <c r="AT590" s="223" t="s">
        <v>151</v>
      </c>
      <c r="AU590" s="223" t="s">
        <v>83</v>
      </c>
      <c r="AY590" s="17" t="s">
        <v>148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169</v>
      </c>
      <c r="BM590" s="223" t="s">
        <v>3721</v>
      </c>
    </row>
    <row r="591" s="2" customFormat="1">
      <c r="A591" s="38"/>
      <c r="B591" s="39"/>
      <c r="C591" s="40"/>
      <c r="D591" s="225" t="s">
        <v>158</v>
      </c>
      <c r="E591" s="40"/>
      <c r="F591" s="226" t="s">
        <v>3722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158</v>
      </c>
      <c r="AU591" s="17" t="s">
        <v>83</v>
      </c>
    </row>
    <row r="592" s="2" customFormat="1">
      <c r="A592" s="38"/>
      <c r="B592" s="39"/>
      <c r="C592" s="40"/>
      <c r="D592" s="230" t="s">
        <v>160</v>
      </c>
      <c r="E592" s="40"/>
      <c r="F592" s="231" t="s">
        <v>3723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160</v>
      </c>
      <c r="AU592" s="17" t="s">
        <v>83</v>
      </c>
    </row>
    <row r="593" s="13" customFormat="1">
      <c r="A593" s="13"/>
      <c r="B593" s="232"/>
      <c r="C593" s="233"/>
      <c r="D593" s="225" t="s">
        <v>173</v>
      </c>
      <c r="E593" s="234" t="s">
        <v>19</v>
      </c>
      <c r="F593" s="235" t="s">
        <v>3724</v>
      </c>
      <c r="G593" s="233"/>
      <c r="H593" s="236">
        <v>44.25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173</v>
      </c>
      <c r="AU593" s="242" t="s">
        <v>83</v>
      </c>
      <c r="AV593" s="13" t="s">
        <v>83</v>
      </c>
      <c r="AW593" s="13" t="s">
        <v>35</v>
      </c>
      <c r="AX593" s="13" t="s">
        <v>81</v>
      </c>
      <c r="AY593" s="242" t="s">
        <v>148</v>
      </c>
    </row>
    <row r="594" s="2" customFormat="1" ht="16.5" customHeight="1">
      <c r="A594" s="38"/>
      <c r="B594" s="39"/>
      <c r="C594" s="212" t="s">
        <v>996</v>
      </c>
      <c r="D594" s="212" t="s">
        <v>151</v>
      </c>
      <c r="E594" s="213" t="s">
        <v>3725</v>
      </c>
      <c r="F594" s="214" t="s">
        <v>3726</v>
      </c>
      <c r="G594" s="215" t="s">
        <v>168</v>
      </c>
      <c r="H594" s="216">
        <v>30.100000000000001</v>
      </c>
      <c r="I594" s="217"/>
      <c r="J594" s="218">
        <f>ROUND(I594*H594,2)</f>
        <v>0</v>
      </c>
      <c r="K594" s="214" t="s">
        <v>155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0.0096900000000000007</v>
      </c>
      <c r="R594" s="221">
        <f>Q594*H594</f>
        <v>0.29166900000000001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169</v>
      </c>
      <c r="AT594" s="223" t="s">
        <v>151</v>
      </c>
      <c r="AU594" s="223" t="s">
        <v>83</v>
      </c>
      <c r="AY594" s="17" t="s">
        <v>148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169</v>
      </c>
      <c r="BM594" s="223" t="s">
        <v>3727</v>
      </c>
    </row>
    <row r="595" s="2" customFormat="1">
      <c r="A595" s="38"/>
      <c r="B595" s="39"/>
      <c r="C595" s="40"/>
      <c r="D595" s="225" t="s">
        <v>158</v>
      </c>
      <c r="E595" s="40"/>
      <c r="F595" s="226" t="s">
        <v>3728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158</v>
      </c>
      <c r="AU595" s="17" t="s">
        <v>83</v>
      </c>
    </row>
    <row r="596" s="2" customFormat="1">
      <c r="A596" s="38"/>
      <c r="B596" s="39"/>
      <c r="C596" s="40"/>
      <c r="D596" s="230" t="s">
        <v>160</v>
      </c>
      <c r="E596" s="40"/>
      <c r="F596" s="231" t="s">
        <v>3729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160</v>
      </c>
      <c r="AU596" s="17" t="s">
        <v>83</v>
      </c>
    </row>
    <row r="597" s="2" customFormat="1" ht="16.5" customHeight="1">
      <c r="A597" s="38"/>
      <c r="B597" s="39"/>
      <c r="C597" s="212" t="s">
        <v>1002</v>
      </c>
      <c r="D597" s="212" t="s">
        <v>151</v>
      </c>
      <c r="E597" s="213" t="s">
        <v>3730</v>
      </c>
      <c r="F597" s="214" t="s">
        <v>3731</v>
      </c>
      <c r="G597" s="215" t="s">
        <v>154</v>
      </c>
      <c r="H597" s="216">
        <v>0.32600000000000001</v>
      </c>
      <c r="I597" s="217"/>
      <c r="J597" s="218">
        <f>ROUND(I597*H597,2)</f>
        <v>0</v>
      </c>
      <c r="K597" s="214" t="s">
        <v>155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</v>
      </c>
      <c r="R597" s="221">
        <f>Q597*H597</f>
        <v>0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169</v>
      </c>
      <c r="AT597" s="223" t="s">
        <v>151</v>
      </c>
      <c r="AU597" s="223" t="s">
        <v>83</v>
      </c>
      <c r="AY597" s="17" t="s">
        <v>148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169</v>
      </c>
      <c r="BM597" s="223" t="s">
        <v>3732</v>
      </c>
    </row>
    <row r="598" s="2" customFormat="1">
      <c r="A598" s="38"/>
      <c r="B598" s="39"/>
      <c r="C598" s="40"/>
      <c r="D598" s="225" t="s">
        <v>158</v>
      </c>
      <c r="E598" s="40"/>
      <c r="F598" s="226" t="s">
        <v>3733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158</v>
      </c>
      <c r="AU598" s="17" t="s">
        <v>83</v>
      </c>
    </row>
    <row r="599" s="2" customFormat="1">
      <c r="A599" s="38"/>
      <c r="B599" s="39"/>
      <c r="C599" s="40"/>
      <c r="D599" s="230" t="s">
        <v>160</v>
      </c>
      <c r="E599" s="40"/>
      <c r="F599" s="231" t="s">
        <v>3734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160</v>
      </c>
      <c r="AU599" s="17" t="s">
        <v>83</v>
      </c>
    </row>
    <row r="600" s="12" customFormat="1" ht="22.8" customHeight="1">
      <c r="A600" s="12"/>
      <c r="B600" s="196"/>
      <c r="C600" s="197"/>
      <c r="D600" s="198" t="s">
        <v>72</v>
      </c>
      <c r="E600" s="210" t="s">
        <v>295</v>
      </c>
      <c r="F600" s="210" t="s">
        <v>296</v>
      </c>
      <c r="G600" s="197"/>
      <c r="H600" s="197"/>
      <c r="I600" s="200"/>
      <c r="J600" s="211">
        <f>BK600</f>
        <v>0</v>
      </c>
      <c r="K600" s="197"/>
      <c r="L600" s="202"/>
      <c r="M600" s="203"/>
      <c r="N600" s="204"/>
      <c r="O600" s="204"/>
      <c r="P600" s="205">
        <f>SUM(P601:P643)</f>
        <v>0</v>
      </c>
      <c r="Q600" s="204"/>
      <c r="R600" s="205">
        <f>SUM(R601:R643)</f>
        <v>0.17730570000000001</v>
      </c>
      <c r="S600" s="204"/>
      <c r="T600" s="206">
        <f>SUM(T601:T643)</f>
        <v>4.0690200000000001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7" t="s">
        <v>83</v>
      </c>
      <c r="AT600" s="208" t="s">
        <v>72</v>
      </c>
      <c r="AU600" s="208" t="s">
        <v>81</v>
      </c>
      <c r="AY600" s="207" t="s">
        <v>148</v>
      </c>
      <c r="BK600" s="209">
        <f>SUM(BK601:BK643)</f>
        <v>0</v>
      </c>
    </row>
    <row r="601" s="2" customFormat="1" ht="16.5" customHeight="1">
      <c r="A601" s="38"/>
      <c r="B601" s="39"/>
      <c r="C601" s="212" t="s">
        <v>1008</v>
      </c>
      <c r="D601" s="212" t="s">
        <v>151</v>
      </c>
      <c r="E601" s="213" t="s">
        <v>3735</v>
      </c>
      <c r="F601" s="214" t="s">
        <v>3736</v>
      </c>
      <c r="G601" s="215" t="s">
        <v>168</v>
      </c>
      <c r="H601" s="216">
        <v>13.050000000000001</v>
      </c>
      <c r="I601" s="217"/>
      <c r="J601" s="218">
        <f>ROUND(I601*H601,2)</f>
        <v>0</v>
      </c>
      <c r="K601" s="214" t="s">
        <v>155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6.0000000000000002E-05</v>
      </c>
      <c r="R601" s="221">
        <f>Q601*H601</f>
        <v>0.00078300000000000006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169</v>
      </c>
      <c r="AT601" s="223" t="s">
        <v>151</v>
      </c>
      <c r="AU601" s="223" t="s">
        <v>83</v>
      </c>
      <c r="AY601" s="17" t="s">
        <v>148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169</v>
      </c>
      <c r="BM601" s="223" t="s">
        <v>3737</v>
      </c>
    </row>
    <row r="602" s="2" customFormat="1">
      <c r="A602" s="38"/>
      <c r="B602" s="39"/>
      <c r="C602" s="40"/>
      <c r="D602" s="225" t="s">
        <v>158</v>
      </c>
      <c r="E602" s="40"/>
      <c r="F602" s="226" t="s">
        <v>3738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158</v>
      </c>
      <c r="AU602" s="17" t="s">
        <v>83</v>
      </c>
    </row>
    <row r="603" s="2" customFormat="1">
      <c r="A603" s="38"/>
      <c r="B603" s="39"/>
      <c r="C603" s="40"/>
      <c r="D603" s="230" t="s">
        <v>160</v>
      </c>
      <c r="E603" s="40"/>
      <c r="F603" s="231" t="s">
        <v>3739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160</v>
      </c>
      <c r="AU603" s="17" t="s">
        <v>83</v>
      </c>
    </row>
    <row r="604" s="13" customFormat="1">
      <c r="A604" s="13"/>
      <c r="B604" s="232"/>
      <c r="C604" s="233"/>
      <c r="D604" s="225" t="s">
        <v>173</v>
      </c>
      <c r="E604" s="234" t="s">
        <v>19</v>
      </c>
      <c r="F604" s="235" t="s">
        <v>195</v>
      </c>
      <c r="G604" s="233"/>
      <c r="H604" s="236">
        <v>6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173</v>
      </c>
      <c r="AU604" s="242" t="s">
        <v>83</v>
      </c>
      <c r="AV604" s="13" t="s">
        <v>83</v>
      </c>
      <c r="AW604" s="13" t="s">
        <v>35</v>
      </c>
      <c r="AX604" s="13" t="s">
        <v>73</v>
      </c>
      <c r="AY604" s="242" t="s">
        <v>148</v>
      </c>
    </row>
    <row r="605" s="13" customFormat="1">
      <c r="A605" s="13"/>
      <c r="B605" s="232"/>
      <c r="C605" s="233"/>
      <c r="D605" s="225" t="s">
        <v>173</v>
      </c>
      <c r="E605" s="234" t="s">
        <v>19</v>
      </c>
      <c r="F605" s="235" t="s">
        <v>3740</v>
      </c>
      <c r="G605" s="233"/>
      <c r="H605" s="236">
        <v>7.0499999999999998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173</v>
      </c>
      <c r="AU605" s="242" t="s">
        <v>83</v>
      </c>
      <c r="AV605" s="13" t="s">
        <v>83</v>
      </c>
      <c r="AW605" s="13" t="s">
        <v>35</v>
      </c>
      <c r="AX605" s="13" t="s">
        <v>73</v>
      </c>
      <c r="AY605" s="242" t="s">
        <v>148</v>
      </c>
    </row>
    <row r="606" s="2" customFormat="1" ht="16.5" customHeight="1">
      <c r="A606" s="38"/>
      <c r="B606" s="39"/>
      <c r="C606" s="243" t="s">
        <v>1013</v>
      </c>
      <c r="D606" s="243" t="s">
        <v>182</v>
      </c>
      <c r="E606" s="244" t="s">
        <v>3741</v>
      </c>
      <c r="F606" s="245" t="s">
        <v>3742</v>
      </c>
      <c r="G606" s="246" t="s">
        <v>168</v>
      </c>
      <c r="H606" s="247">
        <v>40.454999999999998</v>
      </c>
      <c r="I606" s="248"/>
      <c r="J606" s="249">
        <f>ROUND(I606*H606,2)</f>
        <v>0</v>
      </c>
      <c r="K606" s="245" t="s">
        <v>155</v>
      </c>
      <c r="L606" s="250"/>
      <c r="M606" s="251" t="s">
        <v>19</v>
      </c>
      <c r="N606" s="252" t="s">
        <v>44</v>
      </c>
      <c r="O606" s="84"/>
      <c r="P606" s="221">
        <f>O606*H606</f>
        <v>0</v>
      </c>
      <c r="Q606" s="221">
        <v>0.0024599999999999999</v>
      </c>
      <c r="R606" s="221">
        <f>Q606*H606</f>
        <v>0.099519299999999991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185</v>
      </c>
      <c r="AT606" s="223" t="s">
        <v>182</v>
      </c>
      <c r="AU606" s="223" t="s">
        <v>83</v>
      </c>
      <c r="AY606" s="17" t="s">
        <v>148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169</v>
      </c>
      <c r="BM606" s="223" t="s">
        <v>3743</v>
      </c>
    </row>
    <row r="607" s="2" customFormat="1">
      <c r="A607" s="38"/>
      <c r="B607" s="39"/>
      <c r="C607" s="40"/>
      <c r="D607" s="225" t="s">
        <v>158</v>
      </c>
      <c r="E607" s="40"/>
      <c r="F607" s="226" t="s">
        <v>3742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158</v>
      </c>
      <c r="AU607" s="17" t="s">
        <v>83</v>
      </c>
    </row>
    <row r="608" s="13" customFormat="1">
      <c r="A608" s="13"/>
      <c r="B608" s="232"/>
      <c r="C608" s="233"/>
      <c r="D608" s="225" t="s">
        <v>173</v>
      </c>
      <c r="E608" s="234" t="s">
        <v>19</v>
      </c>
      <c r="F608" s="235" t="s">
        <v>3744</v>
      </c>
      <c r="G608" s="233"/>
      <c r="H608" s="236">
        <v>18.600000000000001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173</v>
      </c>
      <c r="AU608" s="242" t="s">
        <v>83</v>
      </c>
      <c r="AV608" s="13" t="s">
        <v>83</v>
      </c>
      <c r="AW608" s="13" t="s">
        <v>35</v>
      </c>
      <c r="AX608" s="13" t="s">
        <v>73</v>
      </c>
      <c r="AY608" s="242" t="s">
        <v>148</v>
      </c>
    </row>
    <row r="609" s="13" customFormat="1">
      <c r="A609" s="13"/>
      <c r="B609" s="232"/>
      <c r="C609" s="233"/>
      <c r="D609" s="225" t="s">
        <v>173</v>
      </c>
      <c r="E609" s="234" t="s">
        <v>19</v>
      </c>
      <c r="F609" s="235" t="s">
        <v>3745</v>
      </c>
      <c r="G609" s="233"/>
      <c r="H609" s="236">
        <v>21.855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173</v>
      </c>
      <c r="AU609" s="242" t="s">
        <v>83</v>
      </c>
      <c r="AV609" s="13" t="s">
        <v>83</v>
      </c>
      <c r="AW609" s="13" t="s">
        <v>35</v>
      </c>
      <c r="AX609" s="13" t="s">
        <v>73</v>
      </c>
      <c r="AY609" s="242" t="s">
        <v>148</v>
      </c>
    </row>
    <row r="610" s="2" customFormat="1" ht="21.75" customHeight="1">
      <c r="A610" s="38"/>
      <c r="B610" s="39"/>
      <c r="C610" s="212" t="s">
        <v>1019</v>
      </c>
      <c r="D610" s="212" t="s">
        <v>151</v>
      </c>
      <c r="E610" s="213" t="s">
        <v>3746</v>
      </c>
      <c r="F610" s="214" t="s">
        <v>3747</v>
      </c>
      <c r="G610" s="215" t="s">
        <v>178</v>
      </c>
      <c r="H610" s="216">
        <v>291.42000000000002</v>
      </c>
      <c r="I610" s="217"/>
      <c r="J610" s="218">
        <f>ROUND(I610*H610,2)</f>
        <v>0</v>
      </c>
      <c r="K610" s="214" t="s">
        <v>155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</v>
      </c>
      <c r="R610" s="221">
        <f>Q610*H610</f>
        <v>0</v>
      </c>
      <c r="S610" s="221">
        <v>0.010999999999999999</v>
      </c>
      <c r="T610" s="222">
        <f>S610*H610</f>
        <v>3.2056200000000001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169</v>
      </c>
      <c r="AT610" s="223" t="s">
        <v>151</v>
      </c>
      <c r="AU610" s="223" t="s">
        <v>83</v>
      </c>
      <c r="AY610" s="17" t="s">
        <v>148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169</v>
      </c>
      <c r="BM610" s="223" t="s">
        <v>3748</v>
      </c>
    </row>
    <row r="611" s="2" customFormat="1">
      <c r="A611" s="38"/>
      <c r="B611" s="39"/>
      <c r="C611" s="40"/>
      <c r="D611" s="225" t="s">
        <v>158</v>
      </c>
      <c r="E611" s="40"/>
      <c r="F611" s="226" t="s">
        <v>3749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158</v>
      </c>
      <c r="AU611" s="17" t="s">
        <v>83</v>
      </c>
    </row>
    <row r="612" s="2" customFormat="1">
      <c r="A612" s="38"/>
      <c r="B612" s="39"/>
      <c r="C612" s="40"/>
      <c r="D612" s="230" t="s">
        <v>160</v>
      </c>
      <c r="E612" s="40"/>
      <c r="F612" s="231" t="s">
        <v>3750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160</v>
      </c>
      <c r="AU612" s="17" t="s">
        <v>83</v>
      </c>
    </row>
    <row r="613" s="13" customFormat="1">
      <c r="A613" s="13"/>
      <c r="B613" s="232"/>
      <c r="C613" s="233"/>
      <c r="D613" s="225" t="s">
        <v>173</v>
      </c>
      <c r="E613" s="234" t="s">
        <v>19</v>
      </c>
      <c r="F613" s="235" t="s">
        <v>3751</v>
      </c>
      <c r="G613" s="233"/>
      <c r="H613" s="236">
        <v>291.42000000000002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173</v>
      </c>
      <c r="AU613" s="242" t="s">
        <v>83</v>
      </c>
      <c r="AV613" s="13" t="s">
        <v>83</v>
      </c>
      <c r="AW613" s="13" t="s">
        <v>35</v>
      </c>
      <c r="AX613" s="13" t="s">
        <v>81</v>
      </c>
      <c r="AY613" s="242" t="s">
        <v>148</v>
      </c>
    </row>
    <row r="614" s="2" customFormat="1" ht="16.5" customHeight="1">
      <c r="A614" s="38"/>
      <c r="B614" s="39"/>
      <c r="C614" s="212" t="s">
        <v>1021</v>
      </c>
      <c r="D614" s="212" t="s">
        <v>151</v>
      </c>
      <c r="E614" s="213" t="s">
        <v>3752</v>
      </c>
      <c r="F614" s="214" t="s">
        <v>3753</v>
      </c>
      <c r="G614" s="215" t="s">
        <v>178</v>
      </c>
      <c r="H614" s="216">
        <v>86.340000000000003</v>
      </c>
      <c r="I614" s="217"/>
      <c r="J614" s="218">
        <f>ROUND(I614*H614,2)</f>
        <v>0</v>
      </c>
      <c r="K614" s="214" t="s">
        <v>155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</v>
      </c>
      <c r="R614" s="221">
        <f>Q614*H614</f>
        <v>0</v>
      </c>
      <c r="S614" s="221">
        <v>0.01</v>
      </c>
      <c r="T614" s="222">
        <f>S614*H614</f>
        <v>0.86340000000000006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169</v>
      </c>
      <c r="AT614" s="223" t="s">
        <v>151</v>
      </c>
      <c r="AU614" s="223" t="s">
        <v>83</v>
      </c>
      <c r="AY614" s="17" t="s">
        <v>148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169</v>
      </c>
      <c r="BM614" s="223" t="s">
        <v>3754</v>
      </c>
    </row>
    <row r="615" s="2" customFormat="1">
      <c r="A615" s="38"/>
      <c r="B615" s="39"/>
      <c r="C615" s="40"/>
      <c r="D615" s="225" t="s">
        <v>158</v>
      </c>
      <c r="E615" s="40"/>
      <c r="F615" s="226" t="s">
        <v>3755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158</v>
      </c>
      <c r="AU615" s="17" t="s">
        <v>83</v>
      </c>
    </row>
    <row r="616" s="2" customFormat="1">
      <c r="A616" s="38"/>
      <c r="B616" s="39"/>
      <c r="C616" s="40"/>
      <c r="D616" s="230" t="s">
        <v>160</v>
      </c>
      <c r="E616" s="40"/>
      <c r="F616" s="231" t="s">
        <v>3756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160</v>
      </c>
      <c r="AU616" s="17" t="s">
        <v>83</v>
      </c>
    </row>
    <row r="617" s="13" customFormat="1">
      <c r="A617" s="13"/>
      <c r="B617" s="232"/>
      <c r="C617" s="233"/>
      <c r="D617" s="225" t="s">
        <v>173</v>
      </c>
      <c r="E617" s="234" t="s">
        <v>19</v>
      </c>
      <c r="F617" s="235" t="s">
        <v>3757</v>
      </c>
      <c r="G617" s="233"/>
      <c r="H617" s="236">
        <v>62.340000000000003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173</v>
      </c>
      <c r="AU617" s="242" t="s">
        <v>83</v>
      </c>
      <c r="AV617" s="13" t="s">
        <v>83</v>
      </c>
      <c r="AW617" s="13" t="s">
        <v>35</v>
      </c>
      <c r="AX617" s="13" t="s">
        <v>73</v>
      </c>
      <c r="AY617" s="242" t="s">
        <v>148</v>
      </c>
    </row>
    <row r="618" s="13" customFormat="1">
      <c r="A618" s="13"/>
      <c r="B618" s="232"/>
      <c r="C618" s="233"/>
      <c r="D618" s="225" t="s">
        <v>173</v>
      </c>
      <c r="E618" s="234" t="s">
        <v>19</v>
      </c>
      <c r="F618" s="235" t="s">
        <v>3758</v>
      </c>
      <c r="G618" s="233"/>
      <c r="H618" s="236">
        <v>24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173</v>
      </c>
      <c r="AU618" s="242" t="s">
        <v>83</v>
      </c>
      <c r="AV618" s="13" t="s">
        <v>83</v>
      </c>
      <c r="AW618" s="13" t="s">
        <v>35</v>
      </c>
      <c r="AX618" s="13" t="s">
        <v>73</v>
      </c>
      <c r="AY618" s="242" t="s">
        <v>148</v>
      </c>
    </row>
    <row r="619" s="2" customFormat="1" ht="16.5" customHeight="1">
      <c r="A619" s="38"/>
      <c r="B619" s="39"/>
      <c r="C619" s="212" t="s">
        <v>1023</v>
      </c>
      <c r="D619" s="212" t="s">
        <v>151</v>
      </c>
      <c r="E619" s="213" t="s">
        <v>3759</v>
      </c>
      <c r="F619" s="214" t="s">
        <v>3760</v>
      </c>
      <c r="G619" s="215" t="s">
        <v>230</v>
      </c>
      <c r="H619" s="216">
        <v>3</v>
      </c>
      <c r="I619" s="217"/>
      <c r="J619" s="218">
        <f>ROUND(I619*H619,2)</f>
        <v>0</v>
      </c>
      <c r="K619" s="214" t="s">
        <v>155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169</v>
      </c>
      <c r="AT619" s="223" t="s">
        <v>151</v>
      </c>
      <c r="AU619" s="223" t="s">
        <v>83</v>
      </c>
      <c r="AY619" s="17" t="s">
        <v>148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169</v>
      </c>
      <c r="BM619" s="223" t="s">
        <v>3761</v>
      </c>
    </row>
    <row r="620" s="2" customFormat="1">
      <c r="A620" s="38"/>
      <c r="B620" s="39"/>
      <c r="C620" s="40"/>
      <c r="D620" s="225" t="s">
        <v>158</v>
      </c>
      <c r="E620" s="40"/>
      <c r="F620" s="226" t="s">
        <v>3762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158</v>
      </c>
      <c r="AU620" s="17" t="s">
        <v>83</v>
      </c>
    </row>
    <row r="621" s="2" customFormat="1">
      <c r="A621" s="38"/>
      <c r="B621" s="39"/>
      <c r="C621" s="40"/>
      <c r="D621" s="230" t="s">
        <v>160</v>
      </c>
      <c r="E621" s="40"/>
      <c r="F621" s="231" t="s">
        <v>3763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160</v>
      </c>
      <c r="AU621" s="17" t="s">
        <v>83</v>
      </c>
    </row>
    <row r="622" s="2" customFormat="1" ht="16.5" customHeight="1">
      <c r="A622" s="38"/>
      <c r="B622" s="39"/>
      <c r="C622" s="212" t="s">
        <v>1030</v>
      </c>
      <c r="D622" s="212" t="s">
        <v>151</v>
      </c>
      <c r="E622" s="213" t="s">
        <v>3764</v>
      </c>
      <c r="F622" s="214" t="s">
        <v>3765</v>
      </c>
      <c r="G622" s="215" t="s">
        <v>230</v>
      </c>
      <c r="H622" s="216">
        <v>1</v>
      </c>
      <c r="I622" s="217"/>
      <c r="J622" s="218">
        <f>ROUND(I622*H622,2)</f>
        <v>0</v>
      </c>
      <c r="K622" s="214" t="s">
        <v>155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</v>
      </c>
      <c r="R622" s="221">
        <f>Q622*H622</f>
        <v>0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169</v>
      </c>
      <c r="AT622" s="223" t="s">
        <v>151</v>
      </c>
      <c r="AU622" s="223" t="s">
        <v>83</v>
      </c>
      <c r="AY622" s="17" t="s">
        <v>148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169</v>
      </c>
      <c r="BM622" s="223" t="s">
        <v>3766</v>
      </c>
    </row>
    <row r="623" s="2" customFormat="1">
      <c r="A623" s="38"/>
      <c r="B623" s="39"/>
      <c r="C623" s="40"/>
      <c r="D623" s="225" t="s">
        <v>158</v>
      </c>
      <c r="E623" s="40"/>
      <c r="F623" s="226" t="s">
        <v>3767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158</v>
      </c>
      <c r="AU623" s="17" t="s">
        <v>83</v>
      </c>
    </row>
    <row r="624" s="2" customFormat="1">
      <c r="A624" s="38"/>
      <c r="B624" s="39"/>
      <c r="C624" s="40"/>
      <c r="D624" s="230" t="s">
        <v>160</v>
      </c>
      <c r="E624" s="40"/>
      <c r="F624" s="231" t="s">
        <v>3768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160</v>
      </c>
      <c r="AU624" s="17" t="s">
        <v>83</v>
      </c>
    </row>
    <row r="625" s="2" customFormat="1" ht="16.5" customHeight="1">
      <c r="A625" s="38"/>
      <c r="B625" s="39"/>
      <c r="C625" s="212" t="s">
        <v>1037</v>
      </c>
      <c r="D625" s="212" t="s">
        <v>151</v>
      </c>
      <c r="E625" s="213" t="s">
        <v>3769</v>
      </c>
      <c r="F625" s="214" t="s">
        <v>3770</v>
      </c>
      <c r="G625" s="215" t="s">
        <v>168</v>
      </c>
      <c r="H625" s="216">
        <v>15</v>
      </c>
      <c r="I625" s="217"/>
      <c r="J625" s="218">
        <f>ROUND(I625*H625,2)</f>
        <v>0</v>
      </c>
      <c r="K625" s="214" t="s">
        <v>155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</v>
      </c>
      <c r="R625" s="221">
        <f>Q625*H625</f>
        <v>0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169</v>
      </c>
      <c r="AT625" s="223" t="s">
        <v>151</v>
      </c>
      <c r="AU625" s="223" t="s">
        <v>83</v>
      </c>
      <c r="AY625" s="17" t="s">
        <v>148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169</v>
      </c>
      <c r="BM625" s="223" t="s">
        <v>3771</v>
      </c>
    </row>
    <row r="626" s="2" customFormat="1">
      <c r="A626" s="38"/>
      <c r="B626" s="39"/>
      <c r="C626" s="40"/>
      <c r="D626" s="225" t="s">
        <v>158</v>
      </c>
      <c r="E626" s="40"/>
      <c r="F626" s="226" t="s">
        <v>3772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158</v>
      </c>
      <c r="AU626" s="17" t="s">
        <v>83</v>
      </c>
    </row>
    <row r="627" s="2" customFormat="1">
      <c r="A627" s="38"/>
      <c r="B627" s="39"/>
      <c r="C627" s="40"/>
      <c r="D627" s="230" t="s">
        <v>160</v>
      </c>
      <c r="E627" s="40"/>
      <c r="F627" s="231" t="s">
        <v>3773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160</v>
      </c>
      <c r="AU627" s="17" t="s">
        <v>83</v>
      </c>
    </row>
    <row r="628" s="13" customFormat="1">
      <c r="A628" s="13"/>
      <c r="B628" s="232"/>
      <c r="C628" s="233"/>
      <c r="D628" s="225" t="s">
        <v>173</v>
      </c>
      <c r="E628" s="234" t="s">
        <v>19</v>
      </c>
      <c r="F628" s="235" t="s">
        <v>3774</v>
      </c>
      <c r="G628" s="233"/>
      <c r="H628" s="236">
        <v>15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173</v>
      </c>
      <c r="AU628" s="242" t="s">
        <v>83</v>
      </c>
      <c r="AV628" s="13" t="s">
        <v>83</v>
      </c>
      <c r="AW628" s="13" t="s">
        <v>35</v>
      </c>
      <c r="AX628" s="13" t="s">
        <v>81</v>
      </c>
      <c r="AY628" s="242" t="s">
        <v>148</v>
      </c>
    </row>
    <row r="629" s="2" customFormat="1" ht="16.5" customHeight="1">
      <c r="A629" s="38"/>
      <c r="B629" s="39"/>
      <c r="C629" s="243" t="s">
        <v>1044</v>
      </c>
      <c r="D629" s="243" t="s">
        <v>182</v>
      </c>
      <c r="E629" s="244" t="s">
        <v>3775</v>
      </c>
      <c r="F629" s="245" t="s">
        <v>3776</v>
      </c>
      <c r="G629" s="246" t="s">
        <v>230</v>
      </c>
      <c r="H629" s="247">
        <v>15</v>
      </c>
      <c r="I629" s="248"/>
      <c r="J629" s="249">
        <f>ROUND(I629*H629,2)</f>
        <v>0</v>
      </c>
      <c r="K629" s="245" t="s">
        <v>155</v>
      </c>
      <c r="L629" s="250"/>
      <c r="M629" s="251" t="s">
        <v>19</v>
      </c>
      <c r="N629" s="252" t="s">
        <v>44</v>
      </c>
      <c r="O629" s="84"/>
      <c r="P629" s="221">
        <f>O629*H629</f>
        <v>0</v>
      </c>
      <c r="Q629" s="221">
        <v>0.00059999999999999995</v>
      </c>
      <c r="R629" s="221">
        <f>Q629*H629</f>
        <v>0.0089999999999999993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185</v>
      </c>
      <c r="AT629" s="223" t="s">
        <v>182</v>
      </c>
      <c r="AU629" s="223" t="s">
        <v>83</v>
      </c>
      <c r="AY629" s="17" t="s">
        <v>148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169</v>
      </c>
      <c r="BM629" s="223" t="s">
        <v>3777</v>
      </c>
    </row>
    <row r="630" s="2" customFormat="1">
      <c r="A630" s="38"/>
      <c r="B630" s="39"/>
      <c r="C630" s="40"/>
      <c r="D630" s="225" t="s">
        <v>158</v>
      </c>
      <c r="E630" s="40"/>
      <c r="F630" s="226" t="s">
        <v>3776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158</v>
      </c>
      <c r="AU630" s="17" t="s">
        <v>83</v>
      </c>
    </row>
    <row r="631" s="2" customFormat="1" ht="16.5" customHeight="1">
      <c r="A631" s="38"/>
      <c r="B631" s="39"/>
      <c r="C631" s="212" t="s">
        <v>1050</v>
      </c>
      <c r="D631" s="212" t="s">
        <v>151</v>
      </c>
      <c r="E631" s="213" t="s">
        <v>3778</v>
      </c>
      <c r="F631" s="214" t="s">
        <v>3779</v>
      </c>
      <c r="G631" s="215" t="s">
        <v>300</v>
      </c>
      <c r="H631" s="216">
        <v>0.068000000000000005</v>
      </c>
      <c r="I631" s="217"/>
      <c r="J631" s="218">
        <f>ROUND(I631*H631,2)</f>
        <v>0</v>
      </c>
      <c r="K631" s="214" t="s">
        <v>155</v>
      </c>
      <c r="L631" s="44"/>
      <c r="M631" s="219" t="s">
        <v>19</v>
      </c>
      <c r="N631" s="220" t="s">
        <v>44</v>
      </c>
      <c r="O631" s="84"/>
      <c r="P631" s="221">
        <f>O631*H631</f>
        <v>0</v>
      </c>
      <c r="Q631" s="221">
        <v>5.0000000000000002E-05</v>
      </c>
      <c r="R631" s="221">
        <f>Q631*H631</f>
        <v>3.4000000000000005E-06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156</v>
      </c>
      <c r="AT631" s="223" t="s">
        <v>151</v>
      </c>
      <c r="AU631" s="223" t="s">
        <v>83</v>
      </c>
      <c r="AY631" s="17" t="s">
        <v>148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156</v>
      </c>
      <c r="BM631" s="223" t="s">
        <v>3780</v>
      </c>
    </row>
    <row r="632" s="2" customFormat="1">
      <c r="A632" s="38"/>
      <c r="B632" s="39"/>
      <c r="C632" s="40"/>
      <c r="D632" s="225" t="s">
        <v>158</v>
      </c>
      <c r="E632" s="40"/>
      <c r="F632" s="226" t="s">
        <v>3781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158</v>
      </c>
      <c r="AU632" s="17" t="s">
        <v>83</v>
      </c>
    </row>
    <row r="633" s="2" customFormat="1">
      <c r="A633" s="38"/>
      <c r="B633" s="39"/>
      <c r="C633" s="40"/>
      <c r="D633" s="230" t="s">
        <v>160</v>
      </c>
      <c r="E633" s="40"/>
      <c r="F633" s="231" t="s">
        <v>3782</v>
      </c>
      <c r="G633" s="40"/>
      <c r="H633" s="40"/>
      <c r="I633" s="227"/>
      <c r="J633" s="40"/>
      <c r="K633" s="40"/>
      <c r="L633" s="44"/>
      <c r="M633" s="228"/>
      <c r="N633" s="229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160</v>
      </c>
      <c r="AU633" s="17" t="s">
        <v>83</v>
      </c>
    </row>
    <row r="634" s="2" customFormat="1" ht="16.5" customHeight="1">
      <c r="A634" s="38"/>
      <c r="B634" s="39"/>
      <c r="C634" s="243" t="s">
        <v>348</v>
      </c>
      <c r="D634" s="243" t="s">
        <v>182</v>
      </c>
      <c r="E634" s="244" t="s">
        <v>3783</v>
      </c>
      <c r="F634" s="245" t="s">
        <v>3784</v>
      </c>
      <c r="G634" s="246" t="s">
        <v>154</v>
      </c>
      <c r="H634" s="247">
        <v>0.001</v>
      </c>
      <c r="I634" s="248"/>
      <c r="J634" s="249">
        <f>ROUND(I634*H634,2)</f>
        <v>0</v>
      </c>
      <c r="K634" s="245" t="s">
        <v>155</v>
      </c>
      <c r="L634" s="250"/>
      <c r="M634" s="251" t="s">
        <v>19</v>
      </c>
      <c r="N634" s="252" t="s">
        <v>44</v>
      </c>
      <c r="O634" s="84"/>
      <c r="P634" s="221">
        <f>O634*H634</f>
        <v>0</v>
      </c>
      <c r="Q634" s="221">
        <v>1</v>
      </c>
      <c r="R634" s="221">
        <f>Q634*H634</f>
        <v>0.001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205</v>
      </c>
      <c r="AT634" s="223" t="s">
        <v>182</v>
      </c>
      <c r="AU634" s="223" t="s">
        <v>83</v>
      </c>
      <c r="AY634" s="17" t="s">
        <v>148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81</v>
      </c>
      <c r="BK634" s="224">
        <f>ROUND(I634*H634,2)</f>
        <v>0</v>
      </c>
      <c r="BL634" s="17" t="s">
        <v>156</v>
      </c>
      <c r="BM634" s="223" t="s">
        <v>3785</v>
      </c>
    </row>
    <row r="635" s="2" customFormat="1">
      <c r="A635" s="38"/>
      <c r="B635" s="39"/>
      <c r="C635" s="40"/>
      <c r="D635" s="225" t="s">
        <v>158</v>
      </c>
      <c r="E635" s="40"/>
      <c r="F635" s="226" t="s">
        <v>3784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158</v>
      </c>
      <c r="AU635" s="17" t="s">
        <v>83</v>
      </c>
    </row>
    <row r="636" s="13" customFormat="1">
      <c r="A636" s="13"/>
      <c r="B636" s="232"/>
      <c r="C636" s="233"/>
      <c r="D636" s="225" t="s">
        <v>173</v>
      </c>
      <c r="E636" s="234" t="s">
        <v>19</v>
      </c>
      <c r="F636" s="235" t="s">
        <v>12</v>
      </c>
      <c r="G636" s="233"/>
      <c r="H636" s="236">
        <v>0.001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173</v>
      </c>
      <c r="AU636" s="242" t="s">
        <v>83</v>
      </c>
      <c r="AV636" s="13" t="s">
        <v>83</v>
      </c>
      <c r="AW636" s="13" t="s">
        <v>35</v>
      </c>
      <c r="AX636" s="13" t="s">
        <v>81</v>
      </c>
      <c r="AY636" s="242" t="s">
        <v>148</v>
      </c>
    </row>
    <row r="637" s="13" customFormat="1">
      <c r="A637" s="13"/>
      <c r="B637" s="232"/>
      <c r="C637" s="233"/>
      <c r="D637" s="225" t="s">
        <v>173</v>
      </c>
      <c r="E637" s="233"/>
      <c r="F637" s="235" t="s">
        <v>3786</v>
      </c>
      <c r="G637" s="233"/>
      <c r="H637" s="236">
        <v>0.001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173</v>
      </c>
      <c r="AU637" s="242" t="s">
        <v>83</v>
      </c>
      <c r="AV637" s="13" t="s">
        <v>83</v>
      </c>
      <c r="AW637" s="13" t="s">
        <v>4</v>
      </c>
      <c r="AX637" s="13" t="s">
        <v>81</v>
      </c>
      <c r="AY637" s="242" t="s">
        <v>148</v>
      </c>
    </row>
    <row r="638" s="2" customFormat="1" ht="16.5" customHeight="1">
      <c r="A638" s="38"/>
      <c r="B638" s="39"/>
      <c r="C638" s="243" t="s">
        <v>1060</v>
      </c>
      <c r="D638" s="243" t="s">
        <v>182</v>
      </c>
      <c r="E638" s="244" t="s">
        <v>3787</v>
      </c>
      <c r="F638" s="245" t="s">
        <v>3788</v>
      </c>
      <c r="G638" s="246" t="s">
        <v>154</v>
      </c>
      <c r="H638" s="247">
        <v>0.067000000000000004</v>
      </c>
      <c r="I638" s="248"/>
      <c r="J638" s="249">
        <f>ROUND(I638*H638,2)</f>
        <v>0</v>
      </c>
      <c r="K638" s="245" t="s">
        <v>155</v>
      </c>
      <c r="L638" s="250"/>
      <c r="M638" s="251" t="s">
        <v>19</v>
      </c>
      <c r="N638" s="252" t="s">
        <v>44</v>
      </c>
      <c r="O638" s="84"/>
      <c r="P638" s="221">
        <f>O638*H638</f>
        <v>0</v>
      </c>
      <c r="Q638" s="221">
        <v>1</v>
      </c>
      <c r="R638" s="221">
        <f>Q638*H638</f>
        <v>0.067000000000000004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205</v>
      </c>
      <c r="AT638" s="223" t="s">
        <v>182</v>
      </c>
      <c r="AU638" s="223" t="s">
        <v>83</v>
      </c>
      <c r="AY638" s="17" t="s">
        <v>148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156</v>
      </c>
      <c r="BM638" s="223" t="s">
        <v>3789</v>
      </c>
    </row>
    <row r="639" s="2" customFormat="1">
      <c r="A639" s="38"/>
      <c r="B639" s="39"/>
      <c r="C639" s="40"/>
      <c r="D639" s="225" t="s">
        <v>158</v>
      </c>
      <c r="E639" s="40"/>
      <c r="F639" s="226" t="s">
        <v>3788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158</v>
      </c>
      <c r="AU639" s="17" t="s">
        <v>83</v>
      </c>
    </row>
    <row r="640" s="13" customFormat="1">
      <c r="A640" s="13"/>
      <c r="B640" s="232"/>
      <c r="C640" s="233"/>
      <c r="D640" s="225" t="s">
        <v>173</v>
      </c>
      <c r="E640" s="234" t="s">
        <v>19</v>
      </c>
      <c r="F640" s="235" t="s">
        <v>3790</v>
      </c>
      <c r="G640" s="233"/>
      <c r="H640" s="236">
        <v>0.067000000000000004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173</v>
      </c>
      <c r="AU640" s="242" t="s">
        <v>83</v>
      </c>
      <c r="AV640" s="13" t="s">
        <v>83</v>
      </c>
      <c r="AW640" s="13" t="s">
        <v>35</v>
      </c>
      <c r="AX640" s="13" t="s">
        <v>81</v>
      </c>
      <c r="AY640" s="242" t="s">
        <v>148</v>
      </c>
    </row>
    <row r="641" s="2" customFormat="1" ht="16.5" customHeight="1">
      <c r="A641" s="38"/>
      <c r="B641" s="39"/>
      <c r="C641" s="212" t="s">
        <v>1065</v>
      </c>
      <c r="D641" s="212" t="s">
        <v>151</v>
      </c>
      <c r="E641" s="213" t="s">
        <v>3791</v>
      </c>
      <c r="F641" s="214" t="s">
        <v>3792</v>
      </c>
      <c r="G641" s="215" t="s">
        <v>154</v>
      </c>
      <c r="H641" s="216">
        <v>0.109</v>
      </c>
      <c r="I641" s="217"/>
      <c r="J641" s="218">
        <f>ROUND(I641*H641,2)</f>
        <v>0</v>
      </c>
      <c r="K641" s="214" t="s">
        <v>155</v>
      </c>
      <c r="L641" s="44"/>
      <c r="M641" s="219" t="s">
        <v>19</v>
      </c>
      <c r="N641" s="220" t="s">
        <v>44</v>
      </c>
      <c r="O641" s="84"/>
      <c r="P641" s="221">
        <f>O641*H641</f>
        <v>0</v>
      </c>
      <c r="Q641" s="221">
        <v>0</v>
      </c>
      <c r="R641" s="221">
        <f>Q641*H641</f>
        <v>0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169</v>
      </c>
      <c r="AT641" s="223" t="s">
        <v>151</v>
      </c>
      <c r="AU641" s="223" t="s">
        <v>83</v>
      </c>
      <c r="AY641" s="17" t="s">
        <v>148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169</v>
      </c>
      <c r="BM641" s="223" t="s">
        <v>3793</v>
      </c>
    </row>
    <row r="642" s="2" customFormat="1">
      <c r="A642" s="38"/>
      <c r="B642" s="39"/>
      <c r="C642" s="40"/>
      <c r="D642" s="225" t="s">
        <v>158</v>
      </c>
      <c r="E642" s="40"/>
      <c r="F642" s="226" t="s">
        <v>3794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158</v>
      </c>
      <c r="AU642" s="17" t="s">
        <v>83</v>
      </c>
    </row>
    <row r="643" s="2" customFormat="1">
      <c r="A643" s="38"/>
      <c r="B643" s="39"/>
      <c r="C643" s="40"/>
      <c r="D643" s="230" t="s">
        <v>160</v>
      </c>
      <c r="E643" s="40"/>
      <c r="F643" s="231" t="s">
        <v>3795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160</v>
      </c>
      <c r="AU643" s="17" t="s">
        <v>83</v>
      </c>
    </row>
    <row r="644" s="12" customFormat="1" ht="22.8" customHeight="1">
      <c r="A644" s="12"/>
      <c r="B644" s="196"/>
      <c r="C644" s="197"/>
      <c r="D644" s="198" t="s">
        <v>72</v>
      </c>
      <c r="E644" s="210" t="s">
        <v>322</v>
      </c>
      <c r="F644" s="210" t="s">
        <v>323</v>
      </c>
      <c r="G644" s="197"/>
      <c r="H644" s="197"/>
      <c r="I644" s="200"/>
      <c r="J644" s="211">
        <f>BK644</f>
        <v>0</v>
      </c>
      <c r="K644" s="197"/>
      <c r="L644" s="202"/>
      <c r="M644" s="203"/>
      <c r="N644" s="204"/>
      <c r="O644" s="204"/>
      <c r="P644" s="205">
        <f>SUM(P645:P661)</f>
        <v>0</v>
      </c>
      <c r="Q644" s="204"/>
      <c r="R644" s="205">
        <f>SUM(R645:R661)</f>
        <v>0.44263059999999999</v>
      </c>
      <c r="S644" s="204"/>
      <c r="T644" s="20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7" t="s">
        <v>83</v>
      </c>
      <c r="AT644" s="208" t="s">
        <v>72</v>
      </c>
      <c r="AU644" s="208" t="s">
        <v>81</v>
      </c>
      <c r="AY644" s="207" t="s">
        <v>148</v>
      </c>
      <c r="BK644" s="209">
        <f>SUM(BK645:BK661)</f>
        <v>0</v>
      </c>
    </row>
    <row r="645" s="2" customFormat="1" ht="24.15" customHeight="1">
      <c r="A645" s="38"/>
      <c r="B645" s="39"/>
      <c r="C645" s="212" t="s">
        <v>1069</v>
      </c>
      <c r="D645" s="212" t="s">
        <v>151</v>
      </c>
      <c r="E645" s="213" t="s">
        <v>3796</v>
      </c>
      <c r="F645" s="214" t="s">
        <v>3797</v>
      </c>
      <c r="G645" s="215" t="s">
        <v>178</v>
      </c>
      <c r="H645" s="216">
        <v>6.125</v>
      </c>
      <c r="I645" s="217"/>
      <c r="J645" s="218">
        <f>ROUND(I645*H645,2)</f>
        <v>0</v>
      </c>
      <c r="K645" s="214" t="s">
        <v>155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</v>
      </c>
      <c r="R645" s="221">
        <f>Q645*H645</f>
        <v>0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169</v>
      </c>
      <c r="AT645" s="223" t="s">
        <v>151</v>
      </c>
      <c r="AU645" s="223" t="s">
        <v>83</v>
      </c>
      <c r="AY645" s="17" t="s">
        <v>148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169</v>
      </c>
      <c r="BM645" s="223" t="s">
        <v>3798</v>
      </c>
    </row>
    <row r="646" s="2" customFormat="1">
      <c r="A646" s="38"/>
      <c r="B646" s="39"/>
      <c r="C646" s="40"/>
      <c r="D646" s="225" t="s">
        <v>158</v>
      </c>
      <c r="E646" s="40"/>
      <c r="F646" s="226" t="s">
        <v>3799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158</v>
      </c>
      <c r="AU646" s="17" t="s">
        <v>83</v>
      </c>
    </row>
    <row r="647" s="2" customFormat="1">
      <c r="A647" s="38"/>
      <c r="B647" s="39"/>
      <c r="C647" s="40"/>
      <c r="D647" s="230" t="s">
        <v>160</v>
      </c>
      <c r="E647" s="40"/>
      <c r="F647" s="231" t="s">
        <v>3800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160</v>
      </c>
      <c r="AU647" s="17" t="s">
        <v>83</v>
      </c>
    </row>
    <row r="648" s="13" customFormat="1">
      <c r="A648" s="13"/>
      <c r="B648" s="232"/>
      <c r="C648" s="233"/>
      <c r="D648" s="225" t="s">
        <v>173</v>
      </c>
      <c r="E648" s="234" t="s">
        <v>19</v>
      </c>
      <c r="F648" s="235" t="s">
        <v>3157</v>
      </c>
      <c r="G648" s="233"/>
      <c r="H648" s="236">
        <v>6.125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173</v>
      </c>
      <c r="AU648" s="242" t="s">
        <v>83</v>
      </c>
      <c r="AV648" s="13" t="s">
        <v>83</v>
      </c>
      <c r="AW648" s="13" t="s">
        <v>35</v>
      </c>
      <c r="AX648" s="13" t="s">
        <v>81</v>
      </c>
      <c r="AY648" s="242" t="s">
        <v>148</v>
      </c>
    </row>
    <row r="649" s="2" customFormat="1" ht="16.5" customHeight="1">
      <c r="A649" s="38"/>
      <c r="B649" s="39"/>
      <c r="C649" s="243" t="s">
        <v>1075</v>
      </c>
      <c r="D649" s="243" t="s">
        <v>182</v>
      </c>
      <c r="E649" s="244" t="s">
        <v>3801</v>
      </c>
      <c r="F649" s="245" t="s">
        <v>3802</v>
      </c>
      <c r="G649" s="246" t="s">
        <v>3803</v>
      </c>
      <c r="H649" s="247">
        <v>1.2250000000000001</v>
      </c>
      <c r="I649" s="248"/>
      <c r="J649" s="249">
        <f>ROUND(I649*H649,2)</f>
        <v>0</v>
      </c>
      <c r="K649" s="245" t="s">
        <v>155</v>
      </c>
      <c r="L649" s="250"/>
      <c r="M649" s="251" t="s">
        <v>19</v>
      </c>
      <c r="N649" s="252" t="s">
        <v>44</v>
      </c>
      <c r="O649" s="84"/>
      <c r="P649" s="221">
        <f>O649*H649</f>
        <v>0</v>
      </c>
      <c r="Q649" s="221">
        <v>0.0016000000000000001</v>
      </c>
      <c r="R649" s="221">
        <f>Q649*H649</f>
        <v>0.0019600000000000004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185</v>
      </c>
      <c r="AT649" s="223" t="s">
        <v>182</v>
      </c>
      <c r="AU649" s="223" t="s">
        <v>83</v>
      </c>
      <c r="AY649" s="17" t="s">
        <v>148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169</v>
      </c>
      <c r="BM649" s="223" t="s">
        <v>3804</v>
      </c>
    </row>
    <row r="650" s="2" customFormat="1">
      <c r="A650" s="38"/>
      <c r="B650" s="39"/>
      <c r="C650" s="40"/>
      <c r="D650" s="225" t="s">
        <v>158</v>
      </c>
      <c r="E650" s="40"/>
      <c r="F650" s="226" t="s">
        <v>3802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158</v>
      </c>
      <c r="AU650" s="17" t="s">
        <v>83</v>
      </c>
    </row>
    <row r="651" s="13" customFormat="1">
      <c r="A651" s="13"/>
      <c r="B651" s="232"/>
      <c r="C651" s="233"/>
      <c r="D651" s="225" t="s">
        <v>173</v>
      </c>
      <c r="E651" s="233"/>
      <c r="F651" s="235" t="s">
        <v>3805</v>
      </c>
      <c r="G651" s="233"/>
      <c r="H651" s="236">
        <v>1.2250000000000001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173</v>
      </c>
      <c r="AU651" s="242" t="s">
        <v>83</v>
      </c>
      <c r="AV651" s="13" t="s">
        <v>83</v>
      </c>
      <c r="AW651" s="13" t="s">
        <v>4</v>
      </c>
      <c r="AX651" s="13" t="s">
        <v>81</v>
      </c>
      <c r="AY651" s="242" t="s">
        <v>148</v>
      </c>
    </row>
    <row r="652" s="2" customFormat="1" ht="16.5" customHeight="1">
      <c r="A652" s="38"/>
      <c r="B652" s="39"/>
      <c r="C652" s="212" t="s">
        <v>1081</v>
      </c>
      <c r="D652" s="212" t="s">
        <v>151</v>
      </c>
      <c r="E652" s="213" t="s">
        <v>3806</v>
      </c>
      <c r="F652" s="214" t="s">
        <v>3807</v>
      </c>
      <c r="G652" s="215" t="s">
        <v>178</v>
      </c>
      <c r="H652" s="216">
        <v>432.02999999999997</v>
      </c>
      <c r="I652" s="217"/>
      <c r="J652" s="218">
        <f>ROUND(I652*H652,2)</f>
        <v>0</v>
      </c>
      <c r="K652" s="214" t="s">
        <v>155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0.00036000000000000002</v>
      </c>
      <c r="R652" s="221">
        <f>Q652*H652</f>
        <v>0.1555308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169</v>
      </c>
      <c r="AT652" s="223" t="s">
        <v>151</v>
      </c>
      <c r="AU652" s="223" t="s">
        <v>83</v>
      </c>
      <c r="AY652" s="17" t="s">
        <v>148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169</v>
      </c>
      <c r="BM652" s="223" t="s">
        <v>3808</v>
      </c>
    </row>
    <row r="653" s="2" customFormat="1">
      <c r="A653" s="38"/>
      <c r="B653" s="39"/>
      <c r="C653" s="40"/>
      <c r="D653" s="225" t="s">
        <v>158</v>
      </c>
      <c r="E653" s="40"/>
      <c r="F653" s="226" t="s">
        <v>3809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158</v>
      </c>
      <c r="AU653" s="17" t="s">
        <v>83</v>
      </c>
    </row>
    <row r="654" s="2" customFormat="1">
      <c r="A654" s="38"/>
      <c r="B654" s="39"/>
      <c r="C654" s="40"/>
      <c r="D654" s="230" t="s">
        <v>160</v>
      </c>
      <c r="E654" s="40"/>
      <c r="F654" s="231" t="s">
        <v>3810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160</v>
      </c>
      <c r="AU654" s="17" t="s">
        <v>83</v>
      </c>
    </row>
    <row r="655" s="13" customFormat="1">
      <c r="A655" s="13"/>
      <c r="B655" s="232"/>
      <c r="C655" s="233"/>
      <c r="D655" s="225" t="s">
        <v>173</v>
      </c>
      <c r="E655" s="234" t="s">
        <v>19</v>
      </c>
      <c r="F655" s="235" t="s">
        <v>3330</v>
      </c>
      <c r="G655" s="233"/>
      <c r="H655" s="236">
        <v>316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173</v>
      </c>
      <c r="AU655" s="242" t="s">
        <v>83</v>
      </c>
      <c r="AV655" s="13" t="s">
        <v>83</v>
      </c>
      <c r="AW655" s="13" t="s">
        <v>35</v>
      </c>
      <c r="AX655" s="13" t="s">
        <v>73</v>
      </c>
      <c r="AY655" s="242" t="s">
        <v>148</v>
      </c>
    </row>
    <row r="656" s="13" customFormat="1">
      <c r="A656" s="13"/>
      <c r="B656" s="232"/>
      <c r="C656" s="233"/>
      <c r="D656" s="225" t="s">
        <v>173</v>
      </c>
      <c r="E656" s="234" t="s">
        <v>19</v>
      </c>
      <c r="F656" s="235" t="s">
        <v>3811</v>
      </c>
      <c r="G656" s="233"/>
      <c r="H656" s="236">
        <v>116.03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173</v>
      </c>
      <c r="AU656" s="242" t="s">
        <v>83</v>
      </c>
      <c r="AV656" s="13" t="s">
        <v>83</v>
      </c>
      <c r="AW656" s="13" t="s">
        <v>35</v>
      </c>
      <c r="AX656" s="13" t="s">
        <v>73</v>
      </c>
      <c r="AY656" s="242" t="s">
        <v>148</v>
      </c>
    </row>
    <row r="657" s="2" customFormat="1" ht="16.5" customHeight="1">
      <c r="A657" s="38"/>
      <c r="B657" s="39"/>
      <c r="C657" s="212" t="s">
        <v>1087</v>
      </c>
      <c r="D657" s="212" t="s">
        <v>151</v>
      </c>
      <c r="E657" s="213" t="s">
        <v>3812</v>
      </c>
      <c r="F657" s="214" t="s">
        <v>3813</v>
      </c>
      <c r="G657" s="215" t="s">
        <v>178</v>
      </c>
      <c r="H657" s="216">
        <v>432.02999999999997</v>
      </c>
      <c r="I657" s="217"/>
      <c r="J657" s="218">
        <f>ROUND(I657*H657,2)</f>
        <v>0</v>
      </c>
      <c r="K657" s="214" t="s">
        <v>155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0.00066</v>
      </c>
      <c r="R657" s="221">
        <f>Q657*H657</f>
        <v>0.2851398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169</v>
      </c>
      <c r="AT657" s="223" t="s">
        <v>151</v>
      </c>
      <c r="AU657" s="223" t="s">
        <v>83</v>
      </c>
      <c r="AY657" s="17" t="s">
        <v>148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81</v>
      </c>
      <c r="BK657" s="224">
        <f>ROUND(I657*H657,2)</f>
        <v>0</v>
      </c>
      <c r="BL657" s="17" t="s">
        <v>169</v>
      </c>
      <c r="BM657" s="223" t="s">
        <v>3814</v>
      </c>
    </row>
    <row r="658" s="2" customFormat="1">
      <c r="A658" s="38"/>
      <c r="B658" s="39"/>
      <c r="C658" s="40"/>
      <c r="D658" s="225" t="s">
        <v>158</v>
      </c>
      <c r="E658" s="40"/>
      <c r="F658" s="226" t="s">
        <v>3815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158</v>
      </c>
      <c r="AU658" s="17" t="s">
        <v>83</v>
      </c>
    </row>
    <row r="659" s="2" customFormat="1">
      <c r="A659" s="38"/>
      <c r="B659" s="39"/>
      <c r="C659" s="40"/>
      <c r="D659" s="230" t="s">
        <v>160</v>
      </c>
      <c r="E659" s="40"/>
      <c r="F659" s="231" t="s">
        <v>3816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160</v>
      </c>
      <c r="AU659" s="17" t="s">
        <v>83</v>
      </c>
    </row>
    <row r="660" s="13" customFormat="1">
      <c r="A660" s="13"/>
      <c r="B660" s="232"/>
      <c r="C660" s="233"/>
      <c r="D660" s="225" t="s">
        <v>173</v>
      </c>
      <c r="E660" s="234" t="s">
        <v>19</v>
      </c>
      <c r="F660" s="235" t="s">
        <v>3330</v>
      </c>
      <c r="G660" s="233"/>
      <c r="H660" s="236">
        <v>316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173</v>
      </c>
      <c r="AU660" s="242" t="s">
        <v>83</v>
      </c>
      <c r="AV660" s="13" t="s">
        <v>83</v>
      </c>
      <c r="AW660" s="13" t="s">
        <v>35</v>
      </c>
      <c r="AX660" s="13" t="s">
        <v>73</v>
      </c>
      <c r="AY660" s="242" t="s">
        <v>148</v>
      </c>
    </row>
    <row r="661" s="13" customFormat="1">
      <c r="A661" s="13"/>
      <c r="B661" s="232"/>
      <c r="C661" s="233"/>
      <c r="D661" s="225" t="s">
        <v>173</v>
      </c>
      <c r="E661" s="234" t="s">
        <v>19</v>
      </c>
      <c r="F661" s="235" t="s">
        <v>3811</v>
      </c>
      <c r="G661" s="233"/>
      <c r="H661" s="236">
        <v>116.03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173</v>
      </c>
      <c r="AU661" s="242" t="s">
        <v>83</v>
      </c>
      <c r="AV661" s="13" t="s">
        <v>83</v>
      </c>
      <c r="AW661" s="13" t="s">
        <v>35</v>
      </c>
      <c r="AX661" s="13" t="s">
        <v>73</v>
      </c>
      <c r="AY661" s="242" t="s">
        <v>148</v>
      </c>
    </row>
    <row r="662" s="12" customFormat="1" ht="22.8" customHeight="1">
      <c r="A662" s="12"/>
      <c r="B662" s="196"/>
      <c r="C662" s="197"/>
      <c r="D662" s="198" t="s">
        <v>72</v>
      </c>
      <c r="E662" s="210" t="s">
        <v>3817</v>
      </c>
      <c r="F662" s="210" t="s">
        <v>3818</v>
      </c>
      <c r="G662" s="197"/>
      <c r="H662" s="197"/>
      <c r="I662" s="200"/>
      <c r="J662" s="211">
        <f>BK662</f>
        <v>0</v>
      </c>
      <c r="K662" s="197"/>
      <c r="L662" s="202"/>
      <c r="M662" s="203"/>
      <c r="N662" s="204"/>
      <c r="O662" s="204"/>
      <c r="P662" s="205">
        <f>SUM(P663:P699)</f>
        <v>0</v>
      </c>
      <c r="Q662" s="204"/>
      <c r="R662" s="205">
        <f>SUM(R663:R699)</f>
        <v>0.65040507999999997</v>
      </c>
      <c r="S662" s="204"/>
      <c r="T662" s="206">
        <f>SUM(T663:T699)</f>
        <v>0.16333001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7" t="s">
        <v>83</v>
      </c>
      <c r="AT662" s="208" t="s">
        <v>72</v>
      </c>
      <c r="AU662" s="208" t="s">
        <v>81</v>
      </c>
      <c r="AY662" s="207" t="s">
        <v>148</v>
      </c>
      <c r="BK662" s="209">
        <f>SUM(BK663:BK699)</f>
        <v>0</v>
      </c>
    </row>
    <row r="663" s="2" customFormat="1" ht="16.5" customHeight="1">
      <c r="A663" s="38"/>
      <c r="B663" s="39"/>
      <c r="C663" s="212" t="s">
        <v>1093</v>
      </c>
      <c r="D663" s="212" t="s">
        <v>151</v>
      </c>
      <c r="E663" s="213" t="s">
        <v>3819</v>
      </c>
      <c r="F663" s="214" t="s">
        <v>3820</v>
      </c>
      <c r="G663" s="215" t="s">
        <v>178</v>
      </c>
      <c r="H663" s="216">
        <v>526.87099999999998</v>
      </c>
      <c r="I663" s="217"/>
      <c r="J663" s="218">
        <f>ROUND(I663*H663,2)</f>
        <v>0</v>
      </c>
      <c r="K663" s="214" t="s">
        <v>155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</v>
      </c>
      <c r="R663" s="221">
        <f>Q663*H663</f>
        <v>0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169</v>
      </c>
      <c r="AT663" s="223" t="s">
        <v>151</v>
      </c>
      <c r="AU663" s="223" t="s">
        <v>83</v>
      </c>
      <c r="AY663" s="17" t="s">
        <v>148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169</v>
      </c>
      <c r="BM663" s="223" t="s">
        <v>3821</v>
      </c>
    </row>
    <row r="664" s="2" customFormat="1">
      <c r="A664" s="38"/>
      <c r="B664" s="39"/>
      <c r="C664" s="40"/>
      <c r="D664" s="225" t="s">
        <v>158</v>
      </c>
      <c r="E664" s="40"/>
      <c r="F664" s="226" t="s">
        <v>3822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158</v>
      </c>
      <c r="AU664" s="17" t="s">
        <v>83</v>
      </c>
    </row>
    <row r="665" s="2" customFormat="1">
      <c r="A665" s="38"/>
      <c r="B665" s="39"/>
      <c r="C665" s="40"/>
      <c r="D665" s="230" t="s">
        <v>160</v>
      </c>
      <c r="E665" s="40"/>
      <c r="F665" s="231" t="s">
        <v>3823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160</v>
      </c>
      <c r="AU665" s="17" t="s">
        <v>83</v>
      </c>
    </row>
    <row r="666" s="13" customFormat="1">
      <c r="A666" s="13"/>
      <c r="B666" s="232"/>
      <c r="C666" s="233"/>
      <c r="D666" s="225" t="s">
        <v>173</v>
      </c>
      <c r="E666" s="234" t="s">
        <v>19</v>
      </c>
      <c r="F666" s="235" t="s">
        <v>3277</v>
      </c>
      <c r="G666" s="233"/>
      <c r="H666" s="236">
        <v>318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173</v>
      </c>
      <c r="AU666" s="242" t="s">
        <v>83</v>
      </c>
      <c r="AV666" s="13" t="s">
        <v>83</v>
      </c>
      <c r="AW666" s="13" t="s">
        <v>35</v>
      </c>
      <c r="AX666" s="13" t="s">
        <v>73</v>
      </c>
      <c r="AY666" s="242" t="s">
        <v>148</v>
      </c>
    </row>
    <row r="667" s="13" customFormat="1">
      <c r="A667" s="13"/>
      <c r="B667" s="232"/>
      <c r="C667" s="233"/>
      <c r="D667" s="225" t="s">
        <v>173</v>
      </c>
      <c r="E667" s="234" t="s">
        <v>19</v>
      </c>
      <c r="F667" s="235" t="s">
        <v>3824</v>
      </c>
      <c r="G667" s="233"/>
      <c r="H667" s="236">
        <v>208.87100000000001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173</v>
      </c>
      <c r="AU667" s="242" t="s">
        <v>83</v>
      </c>
      <c r="AV667" s="13" t="s">
        <v>83</v>
      </c>
      <c r="AW667" s="13" t="s">
        <v>35</v>
      </c>
      <c r="AX667" s="13" t="s">
        <v>73</v>
      </c>
      <c r="AY667" s="242" t="s">
        <v>148</v>
      </c>
    </row>
    <row r="668" s="2" customFormat="1" ht="16.5" customHeight="1">
      <c r="A668" s="38"/>
      <c r="B668" s="39"/>
      <c r="C668" s="212" t="s">
        <v>1099</v>
      </c>
      <c r="D668" s="212" t="s">
        <v>151</v>
      </c>
      <c r="E668" s="213" t="s">
        <v>3825</v>
      </c>
      <c r="F668" s="214" t="s">
        <v>3826</v>
      </c>
      <c r="G668" s="215" t="s">
        <v>178</v>
      </c>
      <c r="H668" s="216">
        <v>526.87099999999998</v>
      </c>
      <c r="I668" s="217"/>
      <c r="J668" s="218">
        <f>ROUND(I668*H668,2)</f>
        <v>0</v>
      </c>
      <c r="K668" s="214" t="s">
        <v>155</v>
      </c>
      <c r="L668" s="44"/>
      <c r="M668" s="219" t="s">
        <v>19</v>
      </c>
      <c r="N668" s="220" t="s">
        <v>44</v>
      </c>
      <c r="O668" s="84"/>
      <c r="P668" s="221">
        <f>O668*H668</f>
        <v>0</v>
      </c>
      <c r="Q668" s="221">
        <v>0.001</v>
      </c>
      <c r="R668" s="221">
        <f>Q668*H668</f>
        <v>0.52687099999999998</v>
      </c>
      <c r="S668" s="221">
        <v>0.00031</v>
      </c>
      <c r="T668" s="222">
        <f>S668*H668</f>
        <v>0.16333001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3" t="s">
        <v>169</v>
      </c>
      <c r="AT668" s="223" t="s">
        <v>151</v>
      </c>
      <c r="AU668" s="223" t="s">
        <v>83</v>
      </c>
      <c r="AY668" s="17" t="s">
        <v>148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81</v>
      </c>
      <c r="BK668" s="224">
        <f>ROUND(I668*H668,2)</f>
        <v>0</v>
      </c>
      <c r="BL668" s="17" t="s">
        <v>169</v>
      </c>
      <c r="BM668" s="223" t="s">
        <v>3827</v>
      </c>
    </row>
    <row r="669" s="2" customFormat="1">
      <c r="A669" s="38"/>
      <c r="B669" s="39"/>
      <c r="C669" s="40"/>
      <c r="D669" s="225" t="s">
        <v>158</v>
      </c>
      <c r="E669" s="40"/>
      <c r="F669" s="226" t="s">
        <v>3828</v>
      </c>
      <c r="G669" s="40"/>
      <c r="H669" s="40"/>
      <c r="I669" s="227"/>
      <c r="J669" s="40"/>
      <c r="K669" s="40"/>
      <c r="L669" s="44"/>
      <c r="M669" s="228"/>
      <c r="N669" s="229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158</v>
      </c>
      <c r="AU669" s="17" t="s">
        <v>83</v>
      </c>
    </row>
    <row r="670" s="2" customFormat="1">
      <c r="A670" s="38"/>
      <c r="B670" s="39"/>
      <c r="C670" s="40"/>
      <c r="D670" s="230" t="s">
        <v>160</v>
      </c>
      <c r="E670" s="40"/>
      <c r="F670" s="231" t="s">
        <v>3829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160</v>
      </c>
      <c r="AU670" s="17" t="s">
        <v>83</v>
      </c>
    </row>
    <row r="671" s="13" customFormat="1">
      <c r="A671" s="13"/>
      <c r="B671" s="232"/>
      <c r="C671" s="233"/>
      <c r="D671" s="225" t="s">
        <v>173</v>
      </c>
      <c r="E671" s="234" t="s">
        <v>19</v>
      </c>
      <c r="F671" s="235" t="s">
        <v>3277</v>
      </c>
      <c r="G671" s="233"/>
      <c r="H671" s="236">
        <v>318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173</v>
      </c>
      <c r="AU671" s="242" t="s">
        <v>83</v>
      </c>
      <c r="AV671" s="13" t="s">
        <v>83</v>
      </c>
      <c r="AW671" s="13" t="s">
        <v>35</v>
      </c>
      <c r="AX671" s="13" t="s">
        <v>73</v>
      </c>
      <c r="AY671" s="242" t="s">
        <v>148</v>
      </c>
    </row>
    <row r="672" s="13" customFormat="1">
      <c r="A672" s="13"/>
      <c r="B672" s="232"/>
      <c r="C672" s="233"/>
      <c r="D672" s="225" t="s">
        <v>173</v>
      </c>
      <c r="E672" s="234" t="s">
        <v>19</v>
      </c>
      <c r="F672" s="235" t="s">
        <v>3824</v>
      </c>
      <c r="G672" s="233"/>
      <c r="H672" s="236">
        <v>208.87100000000001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173</v>
      </c>
      <c r="AU672" s="242" t="s">
        <v>83</v>
      </c>
      <c r="AV672" s="13" t="s">
        <v>83</v>
      </c>
      <c r="AW672" s="13" t="s">
        <v>35</v>
      </c>
      <c r="AX672" s="13" t="s">
        <v>73</v>
      </c>
      <c r="AY672" s="242" t="s">
        <v>148</v>
      </c>
    </row>
    <row r="673" s="2" customFormat="1" ht="16.5" customHeight="1">
      <c r="A673" s="38"/>
      <c r="B673" s="39"/>
      <c r="C673" s="212" t="s">
        <v>1105</v>
      </c>
      <c r="D673" s="212" t="s">
        <v>151</v>
      </c>
      <c r="E673" s="213" t="s">
        <v>3830</v>
      </c>
      <c r="F673" s="214" t="s">
        <v>3831</v>
      </c>
      <c r="G673" s="215" t="s">
        <v>178</v>
      </c>
      <c r="H673" s="216">
        <v>538.97900000000004</v>
      </c>
      <c r="I673" s="217"/>
      <c r="J673" s="218">
        <f>ROUND(I673*H673,2)</f>
        <v>0</v>
      </c>
      <c r="K673" s="214" t="s">
        <v>155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</v>
      </c>
      <c r="R673" s="221">
        <f>Q673*H673</f>
        <v>0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169</v>
      </c>
      <c r="AT673" s="223" t="s">
        <v>151</v>
      </c>
      <c r="AU673" s="223" t="s">
        <v>83</v>
      </c>
      <c r="AY673" s="17" t="s">
        <v>148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81</v>
      </c>
      <c r="BK673" s="224">
        <f>ROUND(I673*H673,2)</f>
        <v>0</v>
      </c>
      <c r="BL673" s="17" t="s">
        <v>169</v>
      </c>
      <c r="BM673" s="223" t="s">
        <v>3832</v>
      </c>
    </row>
    <row r="674" s="2" customFormat="1">
      <c r="A674" s="38"/>
      <c r="B674" s="39"/>
      <c r="C674" s="40"/>
      <c r="D674" s="225" t="s">
        <v>158</v>
      </c>
      <c r="E674" s="40"/>
      <c r="F674" s="226" t="s">
        <v>3833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158</v>
      </c>
      <c r="AU674" s="17" t="s">
        <v>83</v>
      </c>
    </row>
    <row r="675" s="2" customFormat="1">
      <c r="A675" s="38"/>
      <c r="B675" s="39"/>
      <c r="C675" s="40"/>
      <c r="D675" s="230" t="s">
        <v>160</v>
      </c>
      <c r="E675" s="40"/>
      <c r="F675" s="231" t="s">
        <v>3834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160</v>
      </c>
      <c r="AU675" s="17" t="s">
        <v>83</v>
      </c>
    </row>
    <row r="676" s="13" customFormat="1">
      <c r="A676" s="13"/>
      <c r="B676" s="232"/>
      <c r="C676" s="233"/>
      <c r="D676" s="225" t="s">
        <v>173</v>
      </c>
      <c r="E676" s="234" t="s">
        <v>19</v>
      </c>
      <c r="F676" s="235" t="s">
        <v>3277</v>
      </c>
      <c r="G676" s="233"/>
      <c r="H676" s="236">
        <v>318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173</v>
      </c>
      <c r="AU676" s="242" t="s">
        <v>83</v>
      </c>
      <c r="AV676" s="13" t="s">
        <v>83</v>
      </c>
      <c r="AW676" s="13" t="s">
        <v>35</v>
      </c>
      <c r="AX676" s="13" t="s">
        <v>73</v>
      </c>
      <c r="AY676" s="242" t="s">
        <v>148</v>
      </c>
    </row>
    <row r="677" s="13" customFormat="1">
      <c r="A677" s="13"/>
      <c r="B677" s="232"/>
      <c r="C677" s="233"/>
      <c r="D677" s="225" t="s">
        <v>173</v>
      </c>
      <c r="E677" s="234" t="s">
        <v>19</v>
      </c>
      <c r="F677" s="235" t="s">
        <v>3824</v>
      </c>
      <c r="G677" s="233"/>
      <c r="H677" s="236">
        <v>208.87100000000001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173</v>
      </c>
      <c r="AU677" s="242" t="s">
        <v>83</v>
      </c>
      <c r="AV677" s="13" t="s">
        <v>83</v>
      </c>
      <c r="AW677" s="13" t="s">
        <v>35</v>
      </c>
      <c r="AX677" s="13" t="s">
        <v>73</v>
      </c>
      <c r="AY677" s="242" t="s">
        <v>148</v>
      </c>
    </row>
    <row r="678" s="13" customFormat="1">
      <c r="A678" s="13"/>
      <c r="B678" s="232"/>
      <c r="C678" s="233"/>
      <c r="D678" s="225" t="s">
        <v>173</v>
      </c>
      <c r="E678" s="234" t="s">
        <v>19</v>
      </c>
      <c r="F678" s="235" t="s">
        <v>3835</v>
      </c>
      <c r="G678" s="233"/>
      <c r="H678" s="236">
        <v>4.7999999999999998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173</v>
      </c>
      <c r="AU678" s="242" t="s">
        <v>83</v>
      </c>
      <c r="AV678" s="13" t="s">
        <v>83</v>
      </c>
      <c r="AW678" s="13" t="s">
        <v>35</v>
      </c>
      <c r="AX678" s="13" t="s">
        <v>73</v>
      </c>
      <c r="AY678" s="242" t="s">
        <v>148</v>
      </c>
    </row>
    <row r="679" s="13" customFormat="1">
      <c r="A679" s="13"/>
      <c r="B679" s="232"/>
      <c r="C679" s="233"/>
      <c r="D679" s="225" t="s">
        <v>173</v>
      </c>
      <c r="E679" s="234" t="s">
        <v>19</v>
      </c>
      <c r="F679" s="235" t="s">
        <v>3836</v>
      </c>
      <c r="G679" s="233"/>
      <c r="H679" s="236">
        <v>2.46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173</v>
      </c>
      <c r="AU679" s="242" t="s">
        <v>83</v>
      </c>
      <c r="AV679" s="13" t="s">
        <v>83</v>
      </c>
      <c r="AW679" s="13" t="s">
        <v>35</v>
      </c>
      <c r="AX679" s="13" t="s">
        <v>73</v>
      </c>
      <c r="AY679" s="242" t="s">
        <v>148</v>
      </c>
    </row>
    <row r="680" s="13" customFormat="1">
      <c r="A680" s="13"/>
      <c r="B680" s="232"/>
      <c r="C680" s="233"/>
      <c r="D680" s="225" t="s">
        <v>173</v>
      </c>
      <c r="E680" s="234" t="s">
        <v>19</v>
      </c>
      <c r="F680" s="235" t="s">
        <v>3837</v>
      </c>
      <c r="G680" s="233"/>
      <c r="H680" s="236">
        <v>4.8479999999999999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173</v>
      </c>
      <c r="AU680" s="242" t="s">
        <v>83</v>
      </c>
      <c r="AV680" s="13" t="s">
        <v>83</v>
      </c>
      <c r="AW680" s="13" t="s">
        <v>35</v>
      </c>
      <c r="AX680" s="13" t="s">
        <v>73</v>
      </c>
      <c r="AY680" s="242" t="s">
        <v>148</v>
      </c>
    </row>
    <row r="681" s="2" customFormat="1" ht="16.5" customHeight="1">
      <c r="A681" s="38"/>
      <c r="B681" s="39"/>
      <c r="C681" s="243" t="s">
        <v>1111</v>
      </c>
      <c r="D681" s="243" t="s">
        <v>182</v>
      </c>
      <c r="E681" s="244" t="s">
        <v>3838</v>
      </c>
      <c r="F681" s="245" t="s">
        <v>3839</v>
      </c>
      <c r="G681" s="246" t="s">
        <v>300</v>
      </c>
      <c r="H681" s="247">
        <v>53.898000000000003</v>
      </c>
      <c r="I681" s="248"/>
      <c r="J681" s="249">
        <f>ROUND(I681*H681,2)</f>
        <v>0</v>
      </c>
      <c r="K681" s="245" t="s">
        <v>155</v>
      </c>
      <c r="L681" s="250"/>
      <c r="M681" s="251" t="s">
        <v>19</v>
      </c>
      <c r="N681" s="252" t="s">
        <v>44</v>
      </c>
      <c r="O681" s="84"/>
      <c r="P681" s="221">
        <f>O681*H681</f>
        <v>0</v>
      </c>
      <c r="Q681" s="221">
        <v>0.001</v>
      </c>
      <c r="R681" s="221">
        <f>Q681*H681</f>
        <v>0.053898000000000001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185</v>
      </c>
      <c r="AT681" s="223" t="s">
        <v>182</v>
      </c>
      <c r="AU681" s="223" t="s">
        <v>83</v>
      </c>
      <c r="AY681" s="17" t="s">
        <v>148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81</v>
      </c>
      <c r="BK681" s="224">
        <f>ROUND(I681*H681,2)</f>
        <v>0</v>
      </c>
      <c r="BL681" s="17" t="s">
        <v>169</v>
      </c>
      <c r="BM681" s="223" t="s">
        <v>3840</v>
      </c>
    </row>
    <row r="682" s="2" customFormat="1">
      <c r="A682" s="38"/>
      <c r="B682" s="39"/>
      <c r="C682" s="40"/>
      <c r="D682" s="225" t="s">
        <v>158</v>
      </c>
      <c r="E682" s="40"/>
      <c r="F682" s="226" t="s">
        <v>3839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158</v>
      </c>
      <c r="AU682" s="17" t="s">
        <v>83</v>
      </c>
    </row>
    <row r="683" s="13" customFormat="1">
      <c r="A683" s="13"/>
      <c r="B683" s="232"/>
      <c r="C683" s="233"/>
      <c r="D683" s="225" t="s">
        <v>173</v>
      </c>
      <c r="E683" s="234" t="s">
        <v>19</v>
      </c>
      <c r="F683" s="235" t="s">
        <v>3277</v>
      </c>
      <c r="G683" s="233"/>
      <c r="H683" s="236">
        <v>318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173</v>
      </c>
      <c r="AU683" s="242" t="s">
        <v>83</v>
      </c>
      <c r="AV683" s="13" t="s">
        <v>83</v>
      </c>
      <c r="AW683" s="13" t="s">
        <v>35</v>
      </c>
      <c r="AX683" s="13" t="s">
        <v>73</v>
      </c>
      <c r="AY683" s="242" t="s">
        <v>148</v>
      </c>
    </row>
    <row r="684" s="13" customFormat="1">
      <c r="A684" s="13"/>
      <c r="B684" s="232"/>
      <c r="C684" s="233"/>
      <c r="D684" s="225" t="s">
        <v>173</v>
      </c>
      <c r="E684" s="234" t="s">
        <v>19</v>
      </c>
      <c r="F684" s="235" t="s">
        <v>3824</v>
      </c>
      <c r="G684" s="233"/>
      <c r="H684" s="236">
        <v>208.87100000000001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173</v>
      </c>
      <c r="AU684" s="242" t="s">
        <v>83</v>
      </c>
      <c r="AV684" s="13" t="s">
        <v>83</v>
      </c>
      <c r="AW684" s="13" t="s">
        <v>35</v>
      </c>
      <c r="AX684" s="13" t="s">
        <v>73</v>
      </c>
      <c r="AY684" s="242" t="s">
        <v>148</v>
      </c>
    </row>
    <row r="685" s="13" customFormat="1">
      <c r="A685" s="13"/>
      <c r="B685" s="232"/>
      <c r="C685" s="233"/>
      <c r="D685" s="225" t="s">
        <v>173</v>
      </c>
      <c r="E685" s="234" t="s">
        <v>19</v>
      </c>
      <c r="F685" s="235" t="s">
        <v>3835</v>
      </c>
      <c r="G685" s="233"/>
      <c r="H685" s="236">
        <v>4.7999999999999998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173</v>
      </c>
      <c r="AU685" s="242" t="s">
        <v>83</v>
      </c>
      <c r="AV685" s="13" t="s">
        <v>83</v>
      </c>
      <c r="AW685" s="13" t="s">
        <v>35</v>
      </c>
      <c r="AX685" s="13" t="s">
        <v>73</v>
      </c>
      <c r="AY685" s="242" t="s">
        <v>148</v>
      </c>
    </row>
    <row r="686" s="13" customFormat="1">
      <c r="A686" s="13"/>
      <c r="B686" s="232"/>
      <c r="C686" s="233"/>
      <c r="D686" s="225" t="s">
        <v>173</v>
      </c>
      <c r="E686" s="234" t="s">
        <v>19</v>
      </c>
      <c r="F686" s="235" t="s">
        <v>3836</v>
      </c>
      <c r="G686" s="233"/>
      <c r="H686" s="236">
        <v>2.46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173</v>
      </c>
      <c r="AU686" s="242" t="s">
        <v>83</v>
      </c>
      <c r="AV686" s="13" t="s">
        <v>83</v>
      </c>
      <c r="AW686" s="13" t="s">
        <v>35</v>
      </c>
      <c r="AX686" s="13" t="s">
        <v>73</v>
      </c>
      <c r="AY686" s="242" t="s">
        <v>148</v>
      </c>
    </row>
    <row r="687" s="13" customFormat="1">
      <c r="A687" s="13"/>
      <c r="B687" s="232"/>
      <c r="C687" s="233"/>
      <c r="D687" s="225" t="s">
        <v>173</v>
      </c>
      <c r="E687" s="234" t="s">
        <v>19</v>
      </c>
      <c r="F687" s="235" t="s">
        <v>3837</v>
      </c>
      <c r="G687" s="233"/>
      <c r="H687" s="236">
        <v>4.8479999999999999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173</v>
      </c>
      <c r="AU687" s="242" t="s">
        <v>83</v>
      </c>
      <c r="AV687" s="13" t="s">
        <v>83</v>
      </c>
      <c r="AW687" s="13" t="s">
        <v>35</v>
      </c>
      <c r="AX687" s="13" t="s">
        <v>73</v>
      </c>
      <c r="AY687" s="242" t="s">
        <v>148</v>
      </c>
    </row>
    <row r="688" s="13" customFormat="1">
      <c r="A688" s="13"/>
      <c r="B688" s="232"/>
      <c r="C688" s="233"/>
      <c r="D688" s="225" t="s">
        <v>173</v>
      </c>
      <c r="E688" s="233"/>
      <c r="F688" s="235" t="s">
        <v>3841</v>
      </c>
      <c r="G688" s="233"/>
      <c r="H688" s="236">
        <v>53.898000000000003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173</v>
      </c>
      <c r="AU688" s="242" t="s">
        <v>83</v>
      </c>
      <c r="AV688" s="13" t="s">
        <v>83</v>
      </c>
      <c r="AW688" s="13" t="s">
        <v>4</v>
      </c>
      <c r="AX688" s="13" t="s">
        <v>81</v>
      </c>
      <c r="AY688" s="242" t="s">
        <v>148</v>
      </c>
    </row>
    <row r="689" s="2" customFormat="1" ht="16.5" customHeight="1">
      <c r="A689" s="38"/>
      <c r="B689" s="39"/>
      <c r="C689" s="212" t="s">
        <v>1117</v>
      </c>
      <c r="D689" s="212" t="s">
        <v>151</v>
      </c>
      <c r="E689" s="213" t="s">
        <v>3842</v>
      </c>
      <c r="F689" s="214" t="s">
        <v>3843</v>
      </c>
      <c r="G689" s="215" t="s">
        <v>178</v>
      </c>
      <c r="H689" s="216">
        <v>538.97900000000004</v>
      </c>
      <c r="I689" s="217"/>
      <c r="J689" s="218">
        <f>ROUND(I689*H689,2)</f>
        <v>0</v>
      </c>
      <c r="K689" s="214" t="s">
        <v>155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</v>
      </c>
      <c r="R689" s="221">
        <f>Q689*H689</f>
        <v>0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169</v>
      </c>
      <c r="AT689" s="223" t="s">
        <v>151</v>
      </c>
      <c r="AU689" s="223" t="s">
        <v>83</v>
      </c>
      <c r="AY689" s="17" t="s">
        <v>148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81</v>
      </c>
      <c r="BK689" s="224">
        <f>ROUND(I689*H689,2)</f>
        <v>0</v>
      </c>
      <c r="BL689" s="17" t="s">
        <v>169</v>
      </c>
      <c r="BM689" s="223" t="s">
        <v>3844</v>
      </c>
    </row>
    <row r="690" s="2" customFormat="1">
      <c r="A690" s="38"/>
      <c r="B690" s="39"/>
      <c r="C690" s="40"/>
      <c r="D690" s="225" t="s">
        <v>158</v>
      </c>
      <c r="E690" s="40"/>
      <c r="F690" s="226" t="s">
        <v>3845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158</v>
      </c>
      <c r="AU690" s="17" t="s">
        <v>83</v>
      </c>
    </row>
    <row r="691" s="2" customFormat="1">
      <c r="A691" s="38"/>
      <c r="B691" s="39"/>
      <c r="C691" s="40"/>
      <c r="D691" s="230" t="s">
        <v>160</v>
      </c>
      <c r="E691" s="40"/>
      <c r="F691" s="231" t="s">
        <v>3846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160</v>
      </c>
      <c r="AU691" s="17" t="s">
        <v>83</v>
      </c>
    </row>
    <row r="692" s="13" customFormat="1">
      <c r="A692" s="13"/>
      <c r="B692" s="232"/>
      <c r="C692" s="233"/>
      <c r="D692" s="225" t="s">
        <v>173</v>
      </c>
      <c r="E692" s="234" t="s">
        <v>19</v>
      </c>
      <c r="F692" s="235" t="s">
        <v>3277</v>
      </c>
      <c r="G692" s="233"/>
      <c r="H692" s="236">
        <v>318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173</v>
      </c>
      <c r="AU692" s="242" t="s">
        <v>83</v>
      </c>
      <c r="AV692" s="13" t="s">
        <v>83</v>
      </c>
      <c r="AW692" s="13" t="s">
        <v>35</v>
      </c>
      <c r="AX692" s="13" t="s">
        <v>73</v>
      </c>
      <c r="AY692" s="242" t="s">
        <v>148</v>
      </c>
    </row>
    <row r="693" s="13" customFormat="1">
      <c r="A693" s="13"/>
      <c r="B693" s="232"/>
      <c r="C693" s="233"/>
      <c r="D693" s="225" t="s">
        <v>173</v>
      </c>
      <c r="E693" s="234" t="s">
        <v>19</v>
      </c>
      <c r="F693" s="235" t="s">
        <v>3824</v>
      </c>
      <c r="G693" s="233"/>
      <c r="H693" s="236">
        <v>208.87100000000001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173</v>
      </c>
      <c r="AU693" s="242" t="s">
        <v>83</v>
      </c>
      <c r="AV693" s="13" t="s">
        <v>83</v>
      </c>
      <c r="AW693" s="13" t="s">
        <v>35</v>
      </c>
      <c r="AX693" s="13" t="s">
        <v>73</v>
      </c>
      <c r="AY693" s="242" t="s">
        <v>148</v>
      </c>
    </row>
    <row r="694" s="13" customFormat="1">
      <c r="A694" s="13"/>
      <c r="B694" s="232"/>
      <c r="C694" s="233"/>
      <c r="D694" s="225" t="s">
        <v>173</v>
      </c>
      <c r="E694" s="234" t="s">
        <v>19</v>
      </c>
      <c r="F694" s="235" t="s">
        <v>3835</v>
      </c>
      <c r="G694" s="233"/>
      <c r="H694" s="236">
        <v>4.7999999999999998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173</v>
      </c>
      <c r="AU694" s="242" t="s">
        <v>83</v>
      </c>
      <c r="AV694" s="13" t="s">
        <v>83</v>
      </c>
      <c r="AW694" s="13" t="s">
        <v>35</v>
      </c>
      <c r="AX694" s="13" t="s">
        <v>73</v>
      </c>
      <c r="AY694" s="242" t="s">
        <v>148</v>
      </c>
    </row>
    <row r="695" s="13" customFormat="1">
      <c r="A695" s="13"/>
      <c r="B695" s="232"/>
      <c r="C695" s="233"/>
      <c r="D695" s="225" t="s">
        <v>173</v>
      </c>
      <c r="E695" s="234" t="s">
        <v>19</v>
      </c>
      <c r="F695" s="235" t="s">
        <v>3836</v>
      </c>
      <c r="G695" s="233"/>
      <c r="H695" s="236">
        <v>2.46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173</v>
      </c>
      <c r="AU695" s="242" t="s">
        <v>83</v>
      </c>
      <c r="AV695" s="13" t="s">
        <v>83</v>
      </c>
      <c r="AW695" s="13" t="s">
        <v>35</v>
      </c>
      <c r="AX695" s="13" t="s">
        <v>73</v>
      </c>
      <c r="AY695" s="242" t="s">
        <v>148</v>
      </c>
    </row>
    <row r="696" s="13" customFormat="1">
      <c r="A696" s="13"/>
      <c r="B696" s="232"/>
      <c r="C696" s="233"/>
      <c r="D696" s="225" t="s">
        <v>173</v>
      </c>
      <c r="E696" s="234" t="s">
        <v>19</v>
      </c>
      <c r="F696" s="235" t="s">
        <v>3837</v>
      </c>
      <c r="G696" s="233"/>
      <c r="H696" s="236">
        <v>4.8479999999999999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173</v>
      </c>
      <c r="AU696" s="242" t="s">
        <v>83</v>
      </c>
      <c r="AV696" s="13" t="s">
        <v>83</v>
      </c>
      <c r="AW696" s="13" t="s">
        <v>35</v>
      </c>
      <c r="AX696" s="13" t="s">
        <v>73</v>
      </c>
      <c r="AY696" s="242" t="s">
        <v>148</v>
      </c>
    </row>
    <row r="697" s="2" customFormat="1" ht="16.5" customHeight="1">
      <c r="A697" s="38"/>
      <c r="B697" s="39"/>
      <c r="C697" s="243" t="s">
        <v>1123</v>
      </c>
      <c r="D697" s="243" t="s">
        <v>182</v>
      </c>
      <c r="E697" s="244" t="s">
        <v>3847</v>
      </c>
      <c r="F697" s="245" t="s">
        <v>3848</v>
      </c>
      <c r="G697" s="246" t="s">
        <v>3803</v>
      </c>
      <c r="H697" s="247">
        <v>51.203000000000003</v>
      </c>
      <c r="I697" s="248"/>
      <c r="J697" s="249">
        <f>ROUND(I697*H697,2)</f>
        <v>0</v>
      </c>
      <c r="K697" s="245" t="s">
        <v>155</v>
      </c>
      <c r="L697" s="250"/>
      <c r="M697" s="251" t="s">
        <v>19</v>
      </c>
      <c r="N697" s="252" t="s">
        <v>44</v>
      </c>
      <c r="O697" s="84"/>
      <c r="P697" s="221">
        <f>O697*H697</f>
        <v>0</v>
      </c>
      <c r="Q697" s="221">
        <v>0.0013600000000000001</v>
      </c>
      <c r="R697" s="221">
        <f>Q697*H697</f>
        <v>0.069636080000000003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185</v>
      </c>
      <c r="AT697" s="223" t="s">
        <v>182</v>
      </c>
      <c r="AU697" s="223" t="s">
        <v>83</v>
      </c>
      <c r="AY697" s="17" t="s">
        <v>148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169</v>
      </c>
      <c r="BM697" s="223" t="s">
        <v>3849</v>
      </c>
    </row>
    <row r="698" s="2" customFormat="1">
      <c r="A698" s="38"/>
      <c r="B698" s="39"/>
      <c r="C698" s="40"/>
      <c r="D698" s="225" t="s">
        <v>158</v>
      </c>
      <c r="E698" s="40"/>
      <c r="F698" s="226" t="s">
        <v>3848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158</v>
      </c>
      <c r="AU698" s="17" t="s">
        <v>83</v>
      </c>
    </row>
    <row r="699" s="13" customFormat="1">
      <c r="A699" s="13"/>
      <c r="B699" s="232"/>
      <c r="C699" s="233"/>
      <c r="D699" s="225" t="s">
        <v>173</v>
      </c>
      <c r="E699" s="233"/>
      <c r="F699" s="235" t="s">
        <v>3850</v>
      </c>
      <c r="G699" s="233"/>
      <c r="H699" s="236">
        <v>51.203000000000003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173</v>
      </c>
      <c r="AU699" s="242" t="s">
        <v>83</v>
      </c>
      <c r="AV699" s="13" t="s">
        <v>83</v>
      </c>
      <c r="AW699" s="13" t="s">
        <v>4</v>
      </c>
      <c r="AX699" s="13" t="s">
        <v>81</v>
      </c>
      <c r="AY699" s="242" t="s">
        <v>148</v>
      </c>
    </row>
    <row r="700" s="12" customFormat="1" ht="22.8" customHeight="1">
      <c r="A700" s="12"/>
      <c r="B700" s="196"/>
      <c r="C700" s="197"/>
      <c r="D700" s="198" t="s">
        <v>72</v>
      </c>
      <c r="E700" s="210" t="s">
        <v>3851</v>
      </c>
      <c r="F700" s="210" t="s">
        <v>3852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SUM(P701:P753)</f>
        <v>0</v>
      </c>
      <c r="Q700" s="204"/>
      <c r="R700" s="205">
        <f>SUM(R701:R753)</f>
        <v>0.86887200000000009</v>
      </c>
      <c r="S700" s="204"/>
      <c r="T700" s="206">
        <f>SUM(T701:T753)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7" t="s">
        <v>83</v>
      </c>
      <c r="AT700" s="208" t="s">
        <v>72</v>
      </c>
      <c r="AU700" s="208" t="s">
        <v>81</v>
      </c>
      <c r="AY700" s="207" t="s">
        <v>148</v>
      </c>
      <c r="BK700" s="209">
        <f>SUM(BK701:BK753)</f>
        <v>0</v>
      </c>
    </row>
    <row r="701" s="2" customFormat="1" ht="16.5" customHeight="1">
      <c r="A701" s="38"/>
      <c r="B701" s="39"/>
      <c r="C701" s="212" t="s">
        <v>1129</v>
      </c>
      <c r="D701" s="212" t="s">
        <v>151</v>
      </c>
      <c r="E701" s="213" t="s">
        <v>3853</v>
      </c>
      <c r="F701" s="214" t="s">
        <v>3854</v>
      </c>
      <c r="G701" s="215" t="s">
        <v>178</v>
      </c>
      <c r="H701" s="216">
        <v>145.25999999999999</v>
      </c>
      <c r="I701" s="217"/>
      <c r="J701" s="218">
        <f>ROUND(I701*H701,2)</f>
        <v>0</v>
      </c>
      <c r="K701" s="214" t="s">
        <v>155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0.00010000000000000001</v>
      </c>
      <c r="R701" s="221">
        <f>Q701*H701</f>
        <v>0.014525999999999999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169</v>
      </c>
      <c r="AT701" s="223" t="s">
        <v>151</v>
      </c>
      <c r="AU701" s="223" t="s">
        <v>83</v>
      </c>
      <c r="AY701" s="17" t="s">
        <v>148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169</v>
      </c>
      <c r="BM701" s="223" t="s">
        <v>3855</v>
      </c>
    </row>
    <row r="702" s="2" customFormat="1">
      <c r="A702" s="38"/>
      <c r="B702" s="39"/>
      <c r="C702" s="40"/>
      <c r="D702" s="225" t="s">
        <v>158</v>
      </c>
      <c r="E702" s="40"/>
      <c r="F702" s="226" t="s">
        <v>3856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158</v>
      </c>
      <c r="AU702" s="17" t="s">
        <v>83</v>
      </c>
    </row>
    <row r="703" s="2" customFormat="1">
      <c r="A703" s="38"/>
      <c r="B703" s="39"/>
      <c r="C703" s="40"/>
      <c r="D703" s="230" t="s">
        <v>160</v>
      </c>
      <c r="E703" s="40"/>
      <c r="F703" s="231" t="s">
        <v>3857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160</v>
      </c>
      <c r="AU703" s="17" t="s">
        <v>83</v>
      </c>
    </row>
    <row r="704" s="13" customFormat="1">
      <c r="A704" s="13"/>
      <c r="B704" s="232"/>
      <c r="C704" s="233"/>
      <c r="D704" s="225" t="s">
        <v>173</v>
      </c>
      <c r="E704" s="234" t="s">
        <v>19</v>
      </c>
      <c r="F704" s="235" t="s">
        <v>3858</v>
      </c>
      <c r="G704" s="233"/>
      <c r="H704" s="236">
        <v>130.38999999999999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173</v>
      </c>
      <c r="AU704" s="242" t="s">
        <v>83</v>
      </c>
      <c r="AV704" s="13" t="s">
        <v>83</v>
      </c>
      <c r="AW704" s="13" t="s">
        <v>35</v>
      </c>
      <c r="AX704" s="13" t="s">
        <v>73</v>
      </c>
      <c r="AY704" s="242" t="s">
        <v>148</v>
      </c>
    </row>
    <row r="705" s="13" customFormat="1">
      <c r="A705" s="13"/>
      <c r="B705" s="232"/>
      <c r="C705" s="233"/>
      <c r="D705" s="225" t="s">
        <v>173</v>
      </c>
      <c r="E705" s="234" t="s">
        <v>19</v>
      </c>
      <c r="F705" s="235" t="s">
        <v>3859</v>
      </c>
      <c r="G705" s="233"/>
      <c r="H705" s="236">
        <v>14.869999999999999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173</v>
      </c>
      <c r="AU705" s="242" t="s">
        <v>83</v>
      </c>
      <c r="AV705" s="13" t="s">
        <v>83</v>
      </c>
      <c r="AW705" s="13" t="s">
        <v>35</v>
      </c>
      <c r="AX705" s="13" t="s">
        <v>73</v>
      </c>
      <c r="AY705" s="242" t="s">
        <v>148</v>
      </c>
    </row>
    <row r="706" s="2" customFormat="1" ht="16.5" customHeight="1">
      <c r="A706" s="38"/>
      <c r="B706" s="39"/>
      <c r="C706" s="212" t="s">
        <v>1135</v>
      </c>
      <c r="D706" s="212" t="s">
        <v>151</v>
      </c>
      <c r="E706" s="213" t="s">
        <v>3860</v>
      </c>
      <c r="F706" s="214" t="s">
        <v>3861</v>
      </c>
      <c r="G706" s="215" t="s">
        <v>178</v>
      </c>
      <c r="H706" s="216">
        <v>525</v>
      </c>
      <c r="I706" s="217"/>
      <c r="J706" s="218">
        <f>ROUND(I706*H706,2)</f>
        <v>0</v>
      </c>
      <c r="K706" s="214" t="s">
        <v>155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169</v>
      </c>
      <c r="AT706" s="223" t="s">
        <v>151</v>
      </c>
      <c r="AU706" s="223" t="s">
        <v>83</v>
      </c>
      <c r="AY706" s="17" t="s">
        <v>148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169</v>
      </c>
      <c r="BM706" s="223" t="s">
        <v>3862</v>
      </c>
    </row>
    <row r="707" s="2" customFormat="1">
      <c r="A707" s="38"/>
      <c r="B707" s="39"/>
      <c r="C707" s="40"/>
      <c r="D707" s="225" t="s">
        <v>158</v>
      </c>
      <c r="E707" s="40"/>
      <c r="F707" s="226" t="s">
        <v>3863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158</v>
      </c>
      <c r="AU707" s="17" t="s">
        <v>83</v>
      </c>
    </row>
    <row r="708" s="2" customFormat="1">
      <c r="A708" s="38"/>
      <c r="B708" s="39"/>
      <c r="C708" s="40"/>
      <c r="D708" s="230" t="s">
        <v>160</v>
      </c>
      <c r="E708" s="40"/>
      <c r="F708" s="231" t="s">
        <v>3864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160</v>
      </c>
      <c r="AU708" s="17" t="s">
        <v>83</v>
      </c>
    </row>
    <row r="709" s="2" customFormat="1" ht="16.5" customHeight="1">
      <c r="A709" s="38"/>
      <c r="B709" s="39"/>
      <c r="C709" s="212" t="s">
        <v>1141</v>
      </c>
      <c r="D709" s="212" t="s">
        <v>151</v>
      </c>
      <c r="E709" s="213" t="s">
        <v>3865</v>
      </c>
      <c r="F709" s="214" t="s">
        <v>3866</v>
      </c>
      <c r="G709" s="215" t="s">
        <v>178</v>
      </c>
      <c r="H709" s="216">
        <v>525</v>
      </c>
      <c r="I709" s="217"/>
      <c r="J709" s="218">
        <f>ROUND(I709*H709,2)</f>
        <v>0</v>
      </c>
      <c r="K709" s="214" t="s">
        <v>155</v>
      </c>
      <c r="L709" s="44"/>
      <c r="M709" s="219" t="s">
        <v>19</v>
      </c>
      <c r="N709" s="220" t="s">
        <v>44</v>
      </c>
      <c r="O709" s="84"/>
      <c r="P709" s="221">
        <f>O709*H709</f>
        <v>0</v>
      </c>
      <c r="Q709" s="221">
        <v>0</v>
      </c>
      <c r="R709" s="221">
        <f>Q709*H709</f>
        <v>0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169</v>
      </c>
      <c r="AT709" s="223" t="s">
        <v>151</v>
      </c>
      <c r="AU709" s="223" t="s">
        <v>83</v>
      </c>
      <c r="AY709" s="17" t="s">
        <v>148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169</v>
      </c>
      <c r="BM709" s="223" t="s">
        <v>3867</v>
      </c>
    </row>
    <row r="710" s="2" customFormat="1">
      <c r="A710" s="38"/>
      <c r="B710" s="39"/>
      <c r="C710" s="40"/>
      <c r="D710" s="225" t="s">
        <v>158</v>
      </c>
      <c r="E710" s="40"/>
      <c r="F710" s="226" t="s">
        <v>3868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158</v>
      </c>
      <c r="AU710" s="17" t="s">
        <v>83</v>
      </c>
    </row>
    <row r="711" s="2" customFormat="1">
      <c r="A711" s="38"/>
      <c r="B711" s="39"/>
      <c r="C711" s="40"/>
      <c r="D711" s="230" t="s">
        <v>160</v>
      </c>
      <c r="E711" s="40"/>
      <c r="F711" s="231" t="s">
        <v>3869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160</v>
      </c>
      <c r="AU711" s="17" t="s">
        <v>83</v>
      </c>
    </row>
    <row r="712" s="2" customFormat="1" ht="16.5" customHeight="1">
      <c r="A712" s="38"/>
      <c r="B712" s="39"/>
      <c r="C712" s="212" t="s">
        <v>1145</v>
      </c>
      <c r="D712" s="212" t="s">
        <v>151</v>
      </c>
      <c r="E712" s="213" t="s">
        <v>3870</v>
      </c>
      <c r="F712" s="214" t="s">
        <v>3871</v>
      </c>
      <c r="G712" s="215" t="s">
        <v>178</v>
      </c>
      <c r="H712" s="216">
        <v>525</v>
      </c>
      <c r="I712" s="217"/>
      <c r="J712" s="218">
        <f>ROUND(I712*H712,2)</f>
        <v>0</v>
      </c>
      <c r="K712" s="214" t="s">
        <v>155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169</v>
      </c>
      <c r="AT712" s="223" t="s">
        <v>151</v>
      </c>
      <c r="AU712" s="223" t="s">
        <v>83</v>
      </c>
      <c r="AY712" s="17" t="s">
        <v>148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81</v>
      </c>
      <c r="BK712" s="224">
        <f>ROUND(I712*H712,2)</f>
        <v>0</v>
      </c>
      <c r="BL712" s="17" t="s">
        <v>169</v>
      </c>
      <c r="BM712" s="223" t="s">
        <v>3872</v>
      </c>
    </row>
    <row r="713" s="2" customFormat="1">
      <c r="A713" s="38"/>
      <c r="B713" s="39"/>
      <c r="C713" s="40"/>
      <c r="D713" s="225" t="s">
        <v>158</v>
      </c>
      <c r="E713" s="40"/>
      <c r="F713" s="226" t="s">
        <v>3873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158</v>
      </c>
      <c r="AU713" s="17" t="s">
        <v>83</v>
      </c>
    </row>
    <row r="714" s="2" customFormat="1">
      <c r="A714" s="38"/>
      <c r="B714" s="39"/>
      <c r="C714" s="40"/>
      <c r="D714" s="230" t="s">
        <v>160</v>
      </c>
      <c r="E714" s="40"/>
      <c r="F714" s="231" t="s">
        <v>3874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160</v>
      </c>
      <c r="AU714" s="17" t="s">
        <v>83</v>
      </c>
    </row>
    <row r="715" s="2" customFormat="1" ht="16.5" customHeight="1">
      <c r="A715" s="38"/>
      <c r="B715" s="39"/>
      <c r="C715" s="212" t="s">
        <v>1149</v>
      </c>
      <c r="D715" s="212" t="s">
        <v>151</v>
      </c>
      <c r="E715" s="213" t="s">
        <v>3875</v>
      </c>
      <c r="F715" s="214" t="s">
        <v>3876</v>
      </c>
      <c r="G715" s="215" t="s">
        <v>178</v>
      </c>
      <c r="H715" s="216">
        <v>525</v>
      </c>
      <c r="I715" s="217"/>
      <c r="J715" s="218">
        <f>ROUND(I715*H715,2)</f>
        <v>0</v>
      </c>
      <c r="K715" s="214" t="s">
        <v>155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0.00016000000000000001</v>
      </c>
      <c r="R715" s="221">
        <f>Q715*H715</f>
        <v>0.084000000000000005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169</v>
      </c>
      <c r="AT715" s="223" t="s">
        <v>151</v>
      </c>
      <c r="AU715" s="223" t="s">
        <v>83</v>
      </c>
      <c r="AY715" s="17" t="s">
        <v>148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169</v>
      </c>
      <c r="BM715" s="223" t="s">
        <v>3877</v>
      </c>
    </row>
    <row r="716" s="2" customFormat="1">
      <c r="A716" s="38"/>
      <c r="B716" s="39"/>
      <c r="C716" s="40"/>
      <c r="D716" s="225" t="s">
        <v>158</v>
      </c>
      <c r="E716" s="40"/>
      <c r="F716" s="226" t="s">
        <v>3878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158</v>
      </c>
      <c r="AU716" s="17" t="s">
        <v>83</v>
      </c>
    </row>
    <row r="717" s="2" customFormat="1">
      <c r="A717" s="38"/>
      <c r="B717" s="39"/>
      <c r="C717" s="40"/>
      <c r="D717" s="230" t="s">
        <v>160</v>
      </c>
      <c r="E717" s="40"/>
      <c r="F717" s="231" t="s">
        <v>3879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160</v>
      </c>
      <c r="AU717" s="17" t="s">
        <v>83</v>
      </c>
    </row>
    <row r="718" s="2" customFormat="1" ht="16.5" customHeight="1">
      <c r="A718" s="38"/>
      <c r="B718" s="39"/>
      <c r="C718" s="212" t="s">
        <v>1153</v>
      </c>
      <c r="D718" s="212" t="s">
        <v>151</v>
      </c>
      <c r="E718" s="213" t="s">
        <v>3880</v>
      </c>
      <c r="F718" s="214" t="s">
        <v>3881</v>
      </c>
      <c r="G718" s="215" t="s">
        <v>178</v>
      </c>
      <c r="H718" s="216">
        <v>525</v>
      </c>
      <c r="I718" s="217"/>
      <c r="J718" s="218">
        <f>ROUND(I718*H718,2)</f>
        <v>0</v>
      </c>
      <c r="K718" s="214" t="s">
        <v>155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169</v>
      </c>
      <c r="AT718" s="223" t="s">
        <v>151</v>
      </c>
      <c r="AU718" s="223" t="s">
        <v>83</v>
      </c>
      <c r="AY718" s="17" t="s">
        <v>148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81</v>
      </c>
      <c r="BK718" s="224">
        <f>ROUND(I718*H718,2)</f>
        <v>0</v>
      </c>
      <c r="BL718" s="17" t="s">
        <v>169</v>
      </c>
      <c r="BM718" s="223" t="s">
        <v>3882</v>
      </c>
    </row>
    <row r="719" s="2" customFormat="1">
      <c r="A719" s="38"/>
      <c r="B719" s="39"/>
      <c r="C719" s="40"/>
      <c r="D719" s="225" t="s">
        <v>158</v>
      </c>
      <c r="E719" s="40"/>
      <c r="F719" s="226" t="s">
        <v>3883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158</v>
      </c>
      <c r="AU719" s="17" t="s">
        <v>83</v>
      </c>
    </row>
    <row r="720" s="2" customFormat="1">
      <c r="A720" s="38"/>
      <c r="B720" s="39"/>
      <c r="C720" s="40"/>
      <c r="D720" s="230" t="s">
        <v>160</v>
      </c>
      <c r="E720" s="40"/>
      <c r="F720" s="231" t="s">
        <v>3884</v>
      </c>
      <c r="G720" s="40"/>
      <c r="H720" s="40"/>
      <c r="I720" s="227"/>
      <c r="J720" s="40"/>
      <c r="K720" s="40"/>
      <c r="L720" s="44"/>
      <c r="M720" s="228"/>
      <c r="N720" s="229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160</v>
      </c>
      <c r="AU720" s="17" t="s">
        <v>83</v>
      </c>
    </row>
    <row r="721" s="2" customFormat="1" ht="16.5" customHeight="1">
      <c r="A721" s="38"/>
      <c r="B721" s="39"/>
      <c r="C721" s="212" t="s">
        <v>1159</v>
      </c>
      <c r="D721" s="212" t="s">
        <v>151</v>
      </c>
      <c r="E721" s="213" t="s">
        <v>3885</v>
      </c>
      <c r="F721" s="214" t="s">
        <v>3886</v>
      </c>
      <c r="G721" s="215" t="s">
        <v>178</v>
      </c>
      <c r="H721" s="216">
        <v>525</v>
      </c>
      <c r="I721" s="217"/>
      <c r="J721" s="218">
        <f>ROUND(I721*H721,2)</f>
        <v>0</v>
      </c>
      <c r="K721" s="214" t="s">
        <v>155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</v>
      </c>
      <c r="R721" s="221">
        <f>Q721*H721</f>
        <v>0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169</v>
      </c>
      <c r="AT721" s="223" t="s">
        <v>151</v>
      </c>
      <c r="AU721" s="223" t="s">
        <v>83</v>
      </c>
      <c r="AY721" s="17" t="s">
        <v>148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169</v>
      </c>
      <c r="BM721" s="223" t="s">
        <v>3887</v>
      </c>
    </row>
    <row r="722" s="2" customFormat="1">
      <c r="A722" s="38"/>
      <c r="B722" s="39"/>
      <c r="C722" s="40"/>
      <c r="D722" s="225" t="s">
        <v>158</v>
      </c>
      <c r="E722" s="40"/>
      <c r="F722" s="226" t="s">
        <v>3888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158</v>
      </c>
      <c r="AU722" s="17" t="s">
        <v>83</v>
      </c>
    </row>
    <row r="723" s="2" customFormat="1">
      <c r="A723" s="38"/>
      <c r="B723" s="39"/>
      <c r="C723" s="40"/>
      <c r="D723" s="230" t="s">
        <v>160</v>
      </c>
      <c r="E723" s="40"/>
      <c r="F723" s="231" t="s">
        <v>3889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160</v>
      </c>
      <c r="AU723" s="17" t="s">
        <v>83</v>
      </c>
    </row>
    <row r="724" s="2" customFormat="1" ht="16.5" customHeight="1">
      <c r="A724" s="38"/>
      <c r="B724" s="39"/>
      <c r="C724" s="212" t="s">
        <v>1163</v>
      </c>
      <c r="D724" s="212" t="s">
        <v>151</v>
      </c>
      <c r="E724" s="213" t="s">
        <v>3890</v>
      </c>
      <c r="F724" s="214" t="s">
        <v>3891</v>
      </c>
      <c r="G724" s="215" t="s">
        <v>178</v>
      </c>
      <c r="H724" s="216">
        <v>525</v>
      </c>
      <c r="I724" s="217"/>
      <c r="J724" s="218">
        <f>ROUND(I724*H724,2)</f>
        <v>0</v>
      </c>
      <c r="K724" s="214" t="s">
        <v>155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0.00016000000000000001</v>
      </c>
      <c r="R724" s="221">
        <f>Q724*H724</f>
        <v>0.084000000000000005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169</v>
      </c>
      <c r="AT724" s="223" t="s">
        <v>151</v>
      </c>
      <c r="AU724" s="223" t="s">
        <v>83</v>
      </c>
      <c r="AY724" s="17" t="s">
        <v>148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81</v>
      </c>
      <c r="BK724" s="224">
        <f>ROUND(I724*H724,2)</f>
        <v>0</v>
      </c>
      <c r="BL724" s="17" t="s">
        <v>169</v>
      </c>
      <c r="BM724" s="223" t="s">
        <v>3892</v>
      </c>
    </row>
    <row r="725" s="2" customFormat="1">
      <c r="A725" s="38"/>
      <c r="B725" s="39"/>
      <c r="C725" s="40"/>
      <c r="D725" s="225" t="s">
        <v>158</v>
      </c>
      <c r="E725" s="40"/>
      <c r="F725" s="226" t="s">
        <v>3893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158</v>
      </c>
      <c r="AU725" s="17" t="s">
        <v>83</v>
      </c>
    </row>
    <row r="726" s="2" customFormat="1">
      <c r="A726" s="38"/>
      <c r="B726" s="39"/>
      <c r="C726" s="40"/>
      <c r="D726" s="230" t="s">
        <v>160</v>
      </c>
      <c r="E726" s="40"/>
      <c r="F726" s="231" t="s">
        <v>3894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160</v>
      </c>
      <c r="AU726" s="17" t="s">
        <v>83</v>
      </c>
    </row>
    <row r="727" s="2" customFormat="1" ht="16.5" customHeight="1">
      <c r="A727" s="38"/>
      <c r="B727" s="39"/>
      <c r="C727" s="212" t="s">
        <v>1167</v>
      </c>
      <c r="D727" s="212" t="s">
        <v>151</v>
      </c>
      <c r="E727" s="213" t="s">
        <v>3895</v>
      </c>
      <c r="F727" s="214" t="s">
        <v>3896</v>
      </c>
      <c r="G727" s="215" t="s">
        <v>178</v>
      </c>
      <c r="H727" s="216">
        <v>670.25999999999999</v>
      </c>
      <c r="I727" s="217"/>
      <c r="J727" s="218">
        <f>ROUND(I727*H727,2)</f>
        <v>0</v>
      </c>
      <c r="K727" s="214" t="s">
        <v>155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0</v>
      </c>
      <c r="R727" s="221">
        <f>Q727*H727</f>
        <v>0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169</v>
      </c>
      <c r="AT727" s="223" t="s">
        <v>151</v>
      </c>
      <c r="AU727" s="223" t="s">
        <v>83</v>
      </c>
      <c r="AY727" s="17" t="s">
        <v>148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169</v>
      </c>
      <c r="BM727" s="223" t="s">
        <v>3897</v>
      </c>
    </row>
    <row r="728" s="2" customFormat="1">
      <c r="A728" s="38"/>
      <c r="B728" s="39"/>
      <c r="C728" s="40"/>
      <c r="D728" s="225" t="s">
        <v>158</v>
      </c>
      <c r="E728" s="40"/>
      <c r="F728" s="226" t="s">
        <v>3898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158</v>
      </c>
      <c r="AU728" s="17" t="s">
        <v>83</v>
      </c>
    </row>
    <row r="729" s="2" customFormat="1">
      <c r="A729" s="38"/>
      <c r="B729" s="39"/>
      <c r="C729" s="40"/>
      <c r="D729" s="230" t="s">
        <v>160</v>
      </c>
      <c r="E729" s="40"/>
      <c r="F729" s="231" t="s">
        <v>3899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160</v>
      </c>
      <c r="AU729" s="17" t="s">
        <v>83</v>
      </c>
    </row>
    <row r="730" s="13" customFormat="1">
      <c r="A730" s="13"/>
      <c r="B730" s="232"/>
      <c r="C730" s="233"/>
      <c r="D730" s="225" t="s">
        <v>173</v>
      </c>
      <c r="E730" s="234" t="s">
        <v>19</v>
      </c>
      <c r="F730" s="235" t="s">
        <v>3900</v>
      </c>
      <c r="G730" s="233"/>
      <c r="H730" s="236">
        <v>525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173</v>
      </c>
      <c r="AU730" s="242" t="s">
        <v>83</v>
      </c>
      <c r="AV730" s="13" t="s">
        <v>83</v>
      </c>
      <c r="AW730" s="13" t="s">
        <v>35</v>
      </c>
      <c r="AX730" s="13" t="s">
        <v>73</v>
      </c>
      <c r="AY730" s="242" t="s">
        <v>148</v>
      </c>
    </row>
    <row r="731" s="13" customFormat="1">
      <c r="A731" s="13"/>
      <c r="B731" s="232"/>
      <c r="C731" s="233"/>
      <c r="D731" s="225" t="s">
        <v>173</v>
      </c>
      <c r="E731" s="234" t="s">
        <v>19</v>
      </c>
      <c r="F731" s="235" t="s">
        <v>3858</v>
      </c>
      <c r="G731" s="233"/>
      <c r="H731" s="236">
        <v>130.38999999999999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173</v>
      </c>
      <c r="AU731" s="242" t="s">
        <v>83</v>
      </c>
      <c r="AV731" s="13" t="s">
        <v>83</v>
      </c>
      <c r="AW731" s="13" t="s">
        <v>35</v>
      </c>
      <c r="AX731" s="13" t="s">
        <v>73</v>
      </c>
      <c r="AY731" s="242" t="s">
        <v>148</v>
      </c>
    </row>
    <row r="732" s="13" customFormat="1">
      <c r="A732" s="13"/>
      <c r="B732" s="232"/>
      <c r="C732" s="233"/>
      <c r="D732" s="225" t="s">
        <v>173</v>
      </c>
      <c r="E732" s="234" t="s">
        <v>19</v>
      </c>
      <c r="F732" s="235" t="s">
        <v>3859</v>
      </c>
      <c r="G732" s="233"/>
      <c r="H732" s="236">
        <v>14.869999999999999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173</v>
      </c>
      <c r="AU732" s="242" t="s">
        <v>83</v>
      </c>
      <c r="AV732" s="13" t="s">
        <v>83</v>
      </c>
      <c r="AW732" s="13" t="s">
        <v>35</v>
      </c>
      <c r="AX732" s="13" t="s">
        <v>73</v>
      </c>
      <c r="AY732" s="242" t="s">
        <v>148</v>
      </c>
    </row>
    <row r="733" s="2" customFormat="1" ht="16.5" customHeight="1">
      <c r="A733" s="38"/>
      <c r="B733" s="39"/>
      <c r="C733" s="243" t="s">
        <v>1173</v>
      </c>
      <c r="D733" s="243" t="s">
        <v>182</v>
      </c>
      <c r="E733" s="244" t="s">
        <v>3901</v>
      </c>
      <c r="F733" s="245" t="s">
        <v>3902</v>
      </c>
      <c r="G733" s="246" t="s">
        <v>300</v>
      </c>
      <c r="H733" s="247">
        <v>271.45499999999998</v>
      </c>
      <c r="I733" s="248"/>
      <c r="J733" s="249">
        <f>ROUND(I733*H733,2)</f>
        <v>0</v>
      </c>
      <c r="K733" s="245" t="s">
        <v>155</v>
      </c>
      <c r="L733" s="250"/>
      <c r="M733" s="251" t="s">
        <v>19</v>
      </c>
      <c r="N733" s="252" t="s">
        <v>44</v>
      </c>
      <c r="O733" s="84"/>
      <c r="P733" s="221">
        <f>O733*H733</f>
        <v>0</v>
      </c>
      <c r="Q733" s="221">
        <v>0.001</v>
      </c>
      <c r="R733" s="221">
        <f>Q733*H733</f>
        <v>0.271455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185</v>
      </c>
      <c r="AT733" s="223" t="s">
        <v>182</v>
      </c>
      <c r="AU733" s="223" t="s">
        <v>83</v>
      </c>
      <c r="AY733" s="17" t="s">
        <v>148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169</v>
      </c>
      <c r="BM733" s="223" t="s">
        <v>3903</v>
      </c>
    </row>
    <row r="734" s="2" customFormat="1">
      <c r="A734" s="38"/>
      <c r="B734" s="39"/>
      <c r="C734" s="40"/>
      <c r="D734" s="225" t="s">
        <v>158</v>
      </c>
      <c r="E734" s="40"/>
      <c r="F734" s="226" t="s">
        <v>3902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158</v>
      </c>
      <c r="AU734" s="17" t="s">
        <v>83</v>
      </c>
    </row>
    <row r="735" s="13" customFormat="1">
      <c r="A735" s="13"/>
      <c r="B735" s="232"/>
      <c r="C735" s="233"/>
      <c r="D735" s="225" t="s">
        <v>173</v>
      </c>
      <c r="E735" s="233"/>
      <c r="F735" s="235" t="s">
        <v>3904</v>
      </c>
      <c r="G735" s="233"/>
      <c r="H735" s="236">
        <v>271.45499999999998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173</v>
      </c>
      <c r="AU735" s="242" t="s">
        <v>83</v>
      </c>
      <c r="AV735" s="13" t="s">
        <v>83</v>
      </c>
      <c r="AW735" s="13" t="s">
        <v>4</v>
      </c>
      <c r="AX735" s="13" t="s">
        <v>81</v>
      </c>
      <c r="AY735" s="242" t="s">
        <v>148</v>
      </c>
    </row>
    <row r="736" s="2" customFormat="1" ht="16.5" customHeight="1">
      <c r="A736" s="38"/>
      <c r="B736" s="39"/>
      <c r="C736" s="212" t="s">
        <v>1177</v>
      </c>
      <c r="D736" s="212" t="s">
        <v>151</v>
      </c>
      <c r="E736" s="213" t="s">
        <v>3905</v>
      </c>
      <c r="F736" s="214" t="s">
        <v>3906</v>
      </c>
      <c r="G736" s="215" t="s">
        <v>178</v>
      </c>
      <c r="H736" s="216">
        <v>670.25999999999999</v>
      </c>
      <c r="I736" s="217"/>
      <c r="J736" s="218">
        <f>ROUND(I736*H736,2)</f>
        <v>0</v>
      </c>
      <c r="K736" s="214" t="s">
        <v>155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</v>
      </c>
      <c r="R736" s="221">
        <f>Q736*H736</f>
        <v>0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169</v>
      </c>
      <c r="AT736" s="223" t="s">
        <v>151</v>
      </c>
      <c r="AU736" s="223" t="s">
        <v>83</v>
      </c>
      <c r="AY736" s="17" t="s">
        <v>148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81</v>
      </c>
      <c r="BK736" s="224">
        <f>ROUND(I736*H736,2)</f>
        <v>0</v>
      </c>
      <c r="BL736" s="17" t="s">
        <v>169</v>
      </c>
      <c r="BM736" s="223" t="s">
        <v>3907</v>
      </c>
    </row>
    <row r="737" s="2" customFormat="1">
      <c r="A737" s="38"/>
      <c r="B737" s="39"/>
      <c r="C737" s="40"/>
      <c r="D737" s="225" t="s">
        <v>158</v>
      </c>
      <c r="E737" s="40"/>
      <c r="F737" s="226" t="s">
        <v>3908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158</v>
      </c>
      <c r="AU737" s="17" t="s">
        <v>83</v>
      </c>
    </row>
    <row r="738" s="2" customFormat="1">
      <c r="A738" s="38"/>
      <c r="B738" s="39"/>
      <c r="C738" s="40"/>
      <c r="D738" s="230" t="s">
        <v>160</v>
      </c>
      <c r="E738" s="40"/>
      <c r="F738" s="231" t="s">
        <v>3909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160</v>
      </c>
      <c r="AU738" s="17" t="s">
        <v>83</v>
      </c>
    </row>
    <row r="739" s="13" customFormat="1">
      <c r="A739" s="13"/>
      <c r="B739" s="232"/>
      <c r="C739" s="233"/>
      <c r="D739" s="225" t="s">
        <v>173</v>
      </c>
      <c r="E739" s="234" t="s">
        <v>19</v>
      </c>
      <c r="F739" s="235" t="s">
        <v>3900</v>
      </c>
      <c r="G739" s="233"/>
      <c r="H739" s="236">
        <v>525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173</v>
      </c>
      <c r="AU739" s="242" t="s">
        <v>83</v>
      </c>
      <c r="AV739" s="13" t="s">
        <v>83</v>
      </c>
      <c r="AW739" s="13" t="s">
        <v>35</v>
      </c>
      <c r="AX739" s="13" t="s">
        <v>73</v>
      </c>
      <c r="AY739" s="242" t="s">
        <v>148</v>
      </c>
    </row>
    <row r="740" s="13" customFormat="1">
      <c r="A740" s="13"/>
      <c r="B740" s="232"/>
      <c r="C740" s="233"/>
      <c r="D740" s="225" t="s">
        <v>173</v>
      </c>
      <c r="E740" s="234" t="s">
        <v>19</v>
      </c>
      <c r="F740" s="235" t="s">
        <v>3858</v>
      </c>
      <c r="G740" s="233"/>
      <c r="H740" s="236">
        <v>130.38999999999999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173</v>
      </c>
      <c r="AU740" s="242" t="s">
        <v>83</v>
      </c>
      <c r="AV740" s="13" t="s">
        <v>83</v>
      </c>
      <c r="AW740" s="13" t="s">
        <v>35</v>
      </c>
      <c r="AX740" s="13" t="s">
        <v>73</v>
      </c>
      <c r="AY740" s="242" t="s">
        <v>148</v>
      </c>
    </row>
    <row r="741" s="13" customFormat="1">
      <c r="A741" s="13"/>
      <c r="B741" s="232"/>
      <c r="C741" s="233"/>
      <c r="D741" s="225" t="s">
        <v>173</v>
      </c>
      <c r="E741" s="234" t="s">
        <v>19</v>
      </c>
      <c r="F741" s="235" t="s">
        <v>3859</v>
      </c>
      <c r="G741" s="233"/>
      <c r="H741" s="236">
        <v>14.869999999999999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173</v>
      </c>
      <c r="AU741" s="242" t="s">
        <v>83</v>
      </c>
      <c r="AV741" s="13" t="s">
        <v>83</v>
      </c>
      <c r="AW741" s="13" t="s">
        <v>35</v>
      </c>
      <c r="AX741" s="13" t="s">
        <v>73</v>
      </c>
      <c r="AY741" s="242" t="s">
        <v>148</v>
      </c>
    </row>
    <row r="742" s="2" customFormat="1" ht="16.5" customHeight="1">
      <c r="A742" s="38"/>
      <c r="B742" s="39"/>
      <c r="C742" s="243" t="s">
        <v>1183</v>
      </c>
      <c r="D742" s="243" t="s">
        <v>182</v>
      </c>
      <c r="E742" s="244" t="s">
        <v>3910</v>
      </c>
      <c r="F742" s="245" t="s">
        <v>3911</v>
      </c>
      <c r="G742" s="246" t="s">
        <v>300</v>
      </c>
      <c r="H742" s="247">
        <v>152.81899999999999</v>
      </c>
      <c r="I742" s="248"/>
      <c r="J742" s="249">
        <f>ROUND(I742*H742,2)</f>
        <v>0</v>
      </c>
      <c r="K742" s="245" t="s">
        <v>155</v>
      </c>
      <c r="L742" s="250"/>
      <c r="M742" s="251" t="s">
        <v>19</v>
      </c>
      <c r="N742" s="252" t="s">
        <v>44</v>
      </c>
      <c r="O742" s="84"/>
      <c r="P742" s="221">
        <f>O742*H742</f>
        <v>0</v>
      </c>
      <c r="Q742" s="221">
        <v>0.001</v>
      </c>
      <c r="R742" s="221">
        <f>Q742*H742</f>
        <v>0.15281899999999998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185</v>
      </c>
      <c r="AT742" s="223" t="s">
        <v>182</v>
      </c>
      <c r="AU742" s="223" t="s">
        <v>83</v>
      </c>
      <c r="AY742" s="17" t="s">
        <v>148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169</v>
      </c>
      <c r="BM742" s="223" t="s">
        <v>3912</v>
      </c>
    </row>
    <row r="743" s="2" customFormat="1">
      <c r="A743" s="38"/>
      <c r="B743" s="39"/>
      <c r="C743" s="40"/>
      <c r="D743" s="225" t="s">
        <v>158</v>
      </c>
      <c r="E743" s="40"/>
      <c r="F743" s="226" t="s">
        <v>3911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158</v>
      </c>
      <c r="AU743" s="17" t="s">
        <v>83</v>
      </c>
    </row>
    <row r="744" s="13" customFormat="1">
      <c r="A744" s="13"/>
      <c r="B744" s="232"/>
      <c r="C744" s="233"/>
      <c r="D744" s="225" t="s">
        <v>173</v>
      </c>
      <c r="E744" s="233"/>
      <c r="F744" s="235" t="s">
        <v>3913</v>
      </c>
      <c r="G744" s="233"/>
      <c r="H744" s="236">
        <v>152.81899999999999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173</v>
      </c>
      <c r="AU744" s="242" t="s">
        <v>83</v>
      </c>
      <c r="AV744" s="13" t="s">
        <v>83</v>
      </c>
      <c r="AW744" s="13" t="s">
        <v>4</v>
      </c>
      <c r="AX744" s="13" t="s">
        <v>81</v>
      </c>
      <c r="AY744" s="242" t="s">
        <v>148</v>
      </c>
    </row>
    <row r="745" s="2" customFormat="1" ht="16.5" customHeight="1">
      <c r="A745" s="38"/>
      <c r="B745" s="39"/>
      <c r="C745" s="212" t="s">
        <v>1187</v>
      </c>
      <c r="D745" s="212" t="s">
        <v>151</v>
      </c>
      <c r="E745" s="213" t="s">
        <v>3914</v>
      </c>
      <c r="F745" s="214" t="s">
        <v>3915</v>
      </c>
      <c r="G745" s="215" t="s">
        <v>178</v>
      </c>
      <c r="H745" s="216">
        <v>670.25999999999999</v>
      </c>
      <c r="I745" s="217"/>
      <c r="J745" s="218">
        <f>ROUND(I745*H745,2)</f>
        <v>0</v>
      </c>
      <c r="K745" s="214" t="s">
        <v>155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169</v>
      </c>
      <c r="AT745" s="223" t="s">
        <v>151</v>
      </c>
      <c r="AU745" s="223" t="s">
        <v>83</v>
      </c>
      <c r="AY745" s="17" t="s">
        <v>148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169</v>
      </c>
      <c r="BM745" s="223" t="s">
        <v>3916</v>
      </c>
    </row>
    <row r="746" s="2" customFormat="1">
      <c r="A746" s="38"/>
      <c r="B746" s="39"/>
      <c r="C746" s="40"/>
      <c r="D746" s="225" t="s">
        <v>158</v>
      </c>
      <c r="E746" s="40"/>
      <c r="F746" s="226" t="s">
        <v>3917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158</v>
      </c>
      <c r="AU746" s="17" t="s">
        <v>83</v>
      </c>
    </row>
    <row r="747" s="2" customFormat="1">
      <c r="A747" s="38"/>
      <c r="B747" s="39"/>
      <c r="C747" s="40"/>
      <c r="D747" s="230" t="s">
        <v>160</v>
      </c>
      <c r="E747" s="40"/>
      <c r="F747" s="231" t="s">
        <v>3918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160</v>
      </c>
      <c r="AU747" s="17" t="s">
        <v>83</v>
      </c>
    </row>
    <row r="748" s="13" customFormat="1">
      <c r="A748" s="13"/>
      <c r="B748" s="232"/>
      <c r="C748" s="233"/>
      <c r="D748" s="225" t="s">
        <v>173</v>
      </c>
      <c r="E748" s="234" t="s">
        <v>19</v>
      </c>
      <c r="F748" s="235" t="s">
        <v>3900</v>
      </c>
      <c r="G748" s="233"/>
      <c r="H748" s="236">
        <v>525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173</v>
      </c>
      <c r="AU748" s="242" t="s">
        <v>83</v>
      </c>
      <c r="AV748" s="13" t="s">
        <v>83</v>
      </c>
      <c r="AW748" s="13" t="s">
        <v>35</v>
      </c>
      <c r="AX748" s="13" t="s">
        <v>73</v>
      </c>
      <c r="AY748" s="242" t="s">
        <v>148</v>
      </c>
    </row>
    <row r="749" s="13" customFormat="1">
      <c r="A749" s="13"/>
      <c r="B749" s="232"/>
      <c r="C749" s="233"/>
      <c r="D749" s="225" t="s">
        <v>173</v>
      </c>
      <c r="E749" s="234" t="s">
        <v>19</v>
      </c>
      <c r="F749" s="235" t="s">
        <v>3858</v>
      </c>
      <c r="G749" s="233"/>
      <c r="H749" s="236">
        <v>130.38999999999999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173</v>
      </c>
      <c r="AU749" s="242" t="s">
        <v>83</v>
      </c>
      <c r="AV749" s="13" t="s">
        <v>83</v>
      </c>
      <c r="AW749" s="13" t="s">
        <v>35</v>
      </c>
      <c r="AX749" s="13" t="s">
        <v>73</v>
      </c>
      <c r="AY749" s="242" t="s">
        <v>148</v>
      </c>
    </row>
    <row r="750" s="13" customFormat="1">
      <c r="A750" s="13"/>
      <c r="B750" s="232"/>
      <c r="C750" s="233"/>
      <c r="D750" s="225" t="s">
        <v>173</v>
      </c>
      <c r="E750" s="234" t="s">
        <v>19</v>
      </c>
      <c r="F750" s="235" t="s">
        <v>3859</v>
      </c>
      <c r="G750" s="233"/>
      <c r="H750" s="236">
        <v>14.869999999999999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173</v>
      </c>
      <c r="AU750" s="242" t="s">
        <v>83</v>
      </c>
      <c r="AV750" s="13" t="s">
        <v>83</v>
      </c>
      <c r="AW750" s="13" t="s">
        <v>35</v>
      </c>
      <c r="AX750" s="13" t="s">
        <v>73</v>
      </c>
      <c r="AY750" s="242" t="s">
        <v>148</v>
      </c>
    </row>
    <row r="751" s="2" customFormat="1" ht="16.5" customHeight="1">
      <c r="A751" s="38"/>
      <c r="B751" s="39"/>
      <c r="C751" s="243" t="s">
        <v>1191</v>
      </c>
      <c r="D751" s="243" t="s">
        <v>182</v>
      </c>
      <c r="E751" s="244" t="s">
        <v>3919</v>
      </c>
      <c r="F751" s="245" t="s">
        <v>3920</v>
      </c>
      <c r="G751" s="246" t="s">
        <v>300</v>
      </c>
      <c r="H751" s="247">
        <v>262.072</v>
      </c>
      <c r="I751" s="248"/>
      <c r="J751" s="249">
        <f>ROUND(I751*H751,2)</f>
        <v>0</v>
      </c>
      <c r="K751" s="245" t="s">
        <v>155</v>
      </c>
      <c r="L751" s="250"/>
      <c r="M751" s="251" t="s">
        <v>19</v>
      </c>
      <c r="N751" s="252" t="s">
        <v>44</v>
      </c>
      <c r="O751" s="84"/>
      <c r="P751" s="221">
        <f>O751*H751</f>
        <v>0</v>
      </c>
      <c r="Q751" s="221">
        <v>0.001</v>
      </c>
      <c r="R751" s="221">
        <f>Q751*H751</f>
        <v>0.26207200000000003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185</v>
      </c>
      <c r="AT751" s="223" t="s">
        <v>182</v>
      </c>
      <c r="AU751" s="223" t="s">
        <v>83</v>
      </c>
      <c r="AY751" s="17" t="s">
        <v>148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81</v>
      </c>
      <c r="BK751" s="224">
        <f>ROUND(I751*H751,2)</f>
        <v>0</v>
      </c>
      <c r="BL751" s="17" t="s">
        <v>169</v>
      </c>
      <c r="BM751" s="223" t="s">
        <v>3921</v>
      </c>
    </row>
    <row r="752" s="2" customFormat="1">
      <c r="A752" s="38"/>
      <c r="B752" s="39"/>
      <c r="C752" s="40"/>
      <c r="D752" s="225" t="s">
        <v>158</v>
      </c>
      <c r="E752" s="40"/>
      <c r="F752" s="226" t="s">
        <v>3920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158</v>
      </c>
      <c r="AU752" s="17" t="s">
        <v>83</v>
      </c>
    </row>
    <row r="753" s="13" customFormat="1">
      <c r="A753" s="13"/>
      <c r="B753" s="232"/>
      <c r="C753" s="233"/>
      <c r="D753" s="225" t="s">
        <v>173</v>
      </c>
      <c r="E753" s="233"/>
      <c r="F753" s="235" t="s">
        <v>3922</v>
      </c>
      <c r="G753" s="233"/>
      <c r="H753" s="236">
        <v>262.072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173</v>
      </c>
      <c r="AU753" s="242" t="s">
        <v>83</v>
      </c>
      <c r="AV753" s="13" t="s">
        <v>83</v>
      </c>
      <c r="AW753" s="13" t="s">
        <v>4</v>
      </c>
      <c r="AX753" s="13" t="s">
        <v>81</v>
      </c>
      <c r="AY753" s="242" t="s">
        <v>148</v>
      </c>
    </row>
    <row r="754" s="12" customFormat="1" ht="25.92" customHeight="1">
      <c r="A754" s="12"/>
      <c r="B754" s="196"/>
      <c r="C754" s="197"/>
      <c r="D754" s="198" t="s">
        <v>72</v>
      </c>
      <c r="E754" s="199" t="s">
        <v>1795</v>
      </c>
      <c r="F754" s="199" t="s">
        <v>1796</v>
      </c>
      <c r="G754" s="197"/>
      <c r="H754" s="197"/>
      <c r="I754" s="200"/>
      <c r="J754" s="201">
        <f>BK754</f>
        <v>0</v>
      </c>
      <c r="K754" s="197"/>
      <c r="L754" s="202"/>
      <c r="M754" s="203"/>
      <c r="N754" s="204"/>
      <c r="O754" s="204"/>
      <c r="P754" s="205">
        <f>SUM(P755:P766)</f>
        <v>0</v>
      </c>
      <c r="Q754" s="204"/>
      <c r="R754" s="205">
        <f>SUM(R755:R766)</f>
        <v>0</v>
      </c>
      <c r="S754" s="204"/>
      <c r="T754" s="206">
        <f>SUM(T755:T766)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7" t="s">
        <v>156</v>
      </c>
      <c r="AT754" s="208" t="s">
        <v>72</v>
      </c>
      <c r="AU754" s="208" t="s">
        <v>73</v>
      </c>
      <c r="AY754" s="207" t="s">
        <v>148</v>
      </c>
      <c r="BK754" s="209">
        <f>SUM(BK755:BK766)</f>
        <v>0</v>
      </c>
    </row>
    <row r="755" s="2" customFormat="1" ht="16.5" customHeight="1">
      <c r="A755" s="38"/>
      <c r="B755" s="39"/>
      <c r="C755" s="212" t="s">
        <v>1195</v>
      </c>
      <c r="D755" s="212" t="s">
        <v>151</v>
      </c>
      <c r="E755" s="213" t="s">
        <v>3923</v>
      </c>
      <c r="F755" s="214" t="s">
        <v>3924</v>
      </c>
      <c r="G755" s="215" t="s">
        <v>1800</v>
      </c>
      <c r="H755" s="216">
        <v>240</v>
      </c>
      <c r="I755" s="217"/>
      <c r="J755" s="218">
        <f>ROUND(I755*H755,2)</f>
        <v>0</v>
      </c>
      <c r="K755" s="214" t="s">
        <v>155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</v>
      </c>
      <c r="R755" s="221">
        <f>Q755*H755</f>
        <v>0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1811</v>
      </c>
      <c r="AT755" s="223" t="s">
        <v>151</v>
      </c>
      <c r="AU755" s="223" t="s">
        <v>81</v>
      </c>
      <c r="AY755" s="17" t="s">
        <v>148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81</v>
      </c>
      <c r="BK755" s="224">
        <f>ROUND(I755*H755,2)</f>
        <v>0</v>
      </c>
      <c r="BL755" s="17" t="s">
        <v>1811</v>
      </c>
      <c r="BM755" s="223" t="s">
        <v>3925</v>
      </c>
    </row>
    <row r="756" s="2" customFormat="1">
      <c r="A756" s="38"/>
      <c r="B756" s="39"/>
      <c r="C756" s="40"/>
      <c r="D756" s="225" t="s">
        <v>158</v>
      </c>
      <c r="E756" s="40"/>
      <c r="F756" s="226" t="s">
        <v>3926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158</v>
      </c>
      <c r="AU756" s="17" t="s">
        <v>81</v>
      </c>
    </row>
    <row r="757" s="2" customFormat="1">
      <c r="A757" s="38"/>
      <c r="B757" s="39"/>
      <c r="C757" s="40"/>
      <c r="D757" s="230" t="s">
        <v>160</v>
      </c>
      <c r="E757" s="40"/>
      <c r="F757" s="231" t="s">
        <v>3927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160</v>
      </c>
      <c r="AU757" s="17" t="s">
        <v>81</v>
      </c>
    </row>
    <row r="758" s="13" customFormat="1">
      <c r="A758" s="13"/>
      <c r="B758" s="232"/>
      <c r="C758" s="233"/>
      <c r="D758" s="225" t="s">
        <v>173</v>
      </c>
      <c r="E758" s="234" t="s">
        <v>19</v>
      </c>
      <c r="F758" s="235" t="s">
        <v>3928</v>
      </c>
      <c r="G758" s="233"/>
      <c r="H758" s="236">
        <v>240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173</v>
      </c>
      <c r="AU758" s="242" t="s">
        <v>81</v>
      </c>
      <c r="AV758" s="13" t="s">
        <v>83</v>
      </c>
      <c r="AW758" s="13" t="s">
        <v>35</v>
      </c>
      <c r="AX758" s="13" t="s">
        <v>81</v>
      </c>
      <c r="AY758" s="242" t="s">
        <v>148</v>
      </c>
    </row>
    <row r="759" s="2" customFormat="1" ht="16.5" customHeight="1">
      <c r="A759" s="38"/>
      <c r="B759" s="39"/>
      <c r="C759" s="212" t="s">
        <v>1201</v>
      </c>
      <c r="D759" s="212" t="s">
        <v>151</v>
      </c>
      <c r="E759" s="213" t="s">
        <v>3929</v>
      </c>
      <c r="F759" s="214" t="s">
        <v>3930</v>
      </c>
      <c r="G759" s="215" t="s">
        <v>1800</v>
      </c>
      <c r="H759" s="216">
        <v>80</v>
      </c>
      <c r="I759" s="217"/>
      <c r="J759" s="218">
        <f>ROUND(I759*H759,2)</f>
        <v>0</v>
      </c>
      <c r="K759" s="214" t="s">
        <v>155</v>
      </c>
      <c r="L759" s="44"/>
      <c r="M759" s="219" t="s">
        <v>19</v>
      </c>
      <c r="N759" s="220" t="s">
        <v>44</v>
      </c>
      <c r="O759" s="84"/>
      <c r="P759" s="221">
        <f>O759*H759</f>
        <v>0</v>
      </c>
      <c r="Q759" s="221">
        <v>0</v>
      </c>
      <c r="R759" s="221">
        <f>Q759*H759</f>
        <v>0</v>
      </c>
      <c r="S759" s="221">
        <v>0</v>
      </c>
      <c r="T759" s="22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3" t="s">
        <v>1811</v>
      </c>
      <c r="AT759" s="223" t="s">
        <v>151</v>
      </c>
      <c r="AU759" s="223" t="s">
        <v>81</v>
      </c>
      <c r="AY759" s="17" t="s">
        <v>148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17" t="s">
        <v>81</v>
      </c>
      <c r="BK759" s="224">
        <f>ROUND(I759*H759,2)</f>
        <v>0</v>
      </c>
      <c r="BL759" s="17" t="s">
        <v>1811</v>
      </c>
      <c r="BM759" s="223" t="s">
        <v>3931</v>
      </c>
    </row>
    <row r="760" s="2" customFormat="1">
      <c r="A760" s="38"/>
      <c r="B760" s="39"/>
      <c r="C760" s="40"/>
      <c r="D760" s="225" t="s">
        <v>158</v>
      </c>
      <c r="E760" s="40"/>
      <c r="F760" s="226" t="s">
        <v>3932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158</v>
      </c>
      <c r="AU760" s="17" t="s">
        <v>81</v>
      </c>
    </row>
    <row r="761" s="2" customFormat="1">
      <c r="A761" s="38"/>
      <c r="B761" s="39"/>
      <c r="C761" s="40"/>
      <c r="D761" s="230" t="s">
        <v>160</v>
      </c>
      <c r="E761" s="40"/>
      <c r="F761" s="231" t="s">
        <v>3933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160</v>
      </c>
      <c r="AU761" s="17" t="s">
        <v>81</v>
      </c>
    </row>
    <row r="762" s="13" customFormat="1">
      <c r="A762" s="13"/>
      <c r="B762" s="232"/>
      <c r="C762" s="233"/>
      <c r="D762" s="225" t="s">
        <v>173</v>
      </c>
      <c r="E762" s="234" t="s">
        <v>19</v>
      </c>
      <c r="F762" s="235" t="s">
        <v>811</v>
      </c>
      <c r="G762" s="233"/>
      <c r="H762" s="236">
        <v>80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173</v>
      </c>
      <c r="AU762" s="242" t="s">
        <v>81</v>
      </c>
      <c r="AV762" s="13" t="s">
        <v>83</v>
      </c>
      <c r="AW762" s="13" t="s">
        <v>35</v>
      </c>
      <c r="AX762" s="13" t="s">
        <v>81</v>
      </c>
      <c r="AY762" s="242" t="s">
        <v>148</v>
      </c>
    </row>
    <row r="763" s="2" customFormat="1" ht="16.5" customHeight="1">
      <c r="A763" s="38"/>
      <c r="B763" s="39"/>
      <c r="C763" s="212" t="s">
        <v>1205</v>
      </c>
      <c r="D763" s="212" t="s">
        <v>151</v>
      </c>
      <c r="E763" s="213" t="s">
        <v>3934</v>
      </c>
      <c r="F763" s="214" t="s">
        <v>3935</v>
      </c>
      <c r="G763" s="215" t="s">
        <v>1800</v>
      </c>
      <c r="H763" s="216">
        <v>16</v>
      </c>
      <c r="I763" s="217"/>
      <c r="J763" s="218">
        <f>ROUND(I763*H763,2)</f>
        <v>0</v>
      </c>
      <c r="K763" s="214" t="s">
        <v>155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1811</v>
      </c>
      <c r="AT763" s="223" t="s">
        <v>151</v>
      </c>
      <c r="AU763" s="223" t="s">
        <v>81</v>
      </c>
      <c r="AY763" s="17" t="s">
        <v>148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81</v>
      </c>
      <c r="BK763" s="224">
        <f>ROUND(I763*H763,2)</f>
        <v>0</v>
      </c>
      <c r="BL763" s="17" t="s">
        <v>1811</v>
      </c>
      <c r="BM763" s="223" t="s">
        <v>3936</v>
      </c>
    </row>
    <row r="764" s="2" customFormat="1">
      <c r="A764" s="38"/>
      <c r="B764" s="39"/>
      <c r="C764" s="40"/>
      <c r="D764" s="225" t="s">
        <v>158</v>
      </c>
      <c r="E764" s="40"/>
      <c r="F764" s="226" t="s">
        <v>3937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158</v>
      </c>
      <c r="AU764" s="17" t="s">
        <v>81</v>
      </c>
    </row>
    <row r="765" s="2" customFormat="1">
      <c r="A765" s="38"/>
      <c r="B765" s="39"/>
      <c r="C765" s="40"/>
      <c r="D765" s="230" t="s">
        <v>160</v>
      </c>
      <c r="E765" s="40"/>
      <c r="F765" s="231" t="s">
        <v>3938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160</v>
      </c>
      <c r="AU765" s="17" t="s">
        <v>81</v>
      </c>
    </row>
    <row r="766" s="13" customFormat="1">
      <c r="A766" s="13"/>
      <c r="B766" s="232"/>
      <c r="C766" s="233"/>
      <c r="D766" s="225" t="s">
        <v>173</v>
      </c>
      <c r="E766" s="234" t="s">
        <v>19</v>
      </c>
      <c r="F766" s="235" t="s">
        <v>169</v>
      </c>
      <c r="G766" s="233"/>
      <c r="H766" s="236">
        <v>16</v>
      </c>
      <c r="I766" s="237"/>
      <c r="J766" s="233"/>
      <c r="K766" s="233"/>
      <c r="L766" s="238"/>
      <c r="M766" s="258"/>
      <c r="N766" s="259"/>
      <c r="O766" s="259"/>
      <c r="P766" s="259"/>
      <c r="Q766" s="259"/>
      <c r="R766" s="259"/>
      <c r="S766" s="259"/>
      <c r="T766" s="26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173</v>
      </c>
      <c r="AU766" s="242" t="s">
        <v>81</v>
      </c>
      <c r="AV766" s="13" t="s">
        <v>83</v>
      </c>
      <c r="AW766" s="13" t="s">
        <v>35</v>
      </c>
      <c r="AX766" s="13" t="s">
        <v>81</v>
      </c>
      <c r="AY766" s="242" t="s">
        <v>148</v>
      </c>
    </row>
    <row r="767" s="2" customFormat="1" ht="6.96" customHeight="1">
      <c r="A767" s="38"/>
      <c r="B767" s="59"/>
      <c r="C767" s="60"/>
      <c r="D767" s="60"/>
      <c r="E767" s="60"/>
      <c r="F767" s="60"/>
      <c r="G767" s="60"/>
      <c r="H767" s="60"/>
      <c r="I767" s="60"/>
      <c r="J767" s="60"/>
      <c r="K767" s="60"/>
      <c r="L767" s="44"/>
      <c r="M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</sheetData>
  <sheetProtection sheet="1" autoFilter="0" formatColumns="0" formatRows="0" objects="1" scenarios="1" spinCount="100000" saltValue="ZCiNh3JCUreY/JyoRAsozp79DjVi8V1B08AT5wbpErKBo8LDjUKdOg7Ro7eX/q8Gi2BwcF3dl8se4bzt5T3JpA==" hashValue="wh8VjfZwtgyhsCjf1UPks2UvaMcoH3qcZm2tcjKccj3qfsWWS5nGoTzXVsvy8xx/zTFhWyBCvz7CMyQQNvmG8A==" algorithmName="SHA-512" password="CC35"/>
  <autoFilter ref="C97:K76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4_01/112101103"/>
    <hyperlink ref="F106" r:id="rId2" display="https://podminky.urs.cz/item/CS_URS_2024_01/112101105"/>
    <hyperlink ref="F109" r:id="rId3" display="https://podminky.urs.cz/item/CS_URS_2024_01/112251103"/>
    <hyperlink ref="F112" r:id="rId4" display="https://podminky.urs.cz/item/CS_URS_2024_01/112251105"/>
    <hyperlink ref="F115" r:id="rId5" display="https://podminky.urs.cz/item/CS_URS_2024_01/113151111"/>
    <hyperlink ref="F118" r:id="rId6" display="https://podminky.urs.cz/item/CS_URS_2024_01/162201403"/>
    <hyperlink ref="F121" r:id="rId7" display="https://podminky.urs.cz/item/CS_URS_2024_01/162201500"/>
    <hyperlink ref="F125" r:id="rId8" display="https://podminky.urs.cz/item/CS_URS_2024_01/272321511"/>
    <hyperlink ref="F129" r:id="rId9" display="https://podminky.urs.cz/item/CS_URS_2024_01/273351121"/>
    <hyperlink ref="F133" r:id="rId10" display="https://podminky.urs.cz/item/CS_URS_2024_01/273351122"/>
    <hyperlink ref="F137" r:id="rId11" display="https://podminky.urs.cz/item/CS_URS_2024_01/273361821"/>
    <hyperlink ref="F142" r:id="rId12" display="https://podminky.urs.cz/item/CS_URS_2024_01/278381552"/>
    <hyperlink ref="F147" r:id="rId13" display="https://podminky.urs.cz/item/CS_URS_2024_01/291211111"/>
    <hyperlink ref="F155" r:id="rId14" display="https://podminky.urs.cz/item/CS_URS_2024_01/310271061"/>
    <hyperlink ref="F161" r:id="rId15" display="https://podminky.urs.cz/item/CS_URS_2024_01/311272111"/>
    <hyperlink ref="F165" r:id="rId16" display="https://podminky.urs.cz/item/CS_URS_2024_01/342151113"/>
    <hyperlink ref="F184" r:id="rId17" display="https://podminky.urs.cz/item/CS_URS_2024_01/411171135"/>
    <hyperlink ref="F191" r:id="rId18" display="https://podminky.urs.cz/item/CS_URS_2024_01/411322525"/>
    <hyperlink ref="F201" r:id="rId19" display="https://podminky.urs.cz/item/CS_URS_2024_01/411354204"/>
    <hyperlink ref="F211" r:id="rId20" display="https://podminky.urs.cz/item/CS_URS_2024_01/411361821"/>
    <hyperlink ref="F215" r:id="rId21" display="https://podminky.urs.cz/item/CS_URS_2024_01/411362021"/>
    <hyperlink ref="F219" r:id="rId22" display="https://podminky.urs.cz/item/CS_URS_2024_01/411386611"/>
    <hyperlink ref="F222" r:id="rId23" display="https://podminky.urs.cz/item/CS_URS_2024_01/411386621"/>
    <hyperlink ref="F225" r:id="rId24" display="https://podminky.urs.cz/item/CS_URS_2024_01/441171111"/>
    <hyperlink ref="F245" r:id="rId25" display="https://podminky.urs.cz/item/CS_URS_2024_01/441171141"/>
    <hyperlink ref="F253" r:id="rId26" display="https://podminky.urs.cz/item/CS_URS_2024_01/612131321"/>
    <hyperlink ref="F262" r:id="rId27" display="https://podminky.urs.cz/item/CS_URS_2024_01/612142001"/>
    <hyperlink ref="F271" r:id="rId28" display="https://podminky.urs.cz/item/CS_URS_2024_01/612311141"/>
    <hyperlink ref="F280" r:id="rId29" display="https://podminky.urs.cz/item/CS_URS_2024_01/612315123"/>
    <hyperlink ref="F284" r:id="rId30" display="https://podminky.urs.cz/item/CS_URS_2024_01/619995001"/>
    <hyperlink ref="F287" r:id="rId31" display="https://podminky.urs.cz/item/CS_URS_2024_01/622131321"/>
    <hyperlink ref="F292" r:id="rId32" display="https://podminky.urs.cz/item/CS_URS_2024_01/622142001"/>
    <hyperlink ref="F297" r:id="rId33" display="https://podminky.urs.cz/item/CS_URS_2024_01/622311341"/>
    <hyperlink ref="F302" r:id="rId34" display="https://podminky.urs.cz/item/CS_URS_2024_01/632452421"/>
    <hyperlink ref="F306" r:id="rId35" display="https://podminky.urs.cz/item/CS_URS_2024_01/632453411"/>
    <hyperlink ref="F310" r:id="rId36" display="https://podminky.urs.cz/item/CS_URS_2024_01/633992111"/>
    <hyperlink ref="F314" r:id="rId37" display="https://podminky.urs.cz/item/CS_URS_2024_01/941121112"/>
    <hyperlink ref="F318" r:id="rId38" display="https://podminky.urs.cz/item/CS_URS_2024_01/941121212"/>
    <hyperlink ref="F322" r:id="rId39" display="https://podminky.urs.cz/item/CS_URS_2024_01/941121812"/>
    <hyperlink ref="F326" r:id="rId40" display="https://podminky.urs.cz/item/CS_URS_2024_01/944211112"/>
    <hyperlink ref="F330" r:id="rId41" display="https://podminky.urs.cz/item/CS_URS_2024_01/944211212"/>
    <hyperlink ref="F334" r:id="rId42" display="https://podminky.urs.cz/item/CS_URS_2024_01/944211812"/>
    <hyperlink ref="F338" r:id="rId43" display="https://podminky.urs.cz/item/CS_URS_2024_01/944411112"/>
    <hyperlink ref="F342" r:id="rId44" display="https://podminky.urs.cz/item/CS_URS_2024_01/944411212"/>
    <hyperlink ref="F346" r:id="rId45" display="https://podminky.urs.cz/item/CS_URS_2024_01/944411812"/>
    <hyperlink ref="F350" r:id="rId46" display="https://podminky.urs.cz/item/CS_URS_2024_01/944611111"/>
    <hyperlink ref="F354" r:id="rId47" display="https://podminky.urs.cz/item/CS_URS_2024_01/944611211"/>
    <hyperlink ref="F358" r:id="rId48" display="https://podminky.urs.cz/item/CS_URS_2024_01/944611811"/>
    <hyperlink ref="F362" r:id="rId49" display="https://podminky.urs.cz/item/CS_URS_2024_01/945412112"/>
    <hyperlink ref="F366" r:id="rId50" display="https://podminky.urs.cz/item/CS_URS_2024_01/953946121"/>
    <hyperlink ref="F373" r:id="rId51" display="https://podminky.urs.cz/item/CS_URS_2024_01/953946131"/>
    <hyperlink ref="F382" r:id="rId52" display="https://podminky.urs.cz/item/CS_URS_2024_01/961044111"/>
    <hyperlink ref="F389" r:id="rId53" display="https://podminky.urs.cz/item/CS_URS_2024_01/962023390"/>
    <hyperlink ref="F393" r:id="rId54" display="https://podminky.urs.cz/item/CS_URS_2024_01/962032112"/>
    <hyperlink ref="F397" r:id="rId55" display="https://podminky.urs.cz/item/CS_URS_2024_01/963051313"/>
    <hyperlink ref="F408" r:id="rId56" display="https://podminky.urs.cz/item/CS_URS_2024_01/966071133"/>
    <hyperlink ref="F428" r:id="rId57" display="https://podminky.urs.cz/item/CS_URS_2024_01/966072122"/>
    <hyperlink ref="F436" r:id="rId58" display="https://podminky.urs.cz/item/CS_URS_2024_01/968072455"/>
    <hyperlink ref="F440" r:id="rId59" display="https://podminky.urs.cz/item/CS_URS_2024_01/968072558"/>
    <hyperlink ref="F444" r:id="rId60" display="https://podminky.urs.cz/item/CS_URS_2024_01/971042551"/>
    <hyperlink ref="F451" r:id="rId61" display="https://podminky.urs.cz/item/CS_URS_2024_01/972054341"/>
    <hyperlink ref="F454" r:id="rId62" display="https://podminky.urs.cz/item/CS_URS_2024_01/976071111"/>
    <hyperlink ref="F459" r:id="rId63" display="https://podminky.urs.cz/item/CS_URS_2024_01/978036191"/>
    <hyperlink ref="F465" r:id="rId64" display="https://podminky.urs.cz/item/CS_URS_2024_01/997013312"/>
    <hyperlink ref="F468" r:id="rId65" display="https://podminky.urs.cz/item/CS_URS_2024_01/997013113"/>
    <hyperlink ref="F471" r:id="rId66" display="https://podminky.urs.cz/item/CS_URS_2024_01/997013509"/>
    <hyperlink ref="F474" r:id="rId67" display="https://podminky.urs.cz/item/CS_URS_2024_01/997013511"/>
    <hyperlink ref="F477" r:id="rId68" display="https://podminky.urs.cz/item/CS_URS_2024_01/997013804"/>
    <hyperlink ref="F480" r:id="rId69" display="https://podminky.urs.cz/item/CS_URS_2024_01/997013861"/>
    <hyperlink ref="F483" r:id="rId70" display="https://podminky.urs.cz/item/CS_URS_2024_01/997013862"/>
    <hyperlink ref="F488" r:id="rId71" display="https://podminky.urs.cz/item/CS_URS_2024_01/997013863"/>
    <hyperlink ref="F493" r:id="rId72" display="https://podminky.urs.cz/item/CS_URS_2024_01/997013871"/>
    <hyperlink ref="F499" r:id="rId73" display="https://podminky.urs.cz/item/CS_URS_2024_01/998011002"/>
    <hyperlink ref="F504" r:id="rId74" display="https://podminky.urs.cz/item/CS_URS_2024_01/711471051"/>
    <hyperlink ref="F510" r:id="rId75" display="https://podminky.urs.cz/item/CS_URS_2024_01/711491172"/>
    <hyperlink ref="F517" r:id="rId76" display="https://podminky.urs.cz/item/CS_URS_2024_01/998711102"/>
    <hyperlink ref="F521" r:id="rId77" display="https://podminky.urs.cz/item/CS_URS_2024_01/712340832"/>
    <hyperlink ref="F526" r:id="rId78" display="https://podminky.urs.cz/item/CS_URS_2024_01/712363001"/>
    <hyperlink ref="F532" r:id="rId79" display="https://podminky.urs.cz/item/CS_URS_2024_01/712363003"/>
    <hyperlink ref="F535" r:id="rId80" display="https://podminky.urs.cz/item/CS_URS_2024_01/712363122"/>
    <hyperlink ref="F540" r:id="rId81" display="https://podminky.urs.cz/item/CS_URS_2024_01/712392171"/>
    <hyperlink ref="F543" r:id="rId82" display="https://podminky.urs.cz/item/CS_URS_2024_01/712599097"/>
    <hyperlink ref="F546" r:id="rId83" display="https://podminky.urs.cz/item/CS_URS_2024_01/712841559"/>
    <hyperlink ref="F553" r:id="rId84" display="https://podminky.urs.cz/item/CS_URS_2024_01/998712102"/>
    <hyperlink ref="F557" r:id="rId85" display="https://podminky.urs.cz/item/CS_URS_2024_01/713120813"/>
    <hyperlink ref="F562" r:id="rId86" display="https://podminky.urs.cz/item/CS_URS_2024_01/713141152"/>
    <hyperlink ref="F569" r:id="rId87" display="https://podminky.urs.cz/item/CS_URS_2024_01/713141242"/>
    <hyperlink ref="F572" r:id="rId88" display="https://podminky.urs.cz/item/CS_URS_2024_01/713191132"/>
    <hyperlink ref="F579" r:id="rId89" display="https://podminky.urs.cz/item/CS_URS_2024_01/998713102"/>
    <hyperlink ref="F583" r:id="rId90" display="https://podminky.urs.cz/item/CS_URS_2024_01/764002841"/>
    <hyperlink ref="F588" r:id="rId91" display="https://podminky.urs.cz/item/CS_URS_2024_01/764004831"/>
    <hyperlink ref="F592" r:id="rId92" display="https://podminky.urs.cz/item/CS_URS_2024_01/764224404"/>
    <hyperlink ref="F596" r:id="rId93" display="https://podminky.urs.cz/item/CS_URS_2024_01/764515411"/>
    <hyperlink ref="F599" r:id="rId94" display="https://podminky.urs.cz/item/CS_URS_2024_01/998764102"/>
    <hyperlink ref="F603" r:id="rId95" display="https://podminky.urs.cz/item/CS_URS_2024_01/767161123"/>
    <hyperlink ref="F612" r:id="rId96" display="https://podminky.urs.cz/item/CS_URS_2024_01/767415832"/>
    <hyperlink ref="F616" r:id="rId97" display="https://podminky.urs.cz/item/CS_URS_2024_01/767590840"/>
    <hyperlink ref="F621" r:id="rId98" display="https://podminky.urs.cz/item/CS_URS_2024_01/767691822"/>
    <hyperlink ref="F624" r:id="rId99" display="https://podminky.urs.cz/item/CS_URS_2024_01/767691823"/>
    <hyperlink ref="F627" r:id="rId100" display="https://podminky.urs.cz/item/CS_URS_2024_01/767896120"/>
    <hyperlink ref="F633" r:id="rId101" display="https://podminky.urs.cz/item/CS_URS_2024_01/767995115"/>
    <hyperlink ref="F643" r:id="rId102" display="https://podminky.urs.cz/item/CS_URS_2024_01/998767102"/>
    <hyperlink ref="F647" r:id="rId103" display="https://podminky.urs.cz/item/CS_URS_2024_01/783807120"/>
    <hyperlink ref="F654" r:id="rId104" display="https://podminky.urs.cz/item/CS_URS_2024_01/783933161"/>
    <hyperlink ref="F659" r:id="rId105" display="https://podminky.urs.cz/item/CS_URS_2024_01/783937163"/>
    <hyperlink ref="F665" r:id="rId106" display="https://podminky.urs.cz/item/CS_URS_2024_01/784111005"/>
    <hyperlink ref="F670" r:id="rId107" display="https://podminky.urs.cz/item/CS_URS_2024_01/784121005"/>
    <hyperlink ref="F675" r:id="rId108" display="https://podminky.urs.cz/item/CS_URS_2024_01/784185001"/>
    <hyperlink ref="F691" r:id="rId109" display="https://podminky.urs.cz/item/CS_URS_2024_01/784215005"/>
    <hyperlink ref="F703" r:id="rId110" display="https://podminky.urs.cz/item/CS_URS_2024_01/789111240"/>
    <hyperlink ref="F708" r:id="rId111" display="https://podminky.urs.cz/item/CS_URS_2024_01/789121210"/>
    <hyperlink ref="F711" r:id="rId112" display="https://podminky.urs.cz/item/CS_URS_2024_01/789121220"/>
    <hyperlink ref="F714" r:id="rId113" display="https://podminky.urs.cz/item/CS_URS_2024_01/789121230"/>
    <hyperlink ref="F717" r:id="rId114" display="https://podminky.urs.cz/item/CS_URS_2024_01/789121240"/>
    <hyperlink ref="F720" r:id="rId115" display="https://podminky.urs.cz/item/CS_URS_2024_01/789121250"/>
    <hyperlink ref="F723" r:id="rId116" display="https://podminky.urs.cz/item/CS_URS_2024_01/789121260"/>
    <hyperlink ref="F726" r:id="rId117" display="https://podminky.urs.cz/item/CS_URS_2024_01/789121270"/>
    <hyperlink ref="F729" r:id="rId118" display="https://podminky.urs.cz/item/CS_URS_2024_01/789321110"/>
    <hyperlink ref="F738" r:id="rId119" display="https://podminky.urs.cz/item/CS_URS_2024_01/789321115"/>
    <hyperlink ref="F747" r:id="rId120" display="https://podminky.urs.cz/item/CS_URS_2024_01/789321121"/>
    <hyperlink ref="F757" r:id="rId121" display="https://podminky.urs.cz/item/CS_URS_2024_01/HZS1441"/>
    <hyperlink ref="F761" r:id="rId122" display="https://podminky.urs.cz/item/CS_URS_2024_01/HZS1442"/>
    <hyperlink ref="F765" r:id="rId123" display="https://podminky.urs.cz/item/CS_URS_2024_01/HZS21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3939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441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3940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3941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3942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3941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3942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ROUND((SUM(BE91:BE146)),  2)</f>
        <v>0</v>
      </c>
      <c r="G35" s="38"/>
      <c r="H35" s="38"/>
      <c r="I35" s="157">
        <v>0.20999999999999999</v>
      </c>
      <c r="J35" s="156">
        <f>ROUND(((SUM(BE91:BE146))*I35),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ROUND((SUM(BF91:BF146)),  2)</f>
        <v>0</v>
      </c>
      <c r="G36" s="38"/>
      <c r="H36" s="38"/>
      <c r="I36" s="157">
        <v>0.12</v>
      </c>
      <c r="J36" s="156">
        <f>ROUND(((SUM(BF91:BF146))*I36),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ROUND((SUM(BG91:BG146)),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ROUND((SUM(BH91:BH146)),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ROUND((SUM(BI91:BI146)),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3939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441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D10.4.1 - SO02 - Potrubní mosty - Základy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3054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443</v>
      </c>
      <c r="E66" s="182"/>
      <c r="F66" s="182"/>
      <c r="G66" s="182"/>
      <c r="H66" s="182"/>
      <c r="I66" s="182"/>
      <c r="J66" s="183">
        <f>J121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3058</v>
      </c>
      <c r="E67" s="182"/>
      <c r="F67" s="182"/>
      <c r="G67" s="182"/>
      <c r="H67" s="182"/>
      <c r="I67" s="182"/>
      <c r="J67" s="183">
        <f>J130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126</v>
      </c>
      <c r="E68" s="177"/>
      <c r="F68" s="177"/>
      <c r="G68" s="177"/>
      <c r="H68" s="177"/>
      <c r="I68" s="177"/>
      <c r="J68" s="178">
        <f>J134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3943</v>
      </c>
      <c r="E69" s="182"/>
      <c r="F69" s="182"/>
      <c r="G69" s="182"/>
      <c r="H69" s="182"/>
      <c r="I69" s="182"/>
      <c r="J69" s="183">
        <f>J135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Revitalizace CZT Liberec - GreenNet III- D10 Úprava zdroje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118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3939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441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D10.4.1 - SO02 - Potrubní mosty - Základy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Liberec</v>
      </c>
      <c r="G85" s="40"/>
      <c r="H85" s="40"/>
      <c r="I85" s="32" t="s">
        <v>23</v>
      </c>
      <c r="J85" s="72" t="str">
        <f>IF(J14="","",J14)</f>
        <v>21. 6. 2024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Teplárna Liberec, a.s.</v>
      </c>
      <c r="G87" s="40"/>
      <c r="H87" s="40"/>
      <c r="I87" s="32" t="s">
        <v>32</v>
      </c>
      <c r="J87" s="36" t="str">
        <f>E23</f>
        <v>TRANSPORTA Technology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TRANSPORTA Technology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134</v>
      </c>
      <c r="D90" s="188" t="s">
        <v>58</v>
      </c>
      <c r="E90" s="188" t="s">
        <v>54</v>
      </c>
      <c r="F90" s="188" t="s">
        <v>55</v>
      </c>
      <c r="G90" s="188" t="s">
        <v>135</v>
      </c>
      <c r="H90" s="188" t="s">
        <v>136</v>
      </c>
      <c r="I90" s="188" t="s">
        <v>137</v>
      </c>
      <c r="J90" s="188" t="s">
        <v>122</v>
      </c>
      <c r="K90" s="189" t="s">
        <v>138</v>
      </c>
      <c r="L90" s="190"/>
      <c r="M90" s="92" t="s">
        <v>19</v>
      </c>
      <c r="N90" s="93" t="s">
        <v>43</v>
      </c>
      <c r="O90" s="93" t="s">
        <v>139</v>
      </c>
      <c r="P90" s="93" t="s">
        <v>140</v>
      </c>
      <c r="Q90" s="93" t="s">
        <v>141</v>
      </c>
      <c r="R90" s="93" t="s">
        <v>142</v>
      </c>
      <c r="S90" s="93" t="s">
        <v>143</v>
      </c>
      <c r="T90" s="94" t="s">
        <v>144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145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P92+P134</f>
        <v>0</v>
      </c>
      <c r="Q91" s="96"/>
      <c r="R91" s="193">
        <f>R92+R134</f>
        <v>119.35370028000001</v>
      </c>
      <c r="S91" s="96"/>
      <c r="T91" s="194">
        <f>T92+T134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123</v>
      </c>
      <c r="BK91" s="195">
        <f>BK92+BK134</f>
        <v>0</v>
      </c>
    </row>
    <row r="92" s="12" customFormat="1" ht="25.92" customHeight="1">
      <c r="A92" s="12"/>
      <c r="B92" s="196"/>
      <c r="C92" s="197"/>
      <c r="D92" s="198" t="s">
        <v>72</v>
      </c>
      <c r="E92" s="199" t="s">
        <v>146</v>
      </c>
      <c r="F92" s="199" t="s">
        <v>147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P93+P121+P130</f>
        <v>0</v>
      </c>
      <c r="Q92" s="204"/>
      <c r="R92" s="205">
        <f>R93+R121+R130</f>
        <v>119.35370028000001</v>
      </c>
      <c r="S92" s="204"/>
      <c r="T92" s="206">
        <f>T93+T121+T130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73</v>
      </c>
      <c r="AY92" s="207" t="s">
        <v>148</v>
      </c>
      <c r="BK92" s="209">
        <f>BK93+BK121+BK130</f>
        <v>0</v>
      </c>
    </row>
    <row r="93" s="12" customFormat="1" ht="22.8" customHeight="1">
      <c r="A93" s="12"/>
      <c r="B93" s="196"/>
      <c r="C93" s="197"/>
      <c r="D93" s="198" t="s">
        <v>72</v>
      </c>
      <c r="E93" s="210" t="s">
        <v>83</v>
      </c>
      <c r="F93" s="210" t="s">
        <v>3100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SUM(P94:P120)</f>
        <v>0</v>
      </c>
      <c r="Q93" s="204"/>
      <c r="R93" s="205">
        <f>SUM(R94:R120)</f>
        <v>116.36232028000001</v>
      </c>
      <c r="S93" s="204"/>
      <c r="T93" s="206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81</v>
      </c>
      <c r="AT93" s="208" t="s">
        <v>72</v>
      </c>
      <c r="AU93" s="208" t="s">
        <v>81</v>
      </c>
      <c r="AY93" s="207" t="s">
        <v>148</v>
      </c>
      <c r="BK93" s="209">
        <f>SUM(BK94:BK120)</f>
        <v>0</v>
      </c>
    </row>
    <row r="94" s="2" customFormat="1" ht="16.5" customHeight="1">
      <c r="A94" s="38"/>
      <c r="B94" s="39"/>
      <c r="C94" s="212" t="s">
        <v>81</v>
      </c>
      <c r="D94" s="212" t="s">
        <v>151</v>
      </c>
      <c r="E94" s="213" t="s">
        <v>3944</v>
      </c>
      <c r="F94" s="214" t="s">
        <v>3945</v>
      </c>
      <c r="G94" s="215" t="s">
        <v>1047</v>
      </c>
      <c r="H94" s="216">
        <v>5.9100000000000001</v>
      </c>
      <c r="I94" s="217"/>
      <c r="J94" s="218">
        <f>ROUND(I94*H94,2)</f>
        <v>0</v>
      </c>
      <c r="K94" s="214" t="s">
        <v>155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2.1600000000000001</v>
      </c>
      <c r="R94" s="221">
        <f>Q94*H94</f>
        <v>12.765600000000001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156</v>
      </c>
      <c r="AT94" s="223" t="s">
        <v>151</v>
      </c>
      <c r="AU94" s="223" t="s">
        <v>83</v>
      </c>
      <c r="AY94" s="17" t="s">
        <v>148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156</v>
      </c>
      <c r="BM94" s="223" t="s">
        <v>3946</v>
      </c>
    </row>
    <row r="95" s="2" customFormat="1">
      <c r="A95" s="38"/>
      <c r="B95" s="39"/>
      <c r="C95" s="40"/>
      <c r="D95" s="225" t="s">
        <v>158</v>
      </c>
      <c r="E95" s="40"/>
      <c r="F95" s="226" t="s">
        <v>3945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158</v>
      </c>
      <c r="AU95" s="17" t="s">
        <v>83</v>
      </c>
    </row>
    <row r="96" s="2" customFormat="1">
      <c r="A96" s="38"/>
      <c r="B96" s="39"/>
      <c r="C96" s="40"/>
      <c r="D96" s="230" t="s">
        <v>160</v>
      </c>
      <c r="E96" s="40"/>
      <c r="F96" s="231" t="s">
        <v>3947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160</v>
      </c>
      <c r="AU96" s="17" t="s">
        <v>83</v>
      </c>
    </row>
    <row r="97" s="2" customFormat="1">
      <c r="A97" s="38"/>
      <c r="B97" s="39"/>
      <c r="C97" s="40"/>
      <c r="D97" s="225" t="s">
        <v>215</v>
      </c>
      <c r="E97" s="40"/>
      <c r="F97" s="253" t="s">
        <v>3948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215</v>
      </c>
      <c r="AU97" s="17" t="s">
        <v>83</v>
      </c>
    </row>
    <row r="98" s="13" customFormat="1">
      <c r="A98" s="13"/>
      <c r="B98" s="232"/>
      <c r="C98" s="233"/>
      <c r="D98" s="225" t="s">
        <v>173</v>
      </c>
      <c r="E98" s="234" t="s">
        <v>19</v>
      </c>
      <c r="F98" s="235" t="s">
        <v>3949</v>
      </c>
      <c r="G98" s="233"/>
      <c r="H98" s="236">
        <v>1.6799999999999999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173</v>
      </c>
      <c r="AU98" s="242" t="s">
        <v>83</v>
      </c>
      <c r="AV98" s="13" t="s">
        <v>83</v>
      </c>
      <c r="AW98" s="13" t="s">
        <v>35</v>
      </c>
      <c r="AX98" s="13" t="s">
        <v>73</v>
      </c>
      <c r="AY98" s="242" t="s">
        <v>148</v>
      </c>
    </row>
    <row r="99" s="13" customFormat="1">
      <c r="A99" s="13"/>
      <c r="B99" s="232"/>
      <c r="C99" s="233"/>
      <c r="D99" s="225" t="s">
        <v>173</v>
      </c>
      <c r="E99" s="234" t="s">
        <v>19</v>
      </c>
      <c r="F99" s="235" t="s">
        <v>3950</v>
      </c>
      <c r="G99" s="233"/>
      <c r="H99" s="236">
        <v>1.05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173</v>
      </c>
      <c r="AU99" s="242" t="s">
        <v>83</v>
      </c>
      <c r="AV99" s="13" t="s">
        <v>83</v>
      </c>
      <c r="AW99" s="13" t="s">
        <v>35</v>
      </c>
      <c r="AX99" s="13" t="s">
        <v>73</v>
      </c>
      <c r="AY99" s="242" t="s">
        <v>148</v>
      </c>
    </row>
    <row r="100" s="13" customFormat="1">
      <c r="A100" s="13"/>
      <c r="B100" s="232"/>
      <c r="C100" s="233"/>
      <c r="D100" s="225" t="s">
        <v>173</v>
      </c>
      <c r="E100" s="234" t="s">
        <v>19</v>
      </c>
      <c r="F100" s="235" t="s">
        <v>3951</v>
      </c>
      <c r="G100" s="233"/>
      <c r="H100" s="236">
        <v>3.1800000000000002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173</v>
      </c>
      <c r="AU100" s="242" t="s">
        <v>83</v>
      </c>
      <c r="AV100" s="13" t="s">
        <v>83</v>
      </c>
      <c r="AW100" s="13" t="s">
        <v>35</v>
      </c>
      <c r="AX100" s="13" t="s">
        <v>73</v>
      </c>
      <c r="AY100" s="242" t="s">
        <v>148</v>
      </c>
    </row>
    <row r="101" s="2" customFormat="1" ht="16.5" customHeight="1">
      <c r="A101" s="38"/>
      <c r="B101" s="39"/>
      <c r="C101" s="212" t="s">
        <v>83</v>
      </c>
      <c r="D101" s="212" t="s">
        <v>151</v>
      </c>
      <c r="E101" s="213" t="s">
        <v>3952</v>
      </c>
      <c r="F101" s="214" t="s">
        <v>3953</v>
      </c>
      <c r="G101" s="215" t="s">
        <v>1047</v>
      </c>
      <c r="H101" s="216">
        <v>39.399999999999999</v>
      </c>
      <c r="I101" s="217"/>
      <c r="J101" s="218">
        <f>ROUND(I101*H101,2)</f>
        <v>0</v>
      </c>
      <c r="K101" s="214" t="s">
        <v>155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2.55328</v>
      </c>
      <c r="R101" s="221">
        <f>Q101*H101</f>
        <v>100.599232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156</v>
      </c>
      <c r="AT101" s="223" t="s">
        <v>151</v>
      </c>
      <c r="AU101" s="223" t="s">
        <v>83</v>
      </c>
      <c r="AY101" s="17" t="s">
        <v>148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156</v>
      </c>
      <c r="BM101" s="223" t="s">
        <v>3954</v>
      </c>
    </row>
    <row r="102" s="2" customFormat="1">
      <c r="A102" s="38"/>
      <c r="B102" s="39"/>
      <c r="C102" s="40"/>
      <c r="D102" s="225" t="s">
        <v>158</v>
      </c>
      <c r="E102" s="40"/>
      <c r="F102" s="226" t="s">
        <v>3955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158</v>
      </c>
      <c r="AU102" s="17" t="s">
        <v>83</v>
      </c>
    </row>
    <row r="103" s="2" customFormat="1">
      <c r="A103" s="38"/>
      <c r="B103" s="39"/>
      <c r="C103" s="40"/>
      <c r="D103" s="230" t="s">
        <v>160</v>
      </c>
      <c r="E103" s="40"/>
      <c r="F103" s="231" t="s">
        <v>3956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160</v>
      </c>
      <c r="AU103" s="17" t="s">
        <v>83</v>
      </c>
    </row>
    <row r="104" s="13" customFormat="1">
      <c r="A104" s="13"/>
      <c r="B104" s="232"/>
      <c r="C104" s="233"/>
      <c r="D104" s="225" t="s">
        <v>173</v>
      </c>
      <c r="E104" s="234" t="s">
        <v>19</v>
      </c>
      <c r="F104" s="235" t="s">
        <v>3957</v>
      </c>
      <c r="G104" s="233"/>
      <c r="H104" s="236">
        <v>39.399999999999999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173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148</v>
      </c>
    </row>
    <row r="105" s="2" customFormat="1" ht="16.5" customHeight="1">
      <c r="A105" s="38"/>
      <c r="B105" s="39"/>
      <c r="C105" s="212" t="s">
        <v>175</v>
      </c>
      <c r="D105" s="212" t="s">
        <v>151</v>
      </c>
      <c r="E105" s="213" t="s">
        <v>3958</v>
      </c>
      <c r="F105" s="214" t="s">
        <v>3959</v>
      </c>
      <c r="G105" s="215" t="s">
        <v>178</v>
      </c>
      <c r="H105" s="216">
        <v>90</v>
      </c>
      <c r="I105" s="217"/>
      <c r="J105" s="218">
        <f>ROUND(I105*H105,2)</f>
        <v>0</v>
      </c>
      <c r="K105" s="214" t="s">
        <v>155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0.0053899999999999998</v>
      </c>
      <c r="R105" s="221">
        <f>Q105*H105</f>
        <v>0.48509999999999998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156</v>
      </c>
      <c r="AT105" s="223" t="s">
        <v>151</v>
      </c>
      <c r="AU105" s="223" t="s">
        <v>83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156</v>
      </c>
      <c r="BM105" s="223" t="s">
        <v>3960</v>
      </c>
    </row>
    <row r="106" s="2" customFormat="1">
      <c r="A106" s="38"/>
      <c r="B106" s="39"/>
      <c r="C106" s="40"/>
      <c r="D106" s="225" t="s">
        <v>158</v>
      </c>
      <c r="E106" s="40"/>
      <c r="F106" s="226" t="s">
        <v>3961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83</v>
      </c>
    </row>
    <row r="107" s="2" customFormat="1">
      <c r="A107" s="38"/>
      <c r="B107" s="39"/>
      <c r="C107" s="40"/>
      <c r="D107" s="230" t="s">
        <v>160</v>
      </c>
      <c r="E107" s="40"/>
      <c r="F107" s="231" t="s">
        <v>3962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160</v>
      </c>
      <c r="AU107" s="17" t="s">
        <v>83</v>
      </c>
    </row>
    <row r="108" s="2" customFormat="1">
      <c r="A108" s="38"/>
      <c r="B108" s="39"/>
      <c r="C108" s="40"/>
      <c r="D108" s="225" t="s">
        <v>215</v>
      </c>
      <c r="E108" s="40"/>
      <c r="F108" s="253" t="s">
        <v>3963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215</v>
      </c>
      <c r="AU108" s="17" t="s">
        <v>83</v>
      </c>
    </row>
    <row r="109" s="13" customFormat="1">
      <c r="A109" s="13"/>
      <c r="B109" s="232"/>
      <c r="C109" s="233"/>
      <c r="D109" s="225" t="s">
        <v>173</v>
      </c>
      <c r="E109" s="234" t="s">
        <v>19</v>
      </c>
      <c r="F109" s="235" t="s">
        <v>3964</v>
      </c>
      <c r="G109" s="233"/>
      <c r="H109" s="236">
        <v>60.799999999999997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173</v>
      </c>
      <c r="AU109" s="242" t="s">
        <v>83</v>
      </c>
      <c r="AV109" s="13" t="s">
        <v>83</v>
      </c>
      <c r="AW109" s="13" t="s">
        <v>35</v>
      </c>
      <c r="AX109" s="13" t="s">
        <v>73</v>
      </c>
      <c r="AY109" s="242" t="s">
        <v>148</v>
      </c>
    </row>
    <row r="110" s="13" customFormat="1">
      <c r="A110" s="13"/>
      <c r="B110" s="232"/>
      <c r="C110" s="233"/>
      <c r="D110" s="225" t="s">
        <v>173</v>
      </c>
      <c r="E110" s="234" t="s">
        <v>19</v>
      </c>
      <c r="F110" s="235" t="s">
        <v>3965</v>
      </c>
      <c r="G110" s="233"/>
      <c r="H110" s="236">
        <v>10.6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173</v>
      </c>
      <c r="AU110" s="242" t="s">
        <v>83</v>
      </c>
      <c r="AV110" s="13" t="s">
        <v>83</v>
      </c>
      <c r="AW110" s="13" t="s">
        <v>35</v>
      </c>
      <c r="AX110" s="13" t="s">
        <v>73</v>
      </c>
      <c r="AY110" s="242" t="s">
        <v>148</v>
      </c>
    </row>
    <row r="111" s="13" customFormat="1">
      <c r="A111" s="13"/>
      <c r="B111" s="232"/>
      <c r="C111" s="233"/>
      <c r="D111" s="225" t="s">
        <v>173</v>
      </c>
      <c r="E111" s="234" t="s">
        <v>19</v>
      </c>
      <c r="F111" s="235" t="s">
        <v>3966</v>
      </c>
      <c r="G111" s="233"/>
      <c r="H111" s="236">
        <v>18.600000000000001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173</v>
      </c>
      <c r="AU111" s="242" t="s">
        <v>83</v>
      </c>
      <c r="AV111" s="13" t="s">
        <v>83</v>
      </c>
      <c r="AW111" s="13" t="s">
        <v>35</v>
      </c>
      <c r="AX111" s="13" t="s">
        <v>73</v>
      </c>
      <c r="AY111" s="242" t="s">
        <v>148</v>
      </c>
    </row>
    <row r="112" s="2" customFormat="1" ht="16.5" customHeight="1">
      <c r="A112" s="38"/>
      <c r="B112" s="39"/>
      <c r="C112" s="212" t="s">
        <v>156</v>
      </c>
      <c r="D112" s="212" t="s">
        <v>151</v>
      </c>
      <c r="E112" s="213" t="s">
        <v>3967</v>
      </c>
      <c r="F112" s="214" t="s">
        <v>3968</v>
      </c>
      <c r="G112" s="215" t="s">
        <v>178</v>
      </c>
      <c r="H112" s="216">
        <v>90</v>
      </c>
      <c r="I112" s="217"/>
      <c r="J112" s="218">
        <f>ROUND(I112*H112,2)</f>
        <v>0</v>
      </c>
      <c r="K112" s="214" t="s">
        <v>155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156</v>
      </c>
      <c r="AT112" s="223" t="s">
        <v>151</v>
      </c>
      <c r="AU112" s="223" t="s">
        <v>83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156</v>
      </c>
      <c r="BM112" s="223" t="s">
        <v>3969</v>
      </c>
    </row>
    <row r="113" s="2" customFormat="1">
      <c r="A113" s="38"/>
      <c r="B113" s="39"/>
      <c r="C113" s="40"/>
      <c r="D113" s="225" t="s">
        <v>158</v>
      </c>
      <c r="E113" s="40"/>
      <c r="F113" s="226" t="s">
        <v>3970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83</v>
      </c>
    </row>
    <row r="114" s="2" customFormat="1">
      <c r="A114" s="38"/>
      <c r="B114" s="39"/>
      <c r="C114" s="40"/>
      <c r="D114" s="230" t="s">
        <v>160</v>
      </c>
      <c r="E114" s="40"/>
      <c r="F114" s="231" t="s">
        <v>3971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160</v>
      </c>
      <c r="AU114" s="17" t="s">
        <v>83</v>
      </c>
    </row>
    <row r="115" s="2" customFormat="1">
      <c r="A115" s="38"/>
      <c r="B115" s="39"/>
      <c r="C115" s="40"/>
      <c r="D115" s="225" t="s">
        <v>215</v>
      </c>
      <c r="E115" s="40"/>
      <c r="F115" s="253" t="s">
        <v>3963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215</v>
      </c>
      <c r="AU115" s="17" t="s">
        <v>83</v>
      </c>
    </row>
    <row r="116" s="2" customFormat="1" ht="16.5" customHeight="1">
      <c r="A116" s="38"/>
      <c r="B116" s="39"/>
      <c r="C116" s="212" t="s">
        <v>188</v>
      </c>
      <c r="D116" s="212" t="s">
        <v>151</v>
      </c>
      <c r="E116" s="213" t="s">
        <v>3972</v>
      </c>
      <c r="F116" s="214" t="s">
        <v>3973</v>
      </c>
      <c r="G116" s="215" t="s">
        <v>154</v>
      </c>
      <c r="H116" s="216">
        <v>2.3639999999999999</v>
      </c>
      <c r="I116" s="217"/>
      <c r="J116" s="218">
        <f>ROUND(I116*H116,2)</f>
        <v>0</v>
      </c>
      <c r="K116" s="214" t="s">
        <v>155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1.06277</v>
      </c>
      <c r="R116" s="221">
        <f>Q116*H116</f>
        <v>2.5123882799999997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156</v>
      </c>
      <c r="AT116" s="223" t="s">
        <v>151</v>
      </c>
      <c r="AU116" s="223" t="s">
        <v>83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156</v>
      </c>
      <c r="BM116" s="223" t="s">
        <v>3974</v>
      </c>
    </row>
    <row r="117" s="2" customFormat="1">
      <c r="A117" s="38"/>
      <c r="B117" s="39"/>
      <c r="C117" s="40"/>
      <c r="D117" s="225" t="s">
        <v>158</v>
      </c>
      <c r="E117" s="40"/>
      <c r="F117" s="226" t="s">
        <v>3975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83</v>
      </c>
    </row>
    <row r="118" s="2" customFormat="1">
      <c r="A118" s="38"/>
      <c r="B118" s="39"/>
      <c r="C118" s="40"/>
      <c r="D118" s="230" t="s">
        <v>160</v>
      </c>
      <c r="E118" s="40"/>
      <c r="F118" s="231" t="s">
        <v>3976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160</v>
      </c>
      <c r="AU118" s="17" t="s">
        <v>83</v>
      </c>
    </row>
    <row r="119" s="2" customFormat="1">
      <c r="A119" s="38"/>
      <c r="B119" s="39"/>
      <c r="C119" s="40"/>
      <c r="D119" s="225" t="s">
        <v>215</v>
      </c>
      <c r="E119" s="40"/>
      <c r="F119" s="253" t="s">
        <v>3977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215</v>
      </c>
      <c r="AU119" s="17" t="s">
        <v>83</v>
      </c>
    </row>
    <row r="120" s="13" customFormat="1">
      <c r="A120" s="13"/>
      <c r="B120" s="232"/>
      <c r="C120" s="233"/>
      <c r="D120" s="225" t="s">
        <v>173</v>
      </c>
      <c r="E120" s="233"/>
      <c r="F120" s="235" t="s">
        <v>3978</v>
      </c>
      <c r="G120" s="233"/>
      <c r="H120" s="236">
        <v>2.3639999999999999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148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211</v>
      </c>
      <c r="F121" s="210" t="s">
        <v>452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SUM(P122:P129)</f>
        <v>0</v>
      </c>
      <c r="Q121" s="204"/>
      <c r="R121" s="205">
        <f>SUM(R122:R129)</f>
        <v>2.9913799999999999</v>
      </c>
      <c r="S121" s="204"/>
      <c r="T121" s="206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72</v>
      </c>
      <c r="AU121" s="208" t="s">
        <v>81</v>
      </c>
      <c r="AY121" s="207" t="s">
        <v>148</v>
      </c>
      <c r="BK121" s="209">
        <f>SUM(BK122:BK129)</f>
        <v>0</v>
      </c>
    </row>
    <row r="122" s="2" customFormat="1" ht="16.5" customHeight="1">
      <c r="A122" s="38"/>
      <c r="B122" s="39"/>
      <c r="C122" s="212" t="s">
        <v>195</v>
      </c>
      <c r="D122" s="212" t="s">
        <v>151</v>
      </c>
      <c r="E122" s="213" t="s">
        <v>3979</v>
      </c>
      <c r="F122" s="214" t="s">
        <v>3980</v>
      </c>
      <c r="G122" s="215" t="s">
        <v>168</v>
      </c>
      <c r="H122" s="216">
        <v>166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0.0070000000000000001</v>
      </c>
      <c r="R122" s="221">
        <f>Q122*H122</f>
        <v>1.1619999999999999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156</v>
      </c>
      <c r="AT122" s="223" t="s">
        <v>151</v>
      </c>
      <c r="AU122" s="223" t="s">
        <v>83</v>
      </c>
      <c r="AY122" s="17" t="s">
        <v>148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156</v>
      </c>
      <c r="BM122" s="223" t="s">
        <v>3981</v>
      </c>
    </row>
    <row r="123" s="2" customFormat="1">
      <c r="A123" s="38"/>
      <c r="B123" s="39"/>
      <c r="C123" s="40"/>
      <c r="D123" s="225" t="s">
        <v>158</v>
      </c>
      <c r="E123" s="40"/>
      <c r="F123" s="226" t="s">
        <v>3982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158</v>
      </c>
      <c r="AU123" s="17" t="s">
        <v>83</v>
      </c>
    </row>
    <row r="124" s="2" customFormat="1" ht="16.5" customHeight="1">
      <c r="A124" s="38"/>
      <c r="B124" s="39"/>
      <c r="C124" s="212" t="s">
        <v>198</v>
      </c>
      <c r="D124" s="212" t="s">
        <v>151</v>
      </c>
      <c r="E124" s="213" t="s">
        <v>3983</v>
      </c>
      <c r="F124" s="214" t="s">
        <v>3984</v>
      </c>
      <c r="G124" s="215" t="s">
        <v>2019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0.0070000000000000001</v>
      </c>
      <c r="R124" s="221">
        <f>Q124*H124</f>
        <v>0.0070000000000000001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156</v>
      </c>
      <c r="AT124" s="223" t="s">
        <v>151</v>
      </c>
      <c r="AU124" s="223" t="s">
        <v>83</v>
      </c>
      <c r="AY124" s="17" t="s">
        <v>148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156</v>
      </c>
      <c r="BM124" s="223" t="s">
        <v>3985</v>
      </c>
    </row>
    <row r="125" s="2" customFormat="1">
      <c r="A125" s="38"/>
      <c r="B125" s="39"/>
      <c r="C125" s="40"/>
      <c r="D125" s="225" t="s">
        <v>158</v>
      </c>
      <c r="E125" s="40"/>
      <c r="F125" s="226" t="s">
        <v>3982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83</v>
      </c>
    </row>
    <row r="126" s="2" customFormat="1" ht="21.75" customHeight="1">
      <c r="A126" s="38"/>
      <c r="B126" s="39"/>
      <c r="C126" s="212" t="s">
        <v>205</v>
      </c>
      <c r="D126" s="212" t="s">
        <v>151</v>
      </c>
      <c r="E126" s="213" t="s">
        <v>3986</v>
      </c>
      <c r="F126" s="214" t="s">
        <v>3987</v>
      </c>
      <c r="G126" s="215" t="s">
        <v>168</v>
      </c>
      <c r="H126" s="216">
        <v>166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0.01089</v>
      </c>
      <c r="R126" s="221">
        <f>Q126*H126</f>
        <v>1.8077400000000001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156</v>
      </c>
      <c r="AT126" s="223" t="s">
        <v>151</v>
      </c>
      <c r="AU126" s="223" t="s">
        <v>83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156</v>
      </c>
      <c r="BM126" s="223" t="s">
        <v>3988</v>
      </c>
    </row>
    <row r="127" s="2" customFormat="1">
      <c r="A127" s="38"/>
      <c r="B127" s="39"/>
      <c r="C127" s="40"/>
      <c r="D127" s="225" t="s">
        <v>158</v>
      </c>
      <c r="E127" s="40"/>
      <c r="F127" s="226" t="s">
        <v>3989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83</v>
      </c>
    </row>
    <row r="128" s="2" customFormat="1" ht="16.5" customHeight="1">
      <c r="A128" s="38"/>
      <c r="B128" s="39"/>
      <c r="C128" s="212" t="s">
        <v>211</v>
      </c>
      <c r="D128" s="212" t="s">
        <v>151</v>
      </c>
      <c r="E128" s="213" t="s">
        <v>3990</v>
      </c>
      <c r="F128" s="214" t="s">
        <v>3991</v>
      </c>
      <c r="G128" s="215" t="s">
        <v>230</v>
      </c>
      <c r="H128" s="216">
        <v>24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0.00060999999999999997</v>
      </c>
      <c r="R128" s="221">
        <f>Q128*H128</f>
        <v>0.01464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156</v>
      </c>
      <c r="AT128" s="223" t="s">
        <v>151</v>
      </c>
      <c r="AU128" s="223" t="s">
        <v>83</v>
      </c>
      <c r="AY128" s="17" t="s">
        <v>148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156</v>
      </c>
      <c r="BM128" s="223" t="s">
        <v>3992</v>
      </c>
    </row>
    <row r="129" s="2" customFormat="1">
      <c r="A129" s="38"/>
      <c r="B129" s="39"/>
      <c r="C129" s="40"/>
      <c r="D129" s="225" t="s">
        <v>158</v>
      </c>
      <c r="E129" s="40"/>
      <c r="F129" s="226" t="s">
        <v>3991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83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3581</v>
      </c>
      <c r="F130" s="210" t="s">
        <v>3582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SUM(P131:P133)</f>
        <v>0</v>
      </c>
      <c r="Q130" s="204"/>
      <c r="R130" s="205">
        <f>SUM(R131:R133)</f>
        <v>0</v>
      </c>
      <c r="S130" s="204"/>
      <c r="T130" s="206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72</v>
      </c>
      <c r="AU130" s="208" t="s">
        <v>81</v>
      </c>
      <c r="AY130" s="207" t="s">
        <v>148</v>
      </c>
      <c r="BK130" s="209">
        <f>SUM(BK131:BK133)</f>
        <v>0</v>
      </c>
    </row>
    <row r="131" s="2" customFormat="1" ht="16.5" customHeight="1">
      <c r="A131" s="38"/>
      <c r="B131" s="39"/>
      <c r="C131" s="212" t="s">
        <v>219</v>
      </c>
      <c r="D131" s="212" t="s">
        <v>151</v>
      </c>
      <c r="E131" s="213" t="s">
        <v>3993</v>
      </c>
      <c r="F131" s="214" t="s">
        <v>3994</v>
      </c>
      <c r="G131" s="215" t="s">
        <v>154</v>
      </c>
      <c r="H131" s="216">
        <v>119.354</v>
      </c>
      <c r="I131" s="217"/>
      <c r="J131" s="218">
        <f>ROUND(I131*H131,2)</f>
        <v>0</v>
      </c>
      <c r="K131" s="214" t="s">
        <v>155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156</v>
      </c>
      <c r="AT131" s="223" t="s">
        <v>151</v>
      </c>
      <c r="AU131" s="223" t="s">
        <v>83</v>
      </c>
      <c r="AY131" s="17" t="s">
        <v>148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156</v>
      </c>
      <c r="BM131" s="223" t="s">
        <v>3995</v>
      </c>
    </row>
    <row r="132" s="2" customFormat="1">
      <c r="A132" s="38"/>
      <c r="B132" s="39"/>
      <c r="C132" s="40"/>
      <c r="D132" s="225" t="s">
        <v>158</v>
      </c>
      <c r="E132" s="40"/>
      <c r="F132" s="226" t="s">
        <v>3994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158</v>
      </c>
      <c r="AU132" s="17" t="s">
        <v>83</v>
      </c>
    </row>
    <row r="133" s="2" customFormat="1">
      <c r="A133" s="38"/>
      <c r="B133" s="39"/>
      <c r="C133" s="40"/>
      <c r="D133" s="230" t="s">
        <v>160</v>
      </c>
      <c r="E133" s="40"/>
      <c r="F133" s="231" t="s">
        <v>3996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83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162</v>
      </c>
      <c r="F134" s="199" t="s">
        <v>163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81</v>
      </c>
      <c r="AT134" s="208" t="s">
        <v>72</v>
      </c>
      <c r="AU134" s="208" t="s">
        <v>73</v>
      </c>
      <c r="AY134" s="207" t="s">
        <v>148</v>
      </c>
      <c r="BK134" s="209">
        <f>BK135</f>
        <v>0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3997</v>
      </c>
      <c r="F135" s="210" t="s">
        <v>3998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SUM(P136:P146)</f>
        <v>0</v>
      </c>
      <c r="Q135" s="204"/>
      <c r="R135" s="205">
        <f>SUM(R136:R146)</f>
        <v>0</v>
      </c>
      <c r="S135" s="204"/>
      <c r="T135" s="206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72</v>
      </c>
      <c r="AU135" s="208" t="s">
        <v>81</v>
      </c>
      <c r="AY135" s="207" t="s">
        <v>148</v>
      </c>
      <c r="BK135" s="209">
        <f>SUM(BK136:BK146)</f>
        <v>0</v>
      </c>
    </row>
    <row r="136" s="2" customFormat="1" ht="16.5" customHeight="1">
      <c r="A136" s="38"/>
      <c r="B136" s="39"/>
      <c r="C136" s="212" t="s">
        <v>227</v>
      </c>
      <c r="D136" s="212" t="s">
        <v>151</v>
      </c>
      <c r="E136" s="213" t="s">
        <v>3999</v>
      </c>
      <c r="F136" s="214" t="s">
        <v>4000</v>
      </c>
      <c r="G136" s="215" t="s">
        <v>182</v>
      </c>
      <c r="H136" s="216">
        <v>40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156</v>
      </c>
      <c r="AT136" s="223" t="s">
        <v>151</v>
      </c>
      <c r="AU136" s="223" t="s">
        <v>83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156</v>
      </c>
      <c r="BM136" s="223" t="s">
        <v>4001</v>
      </c>
    </row>
    <row r="137" s="2" customFormat="1">
      <c r="A137" s="38"/>
      <c r="B137" s="39"/>
      <c r="C137" s="40"/>
      <c r="D137" s="225" t="s">
        <v>158</v>
      </c>
      <c r="E137" s="40"/>
      <c r="F137" s="226" t="s">
        <v>4000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158</v>
      </c>
      <c r="AU137" s="17" t="s">
        <v>83</v>
      </c>
    </row>
    <row r="138" s="2" customFormat="1">
      <c r="A138" s="38"/>
      <c r="B138" s="39"/>
      <c r="C138" s="40"/>
      <c r="D138" s="225" t="s">
        <v>215</v>
      </c>
      <c r="E138" s="40"/>
      <c r="F138" s="253" t="s">
        <v>4002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215</v>
      </c>
      <c r="AU138" s="17" t="s">
        <v>83</v>
      </c>
    </row>
    <row r="139" s="2" customFormat="1" ht="16.5" customHeight="1">
      <c r="A139" s="38"/>
      <c r="B139" s="39"/>
      <c r="C139" s="243" t="s">
        <v>8</v>
      </c>
      <c r="D139" s="243" t="s">
        <v>182</v>
      </c>
      <c r="E139" s="244" t="s">
        <v>4003</v>
      </c>
      <c r="F139" s="245" t="s">
        <v>4004</v>
      </c>
      <c r="G139" s="246" t="s">
        <v>4005</v>
      </c>
      <c r="H139" s="247">
        <v>40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205</v>
      </c>
      <c r="AT139" s="223" t="s">
        <v>182</v>
      </c>
      <c r="AU139" s="223" t="s">
        <v>83</v>
      </c>
      <c r="AY139" s="17" t="s">
        <v>148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156</v>
      </c>
      <c r="BM139" s="223" t="s">
        <v>4006</v>
      </c>
    </row>
    <row r="140" s="2" customFormat="1">
      <c r="A140" s="38"/>
      <c r="B140" s="39"/>
      <c r="C140" s="40"/>
      <c r="D140" s="225" t="s">
        <v>158</v>
      </c>
      <c r="E140" s="40"/>
      <c r="F140" s="226" t="s">
        <v>4004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83</v>
      </c>
    </row>
    <row r="141" s="2" customFormat="1" ht="16.5" customHeight="1">
      <c r="A141" s="38"/>
      <c r="B141" s="39"/>
      <c r="C141" s="243" t="s">
        <v>238</v>
      </c>
      <c r="D141" s="243" t="s">
        <v>182</v>
      </c>
      <c r="E141" s="244" t="s">
        <v>4007</v>
      </c>
      <c r="F141" s="245" t="s">
        <v>4008</v>
      </c>
      <c r="G141" s="246" t="s">
        <v>4009</v>
      </c>
      <c r="H141" s="247">
        <v>4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205</v>
      </c>
      <c r="AT141" s="223" t="s">
        <v>182</v>
      </c>
      <c r="AU141" s="223" t="s">
        <v>83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156</v>
      </c>
      <c r="BM141" s="223" t="s">
        <v>4010</v>
      </c>
    </row>
    <row r="142" s="2" customFormat="1">
      <c r="A142" s="38"/>
      <c r="B142" s="39"/>
      <c r="C142" s="40"/>
      <c r="D142" s="225" t="s">
        <v>158</v>
      </c>
      <c r="E142" s="40"/>
      <c r="F142" s="226" t="s">
        <v>4008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83</v>
      </c>
    </row>
    <row r="143" s="2" customFormat="1" ht="16.5" customHeight="1">
      <c r="A143" s="38"/>
      <c r="B143" s="39"/>
      <c r="C143" s="243" t="s">
        <v>246</v>
      </c>
      <c r="D143" s="243" t="s">
        <v>182</v>
      </c>
      <c r="E143" s="244" t="s">
        <v>4011</v>
      </c>
      <c r="F143" s="245" t="s">
        <v>4012</v>
      </c>
      <c r="G143" s="246" t="s">
        <v>4009</v>
      </c>
      <c r="H143" s="247">
        <v>2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205</v>
      </c>
      <c r="AT143" s="223" t="s">
        <v>182</v>
      </c>
      <c r="AU143" s="223" t="s">
        <v>83</v>
      </c>
      <c r="AY143" s="17" t="s">
        <v>148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156</v>
      </c>
      <c r="BM143" s="223" t="s">
        <v>4013</v>
      </c>
    </row>
    <row r="144" s="2" customFormat="1">
      <c r="A144" s="38"/>
      <c r="B144" s="39"/>
      <c r="C144" s="40"/>
      <c r="D144" s="225" t="s">
        <v>158</v>
      </c>
      <c r="E144" s="40"/>
      <c r="F144" s="226" t="s">
        <v>4012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158</v>
      </c>
      <c r="AU144" s="17" t="s">
        <v>83</v>
      </c>
    </row>
    <row r="145" s="2" customFormat="1" ht="16.5" customHeight="1">
      <c r="A145" s="38"/>
      <c r="B145" s="39"/>
      <c r="C145" s="243" t="s">
        <v>252</v>
      </c>
      <c r="D145" s="243" t="s">
        <v>182</v>
      </c>
      <c r="E145" s="244" t="s">
        <v>4014</v>
      </c>
      <c r="F145" s="245" t="s">
        <v>4015</v>
      </c>
      <c r="G145" s="246" t="s">
        <v>4005</v>
      </c>
      <c r="H145" s="247">
        <v>5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205</v>
      </c>
      <c r="AT145" s="223" t="s">
        <v>182</v>
      </c>
      <c r="AU145" s="223" t="s">
        <v>83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156</v>
      </c>
      <c r="BM145" s="223" t="s">
        <v>4016</v>
      </c>
    </row>
    <row r="146" s="2" customFormat="1">
      <c r="A146" s="38"/>
      <c r="B146" s="39"/>
      <c r="C146" s="40"/>
      <c r="D146" s="225" t="s">
        <v>158</v>
      </c>
      <c r="E146" s="40"/>
      <c r="F146" s="226" t="s">
        <v>4015</v>
      </c>
      <c r="G146" s="40"/>
      <c r="H146" s="40"/>
      <c r="I146" s="227"/>
      <c r="J146" s="40"/>
      <c r="K146" s="40"/>
      <c r="L146" s="44"/>
      <c r="M146" s="254"/>
      <c r="N146" s="255"/>
      <c r="O146" s="256"/>
      <c r="P146" s="256"/>
      <c r="Q146" s="256"/>
      <c r="R146" s="256"/>
      <c r="S146" s="256"/>
      <c r="T146" s="257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83</v>
      </c>
    </row>
    <row r="147" s="2" customFormat="1" ht="6.96" customHeight="1">
      <c r="A147" s="3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kbntsNPuYVYxDIWtqSuLC6sRokdWZj14Zmps8Z1cprHpYlgzouOSBtV87tKI1TyWUwwyC2tWbpAuZ4z4GsbDbQ==" hashValue="M2RBjzrF3xUTAdK7DntAP0jgRRrU64XVMjmPkBVdB6ii1BRMbVUSPek1tmmDNS3mvJP4XM/FWXyymI7gMq00aQ==" algorithmName="SHA-512" password="CC35"/>
  <autoFilter ref="C90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213311151"/>
    <hyperlink ref="F103" r:id="rId2" display="https://podminky.urs.cz/item/CS_URS_2024_01/275326141"/>
    <hyperlink ref="F107" r:id="rId3" display="https://podminky.urs.cz/item/CS_URS_2024_01/275356021"/>
    <hyperlink ref="F114" r:id="rId4" display="https://podminky.urs.cz/item/CS_URS_2024_01/275356022"/>
    <hyperlink ref="F118" r:id="rId5" display="https://podminky.urs.cz/item/CS_URS_2024_01/275366011"/>
    <hyperlink ref="F133" r:id="rId6" display="https://podminky.urs.cz/item/CS_URS_2024_01/99800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3939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441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4017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3941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3942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3941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3942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ROUND((SUM(BE93:BE151)),  2)</f>
        <v>0</v>
      </c>
      <c r="G35" s="38"/>
      <c r="H35" s="38"/>
      <c r="I35" s="157">
        <v>0.20999999999999999</v>
      </c>
      <c r="J35" s="156">
        <f>ROUND(((SUM(BE93:BE151))*I35),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ROUND((SUM(BF93:BF151)),  2)</f>
        <v>0</v>
      </c>
      <c r="G36" s="38"/>
      <c r="H36" s="38"/>
      <c r="I36" s="157">
        <v>0.12</v>
      </c>
      <c r="J36" s="156">
        <f>ROUND(((SUM(BF93:BF151))*I36),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3939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441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D10.4.2 - SO02 - Potrubní mosty - Ocelové konstrukce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443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126</v>
      </c>
      <c r="E66" s="177"/>
      <c r="F66" s="177"/>
      <c r="G66" s="177"/>
      <c r="H66" s="177"/>
      <c r="I66" s="177"/>
      <c r="J66" s="178">
        <f>J98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129</v>
      </c>
      <c r="E67" s="182"/>
      <c r="F67" s="182"/>
      <c r="G67" s="182"/>
      <c r="H67" s="182"/>
      <c r="I67" s="182"/>
      <c r="J67" s="183">
        <f>J99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4018</v>
      </c>
      <c r="E68" s="182"/>
      <c r="F68" s="182"/>
      <c r="G68" s="182"/>
      <c r="H68" s="182"/>
      <c r="I68" s="182"/>
      <c r="J68" s="183">
        <f>J124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131</v>
      </c>
      <c r="E69" s="177"/>
      <c r="F69" s="177"/>
      <c r="G69" s="177"/>
      <c r="H69" s="177"/>
      <c r="I69" s="177"/>
      <c r="J69" s="178">
        <f>J134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132</v>
      </c>
      <c r="E70" s="182"/>
      <c r="F70" s="182"/>
      <c r="G70" s="182"/>
      <c r="H70" s="182"/>
      <c r="I70" s="182"/>
      <c r="J70" s="183">
        <f>J135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449</v>
      </c>
      <c r="E71" s="177"/>
      <c r="F71" s="177"/>
      <c r="G71" s="177"/>
      <c r="H71" s="177"/>
      <c r="I71" s="177"/>
      <c r="J71" s="178">
        <f>J139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133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Revitalizace CZT Liberec - GreenNet III- D10 Úprava zdroje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118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3939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441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D10.4.2 - SO02 - Potrubní mosty - Ocelové konstrukce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Liberec</v>
      </c>
      <c r="G87" s="40"/>
      <c r="H87" s="40"/>
      <c r="I87" s="32" t="s">
        <v>23</v>
      </c>
      <c r="J87" s="72" t="str">
        <f>IF(J14="","",J14)</f>
        <v>21. 6. 2024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40"/>
      <c r="E89" s="40"/>
      <c r="F89" s="27" t="str">
        <f>E17</f>
        <v>Teplárna Liberec, a.s.</v>
      </c>
      <c r="G89" s="40"/>
      <c r="H89" s="40"/>
      <c r="I89" s="32" t="s">
        <v>32</v>
      </c>
      <c r="J89" s="36" t="str">
        <f>E23</f>
        <v>TRANSPORTA Technology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30</v>
      </c>
      <c r="D90" s="40"/>
      <c r="E90" s="40"/>
      <c r="F90" s="27" t="str">
        <f>IF(E20="","",E20)</f>
        <v>Vyplň údaj</v>
      </c>
      <c r="G90" s="40"/>
      <c r="H90" s="40"/>
      <c r="I90" s="32" t="s">
        <v>36</v>
      </c>
      <c r="J90" s="36" t="str">
        <f>E26</f>
        <v>TRANSPORTA Technology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134</v>
      </c>
      <c r="D92" s="188" t="s">
        <v>58</v>
      </c>
      <c r="E92" s="188" t="s">
        <v>54</v>
      </c>
      <c r="F92" s="188" t="s">
        <v>55</v>
      </c>
      <c r="G92" s="188" t="s">
        <v>135</v>
      </c>
      <c r="H92" s="188" t="s">
        <v>136</v>
      </c>
      <c r="I92" s="188" t="s">
        <v>137</v>
      </c>
      <c r="J92" s="188" t="s">
        <v>122</v>
      </c>
      <c r="K92" s="189" t="s">
        <v>138</v>
      </c>
      <c r="L92" s="190"/>
      <c r="M92" s="92" t="s">
        <v>19</v>
      </c>
      <c r="N92" s="93" t="s">
        <v>43</v>
      </c>
      <c r="O92" s="93" t="s">
        <v>139</v>
      </c>
      <c r="P92" s="93" t="s">
        <v>140</v>
      </c>
      <c r="Q92" s="93" t="s">
        <v>141</v>
      </c>
      <c r="R92" s="93" t="s">
        <v>142</v>
      </c>
      <c r="S92" s="93" t="s">
        <v>143</v>
      </c>
      <c r="T92" s="94" t="s">
        <v>144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145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P94+P98+P134+P139</f>
        <v>0</v>
      </c>
      <c r="Q93" s="96"/>
      <c r="R93" s="193">
        <f>R94+R98+R134+R139</f>
        <v>30.266260000000003</v>
      </c>
      <c r="S93" s="96"/>
      <c r="T93" s="194">
        <f>T94+T98+T134+T139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123</v>
      </c>
      <c r="BK93" s="195">
        <f>BK94+BK98+BK134+BK139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146</v>
      </c>
      <c r="F94" s="199" t="s">
        <v>147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</f>
        <v>0</v>
      </c>
      <c r="Q94" s="204"/>
      <c r="R94" s="205">
        <f>R95</f>
        <v>2.0000000000000002E-05</v>
      </c>
      <c r="S94" s="204"/>
      <c r="T94" s="206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81</v>
      </c>
      <c r="AT94" s="208" t="s">
        <v>72</v>
      </c>
      <c r="AU94" s="208" t="s">
        <v>73</v>
      </c>
      <c r="AY94" s="207" t="s">
        <v>148</v>
      </c>
      <c r="BK94" s="209">
        <f>BK95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211</v>
      </c>
      <c r="F95" s="210" t="s">
        <v>452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SUM(P96:P97)</f>
        <v>0</v>
      </c>
      <c r="Q95" s="204"/>
      <c r="R95" s="205">
        <f>SUM(R96:R97)</f>
        <v>2.0000000000000002E-05</v>
      </c>
      <c r="S95" s="204"/>
      <c r="T95" s="206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81</v>
      </c>
      <c r="AT95" s="208" t="s">
        <v>72</v>
      </c>
      <c r="AU95" s="208" t="s">
        <v>81</v>
      </c>
      <c r="AY95" s="207" t="s">
        <v>148</v>
      </c>
      <c r="BK95" s="209">
        <f>SUM(BK96:BK97)</f>
        <v>0</v>
      </c>
    </row>
    <row r="96" s="2" customFormat="1" ht="16.5" customHeight="1">
      <c r="A96" s="38"/>
      <c r="B96" s="39"/>
      <c r="C96" s="212" t="s">
        <v>81</v>
      </c>
      <c r="D96" s="212" t="s">
        <v>151</v>
      </c>
      <c r="E96" s="213" t="s">
        <v>4019</v>
      </c>
      <c r="F96" s="214" t="s">
        <v>4020</v>
      </c>
      <c r="G96" s="215" t="s">
        <v>1821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2.0000000000000002E-05</v>
      </c>
      <c r="R96" s="221">
        <f>Q96*H96</f>
        <v>2.0000000000000002E-05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81</v>
      </c>
      <c r="AT96" s="223" t="s">
        <v>151</v>
      </c>
      <c r="AU96" s="223" t="s">
        <v>83</v>
      </c>
      <c r="AY96" s="17" t="s">
        <v>148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81</v>
      </c>
      <c r="BM96" s="223" t="s">
        <v>4021</v>
      </c>
    </row>
    <row r="97" s="2" customFormat="1">
      <c r="A97" s="38"/>
      <c r="B97" s="39"/>
      <c r="C97" s="40"/>
      <c r="D97" s="225" t="s">
        <v>158</v>
      </c>
      <c r="E97" s="40"/>
      <c r="F97" s="226" t="s">
        <v>4022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83</v>
      </c>
    </row>
    <row r="98" s="12" customFormat="1" ht="25.92" customHeight="1">
      <c r="A98" s="12"/>
      <c r="B98" s="196"/>
      <c r="C98" s="197"/>
      <c r="D98" s="198" t="s">
        <v>72</v>
      </c>
      <c r="E98" s="199" t="s">
        <v>162</v>
      </c>
      <c r="F98" s="199" t="s">
        <v>163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P99+P124</f>
        <v>0</v>
      </c>
      <c r="Q98" s="204"/>
      <c r="R98" s="205">
        <f>R99+R124</f>
        <v>30.266240000000003</v>
      </c>
      <c r="S98" s="204"/>
      <c r="T98" s="206">
        <f>T99+T124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73</v>
      </c>
      <c r="AY98" s="207" t="s">
        <v>148</v>
      </c>
      <c r="BK98" s="209">
        <f>BK99+BK124</f>
        <v>0</v>
      </c>
    </row>
    <row r="99" s="12" customFormat="1" ht="22.8" customHeight="1">
      <c r="A99" s="12"/>
      <c r="B99" s="196"/>
      <c r="C99" s="197"/>
      <c r="D99" s="198" t="s">
        <v>72</v>
      </c>
      <c r="E99" s="210" t="s">
        <v>295</v>
      </c>
      <c r="F99" s="210" t="s">
        <v>296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SUM(P100:P123)</f>
        <v>0</v>
      </c>
      <c r="Q99" s="204"/>
      <c r="R99" s="205">
        <f>SUM(R100:R123)</f>
        <v>29.066240000000004</v>
      </c>
      <c r="S99" s="204"/>
      <c r="T99" s="206">
        <f>SUM(T100:T123)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83</v>
      </c>
      <c r="AT99" s="208" t="s">
        <v>72</v>
      </c>
      <c r="AU99" s="208" t="s">
        <v>81</v>
      </c>
      <c r="AY99" s="207" t="s">
        <v>148</v>
      </c>
      <c r="BK99" s="209">
        <f>SUM(BK100:BK123)</f>
        <v>0</v>
      </c>
    </row>
    <row r="100" s="2" customFormat="1" ht="16.5" customHeight="1">
      <c r="A100" s="38"/>
      <c r="B100" s="39"/>
      <c r="C100" s="212" t="s">
        <v>83</v>
      </c>
      <c r="D100" s="212" t="s">
        <v>151</v>
      </c>
      <c r="E100" s="213" t="s">
        <v>4023</v>
      </c>
      <c r="F100" s="214" t="s">
        <v>4024</v>
      </c>
      <c r="G100" s="215" t="s">
        <v>300</v>
      </c>
      <c r="H100" s="216">
        <v>1728</v>
      </c>
      <c r="I100" s="217"/>
      <c r="J100" s="218">
        <f>ROUND(I100*H100,2)</f>
        <v>0</v>
      </c>
      <c r="K100" s="214" t="s">
        <v>155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5.0000000000000002E-05</v>
      </c>
      <c r="R100" s="221">
        <f>Q100*H100</f>
        <v>0.086400000000000005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156</v>
      </c>
      <c r="AT100" s="223" t="s">
        <v>151</v>
      </c>
      <c r="AU100" s="223" t="s">
        <v>83</v>
      </c>
      <c r="AY100" s="17" t="s">
        <v>148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156</v>
      </c>
      <c r="BM100" s="223" t="s">
        <v>4025</v>
      </c>
    </row>
    <row r="101" s="2" customFormat="1">
      <c r="A101" s="38"/>
      <c r="B101" s="39"/>
      <c r="C101" s="40"/>
      <c r="D101" s="225" t="s">
        <v>158</v>
      </c>
      <c r="E101" s="40"/>
      <c r="F101" s="226" t="s">
        <v>4026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83</v>
      </c>
    </row>
    <row r="102" s="2" customFormat="1">
      <c r="A102" s="38"/>
      <c r="B102" s="39"/>
      <c r="C102" s="40"/>
      <c r="D102" s="230" t="s">
        <v>160</v>
      </c>
      <c r="E102" s="40"/>
      <c r="F102" s="231" t="s">
        <v>4027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160</v>
      </c>
      <c r="AU102" s="17" t="s">
        <v>83</v>
      </c>
    </row>
    <row r="103" s="2" customFormat="1">
      <c r="A103" s="38"/>
      <c r="B103" s="39"/>
      <c r="C103" s="40"/>
      <c r="D103" s="225" t="s">
        <v>215</v>
      </c>
      <c r="E103" s="40"/>
      <c r="F103" s="253" t="s">
        <v>4028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215</v>
      </c>
      <c r="AU103" s="17" t="s">
        <v>83</v>
      </c>
    </row>
    <row r="104" s="13" customFormat="1">
      <c r="A104" s="13"/>
      <c r="B104" s="232"/>
      <c r="C104" s="233"/>
      <c r="D104" s="225" t="s">
        <v>173</v>
      </c>
      <c r="E104" s="234" t="s">
        <v>19</v>
      </c>
      <c r="F104" s="235" t="s">
        <v>4029</v>
      </c>
      <c r="G104" s="233"/>
      <c r="H104" s="236">
        <v>1728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173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148</v>
      </c>
    </row>
    <row r="105" s="2" customFormat="1" ht="16.5" customHeight="1">
      <c r="A105" s="38"/>
      <c r="B105" s="39"/>
      <c r="C105" s="243" t="s">
        <v>175</v>
      </c>
      <c r="D105" s="243" t="s">
        <v>182</v>
      </c>
      <c r="E105" s="244" t="s">
        <v>4030</v>
      </c>
      <c r="F105" s="245" t="s">
        <v>4031</v>
      </c>
      <c r="G105" s="246" t="s">
        <v>230</v>
      </c>
      <c r="H105" s="247">
        <v>96</v>
      </c>
      <c r="I105" s="248"/>
      <c r="J105" s="249">
        <f>ROUND(I105*H105,2)</f>
        <v>0</v>
      </c>
      <c r="K105" s="245" t="s">
        <v>4032</v>
      </c>
      <c r="L105" s="250"/>
      <c r="M105" s="251" t="s">
        <v>19</v>
      </c>
      <c r="N105" s="252" t="s">
        <v>44</v>
      </c>
      <c r="O105" s="84"/>
      <c r="P105" s="221">
        <f>O105*H105</f>
        <v>0</v>
      </c>
      <c r="Q105" s="221">
        <v>0.016</v>
      </c>
      <c r="R105" s="221">
        <f>Q105*H105</f>
        <v>1.536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185</v>
      </c>
      <c r="AT105" s="223" t="s">
        <v>182</v>
      </c>
      <c r="AU105" s="223" t="s">
        <v>83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169</v>
      </c>
      <c r="BM105" s="223" t="s">
        <v>4033</v>
      </c>
    </row>
    <row r="106" s="2" customFormat="1">
      <c r="A106" s="38"/>
      <c r="B106" s="39"/>
      <c r="C106" s="40"/>
      <c r="D106" s="225" t="s">
        <v>158</v>
      </c>
      <c r="E106" s="40"/>
      <c r="F106" s="226" t="s">
        <v>4034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83</v>
      </c>
    </row>
    <row r="107" s="2" customFormat="1" ht="16.5" customHeight="1">
      <c r="A107" s="38"/>
      <c r="B107" s="39"/>
      <c r="C107" s="212" t="s">
        <v>156</v>
      </c>
      <c r="D107" s="212" t="s">
        <v>151</v>
      </c>
      <c r="E107" s="213" t="s">
        <v>4035</v>
      </c>
      <c r="F107" s="214" t="s">
        <v>4036</v>
      </c>
      <c r="G107" s="215" t="s">
        <v>168</v>
      </c>
      <c r="H107" s="216">
        <v>8.8000000000000007</v>
      </c>
      <c r="I107" s="217"/>
      <c r="J107" s="218">
        <f>ROUND(I107*H107,2)</f>
        <v>0</v>
      </c>
      <c r="K107" s="214" t="s">
        <v>155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169</v>
      </c>
      <c r="AT107" s="223" t="s">
        <v>151</v>
      </c>
      <c r="AU107" s="223" t="s">
        <v>83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169</v>
      </c>
      <c r="BM107" s="223" t="s">
        <v>4037</v>
      </c>
    </row>
    <row r="108" s="2" customFormat="1">
      <c r="A108" s="38"/>
      <c r="B108" s="39"/>
      <c r="C108" s="40"/>
      <c r="D108" s="225" t="s">
        <v>158</v>
      </c>
      <c r="E108" s="40"/>
      <c r="F108" s="226" t="s">
        <v>4038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158</v>
      </c>
      <c r="AU108" s="17" t="s">
        <v>83</v>
      </c>
    </row>
    <row r="109" s="2" customFormat="1">
      <c r="A109" s="38"/>
      <c r="B109" s="39"/>
      <c r="C109" s="40"/>
      <c r="D109" s="230" t="s">
        <v>160</v>
      </c>
      <c r="E109" s="40"/>
      <c r="F109" s="231" t="s">
        <v>4039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160</v>
      </c>
      <c r="AU109" s="17" t="s">
        <v>83</v>
      </c>
    </row>
    <row r="110" s="2" customFormat="1" ht="16.5" customHeight="1">
      <c r="A110" s="38"/>
      <c r="B110" s="39"/>
      <c r="C110" s="243" t="s">
        <v>188</v>
      </c>
      <c r="D110" s="243" t="s">
        <v>182</v>
      </c>
      <c r="E110" s="244" t="s">
        <v>4040</v>
      </c>
      <c r="F110" s="245" t="s">
        <v>4041</v>
      </c>
      <c r="G110" s="246" t="s">
        <v>168</v>
      </c>
      <c r="H110" s="247">
        <v>8.8000000000000007</v>
      </c>
      <c r="I110" s="248"/>
      <c r="J110" s="249">
        <f>ROUND(I110*H110,2)</f>
        <v>0</v>
      </c>
      <c r="K110" s="245" t="s">
        <v>155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0.0028999999999999998</v>
      </c>
      <c r="R110" s="221">
        <f>Q110*H110</f>
        <v>0.025520000000000001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185</v>
      </c>
      <c r="AT110" s="223" t="s">
        <v>182</v>
      </c>
      <c r="AU110" s="223" t="s">
        <v>83</v>
      </c>
      <c r="AY110" s="17" t="s">
        <v>148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169</v>
      </c>
      <c r="BM110" s="223" t="s">
        <v>4042</v>
      </c>
    </row>
    <row r="111" s="2" customFormat="1">
      <c r="A111" s="38"/>
      <c r="B111" s="39"/>
      <c r="C111" s="40"/>
      <c r="D111" s="225" t="s">
        <v>158</v>
      </c>
      <c r="E111" s="40"/>
      <c r="F111" s="226" t="s">
        <v>4041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83</v>
      </c>
    </row>
    <row r="112" s="2" customFormat="1" ht="16.5" customHeight="1">
      <c r="A112" s="38"/>
      <c r="B112" s="39"/>
      <c r="C112" s="212" t="s">
        <v>195</v>
      </c>
      <c r="D112" s="212" t="s">
        <v>151</v>
      </c>
      <c r="E112" s="213" t="s">
        <v>4043</v>
      </c>
      <c r="F112" s="214" t="s">
        <v>4044</v>
      </c>
      <c r="G112" s="215" t="s">
        <v>168</v>
      </c>
      <c r="H112" s="216">
        <v>1.2</v>
      </c>
      <c r="I112" s="217"/>
      <c r="J112" s="218">
        <f>ROUND(I112*H112,2)</f>
        <v>0</v>
      </c>
      <c r="K112" s="214" t="s">
        <v>155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169</v>
      </c>
      <c r="AT112" s="223" t="s">
        <v>151</v>
      </c>
      <c r="AU112" s="223" t="s">
        <v>83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169</v>
      </c>
      <c r="BM112" s="223" t="s">
        <v>4045</v>
      </c>
    </row>
    <row r="113" s="2" customFormat="1">
      <c r="A113" s="38"/>
      <c r="B113" s="39"/>
      <c r="C113" s="40"/>
      <c r="D113" s="225" t="s">
        <v>158</v>
      </c>
      <c r="E113" s="40"/>
      <c r="F113" s="226" t="s">
        <v>4046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83</v>
      </c>
    </row>
    <row r="114" s="2" customFormat="1">
      <c r="A114" s="38"/>
      <c r="B114" s="39"/>
      <c r="C114" s="40"/>
      <c r="D114" s="230" t="s">
        <v>160</v>
      </c>
      <c r="E114" s="40"/>
      <c r="F114" s="231" t="s">
        <v>4047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160</v>
      </c>
      <c r="AU114" s="17" t="s">
        <v>83</v>
      </c>
    </row>
    <row r="115" s="2" customFormat="1" ht="16.5" customHeight="1">
      <c r="A115" s="38"/>
      <c r="B115" s="39"/>
      <c r="C115" s="212" t="s">
        <v>198</v>
      </c>
      <c r="D115" s="212" t="s">
        <v>151</v>
      </c>
      <c r="E115" s="213" t="s">
        <v>4048</v>
      </c>
      <c r="F115" s="214" t="s">
        <v>4049</v>
      </c>
      <c r="G115" s="215" t="s">
        <v>300</v>
      </c>
      <c r="H115" s="216">
        <v>25422</v>
      </c>
      <c r="I115" s="217"/>
      <c r="J115" s="218">
        <f>ROUND(I115*H115,2)</f>
        <v>0</v>
      </c>
      <c r="K115" s="214" t="s">
        <v>155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6.0000000000000002E-05</v>
      </c>
      <c r="R115" s="221">
        <f>Q115*H115</f>
        <v>1.52532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169</v>
      </c>
      <c r="AT115" s="223" t="s">
        <v>151</v>
      </c>
      <c r="AU115" s="223" t="s">
        <v>83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169</v>
      </c>
      <c r="BM115" s="223" t="s">
        <v>4050</v>
      </c>
    </row>
    <row r="116" s="2" customFormat="1">
      <c r="A116" s="38"/>
      <c r="B116" s="39"/>
      <c r="C116" s="40"/>
      <c r="D116" s="225" t="s">
        <v>158</v>
      </c>
      <c r="E116" s="40"/>
      <c r="F116" s="226" t="s">
        <v>4051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158</v>
      </c>
      <c r="AU116" s="17" t="s">
        <v>83</v>
      </c>
    </row>
    <row r="117" s="2" customFormat="1">
      <c r="A117" s="38"/>
      <c r="B117" s="39"/>
      <c r="C117" s="40"/>
      <c r="D117" s="230" t="s">
        <v>160</v>
      </c>
      <c r="E117" s="40"/>
      <c r="F117" s="231" t="s">
        <v>4052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160</v>
      </c>
      <c r="AU117" s="17" t="s">
        <v>83</v>
      </c>
    </row>
    <row r="118" s="2" customFormat="1" ht="16.5" customHeight="1">
      <c r="A118" s="38"/>
      <c r="B118" s="39"/>
      <c r="C118" s="243" t="s">
        <v>205</v>
      </c>
      <c r="D118" s="243" t="s">
        <v>182</v>
      </c>
      <c r="E118" s="244" t="s">
        <v>4053</v>
      </c>
      <c r="F118" s="245" t="s">
        <v>4054</v>
      </c>
      <c r="G118" s="246" t="s">
        <v>154</v>
      </c>
      <c r="H118" s="247">
        <v>25.893000000000001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4"/>
      <c r="P118" s="221">
        <f>O118*H118</f>
        <v>0</v>
      </c>
      <c r="Q118" s="221">
        <v>1</v>
      </c>
      <c r="R118" s="221">
        <f>Q118*H118</f>
        <v>25.893000000000001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1048</v>
      </c>
      <c r="AT118" s="223" t="s">
        <v>182</v>
      </c>
      <c r="AU118" s="223" t="s">
        <v>83</v>
      </c>
      <c r="AY118" s="17" t="s">
        <v>148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341</v>
      </c>
      <c r="BM118" s="223" t="s">
        <v>4055</v>
      </c>
    </row>
    <row r="119" s="2" customFormat="1">
      <c r="A119" s="38"/>
      <c r="B119" s="39"/>
      <c r="C119" s="40"/>
      <c r="D119" s="225" t="s">
        <v>158</v>
      </c>
      <c r="E119" s="40"/>
      <c r="F119" s="226" t="s">
        <v>4056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83</v>
      </c>
    </row>
    <row r="120" s="13" customFormat="1">
      <c r="A120" s="13"/>
      <c r="B120" s="232"/>
      <c r="C120" s="233"/>
      <c r="D120" s="225" t="s">
        <v>173</v>
      </c>
      <c r="E120" s="233"/>
      <c r="F120" s="235" t="s">
        <v>4057</v>
      </c>
      <c r="G120" s="233"/>
      <c r="H120" s="236">
        <v>25.893000000000001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148</v>
      </c>
    </row>
    <row r="121" s="2" customFormat="1" ht="21.75" customHeight="1">
      <c r="A121" s="38"/>
      <c r="B121" s="39"/>
      <c r="C121" s="212" t="s">
        <v>211</v>
      </c>
      <c r="D121" s="212" t="s">
        <v>151</v>
      </c>
      <c r="E121" s="213" t="s">
        <v>4058</v>
      </c>
      <c r="F121" s="214" t="s">
        <v>4059</v>
      </c>
      <c r="G121" s="215" t="s">
        <v>154</v>
      </c>
      <c r="H121" s="216">
        <v>25.422000000000001</v>
      </c>
      <c r="I121" s="217"/>
      <c r="J121" s="218">
        <f>ROUND(I121*H121,2)</f>
        <v>0</v>
      </c>
      <c r="K121" s="214" t="s">
        <v>155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81</v>
      </c>
      <c r="AT121" s="223" t="s">
        <v>151</v>
      </c>
      <c r="AU121" s="223" t="s">
        <v>83</v>
      </c>
      <c r="AY121" s="17" t="s">
        <v>148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81</v>
      </c>
      <c r="BM121" s="223" t="s">
        <v>4060</v>
      </c>
    </row>
    <row r="122" s="2" customFormat="1">
      <c r="A122" s="38"/>
      <c r="B122" s="39"/>
      <c r="C122" s="40"/>
      <c r="D122" s="225" t="s">
        <v>158</v>
      </c>
      <c r="E122" s="40"/>
      <c r="F122" s="226" t="s">
        <v>4061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158</v>
      </c>
      <c r="AU122" s="17" t="s">
        <v>83</v>
      </c>
    </row>
    <row r="123" s="2" customFormat="1">
      <c r="A123" s="38"/>
      <c r="B123" s="39"/>
      <c r="C123" s="40"/>
      <c r="D123" s="230" t="s">
        <v>160</v>
      </c>
      <c r="E123" s="40"/>
      <c r="F123" s="231" t="s">
        <v>4062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160</v>
      </c>
      <c r="AU123" s="17" t="s">
        <v>83</v>
      </c>
    </row>
    <row r="124" s="12" customFormat="1" ht="22.8" customHeight="1">
      <c r="A124" s="12"/>
      <c r="B124" s="196"/>
      <c r="C124" s="197"/>
      <c r="D124" s="198" t="s">
        <v>72</v>
      </c>
      <c r="E124" s="210" t="s">
        <v>322</v>
      </c>
      <c r="F124" s="210" t="s">
        <v>4063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SUM(P125:P133)</f>
        <v>0</v>
      </c>
      <c r="Q124" s="204"/>
      <c r="R124" s="205">
        <f>SUM(R125:R133)</f>
        <v>1.2</v>
      </c>
      <c r="S124" s="204"/>
      <c r="T124" s="206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83</v>
      </c>
      <c r="AT124" s="208" t="s">
        <v>72</v>
      </c>
      <c r="AU124" s="208" t="s">
        <v>81</v>
      </c>
      <c r="AY124" s="207" t="s">
        <v>148</v>
      </c>
      <c r="BK124" s="209">
        <f>SUM(BK125:BK133)</f>
        <v>0</v>
      </c>
    </row>
    <row r="125" s="2" customFormat="1" ht="16.5" customHeight="1">
      <c r="A125" s="38"/>
      <c r="B125" s="39"/>
      <c r="C125" s="212" t="s">
        <v>219</v>
      </c>
      <c r="D125" s="212" t="s">
        <v>151</v>
      </c>
      <c r="E125" s="213" t="s">
        <v>4064</v>
      </c>
      <c r="F125" s="214" t="s">
        <v>4065</v>
      </c>
      <c r="G125" s="215" t="s">
        <v>178</v>
      </c>
      <c r="H125" s="216">
        <v>3000</v>
      </c>
      <c r="I125" s="217"/>
      <c r="J125" s="218">
        <f>ROUND(I125*H125,2)</f>
        <v>0</v>
      </c>
      <c r="K125" s="214" t="s">
        <v>155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0.00013999999999999999</v>
      </c>
      <c r="R125" s="221">
        <f>Q125*H125</f>
        <v>0.41999999999999998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81</v>
      </c>
      <c r="AT125" s="223" t="s">
        <v>151</v>
      </c>
      <c r="AU125" s="223" t="s">
        <v>83</v>
      </c>
      <c r="AY125" s="17" t="s">
        <v>148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81</v>
      </c>
      <c r="BM125" s="223" t="s">
        <v>4066</v>
      </c>
    </row>
    <row r="126" s="2" customFormat="1">
      <c r="A126" s="38"/>
      <c r="B126" s="39"/>
      <c r="C126" s="40"/>
      <c r="D126" s="225" t="s">
        <v>158</v>
      </c>
      <c r="E126" s="40"/>
      <c r="F126" s="226" t="s">
        <v>4067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158</v>
      </c>
      <c r="AU126" s="17" t="s">
        <v>83</v>
      </c>
    </row>
    <row r="127" s="2" customFormat="1">
      <c r="A127" s="38"/>
      <c r="B127" s="39"/>
      <c r="C127" s="40"/>
      <c r="D127" s="230" t="s">
        <v>160</v>
      </c>
      <c r="E127" s="40"/>
      <c r="F127" s="231" t="s">
        <v>4068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83</v>
      </c>
    </row>
    <row r="128" s="2" customFormat="1" ht="16.5" customHeight="1">
      <c r="A128" s="38"/>
      <c r="B128" s="39"/>
      <c r="C128" s="212" t="s">
        <v>227</v>
      </c>
      <c r="D128" s="212" t="s">
        <v>151</v>
      </c>
      <c r="E128" s="213" t="s">
        <v>4069</v>
      </c>
      <c r="F128" s="214" t="s">
        <v>4070</v>
      </c>
      <c r="G128" s="215" t="s">
        <v>178</v>
      </c>
      <c r="H128" s="216">
        <v>3000</v>
      </c>
      <c r="I128" s="217"/>
      <c r="J128" s="218">
        <f>ROUND(I128*H128,2)</f>
        <v>0</v>
      </c>
      <c r="K128" s="214" t="s">
        <v>155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0.00017000000000000001</v>
      </c>
      <c r="R128" s="221">
        <f>Q128*H128</f>
        <v>0.51000000000000001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169</v>
      </c>
      <c r="AT128" s="223" t="s">
        <v>151</v>
      </c>
      <c r="AU128" s="223" t="s">
        <v>83</v>
      </c>
      <c r="AY128" s="17" t="s">
        <v>148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169</v>
      </c>
      <c r="BM128" s="223" t="s">
        <v>4071</v>
      </c>
    </row>
    <row r="129" s="2" customFormat="1">
      <c r="A129" s="38"/>
      <c r="B129" s="39"/>
      <c r="C129" s="40"/>
      <c r="D129" s="225" t="s">
        <v>158</v>
      </c>
      <c r="E129" s="40"/>
      <c r="F129" s="226" t="s">
        <v>4072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83</v>
      </c>
    </row>
    <row r="130" s="2" customFormat="1">
      <c r="A130" s="38"/>
      <c r="B130" s="39"/>
      <c r="C130" s="40"/>
      <c r="D130" s="230" t="s">
        <v>160</v>
      </c>
      <c r="E130" s="40"/>
      <c r="F130" s="231" t="s">
        <v>4073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160</v>
      </c>
      <c r="AU130" s="17" t="s">
        <v>83</v>
      </c>
    </row>
    <row r="131" s="2" customFormat="1" ht="16.5" customHeight="1">
      <c r="A131" s="38"/>
      <c r="B131" s="39"/>
      <c r="C131" s="212" t="s">
        <v>8</v>
      </c>
      <c r="D131" s="212" t="s">
        <v>151</v>
      </c>
      <c r="E131" s="213" t="s">
        <v>4074</v>
      </c>
      <c r="F131" s="214" t="s">
        <v>4075</v>
      </c>
      <c r="G131" s="215" t="s">
        <v>178</v>
      </c>
      <c r="H131" s="216">
        <v>3000</v>
      </c>
      <c r="I131" s="217"/>
      <c r="J131" s="218">
        <f>ROUND(I131*H131,2)</f>
        <v>0</v>
      </c>
      <c r="K131" s="214" t="s">
        <v>155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9.0000000000000006E-05</v>
      </c>
      <c r="R131" s="221">
        <f>Q131*H131</f>
        <v>0.27000000000000002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81</v>
      </c>
      <c r="AT131" s="223" t="s">
        <v>151</v>
      </c>
      <c r="AU131" s="223" t="s">
        <v>83</v>
      </c>
      <c r="AY131" s="17" t="s">
        <v>148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81</v>
      </c>
      <c r="BM131" s="223" t="s">
        <v>4076</v>
      </c>
    </row>
    <row r="132" s="2" customFormat="1">
      <c r="A132" s="38"/>
      <c r="B132" s="39"/>
      <c r="C132" s="40"/>
      <c r="D132" s="225" t="s">
        <v>158</v>
      </c>
      <c r="E132" s="40"/>
      <c r="F132" s="226" t="s">
        <v>4077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158</v>
      </c>
      <c r="AU132" s="17" t="s">
        <v>83</v>
      </c>
    </row>
    <row r="133" s="2" customFormat="1">
      <c r="A133" s="38"/>
      <c r="B133" s="39"/>
      <c r="C133" s="40"/>
      <c r="D133" s="230" t="s">
        <v>160</v>
      </c>
      <c r="E133" s="40"/>
      <c r="F133" s="231" t="s">
        <v>4078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83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182</v>
      </c>
      <c r="F134" s="199" t="s">
        <v>335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175</v>
      </c>
      <c r="AT134" s="208" t="s">
        <v>72</v>
      </c>
      <c r="AU134" s="208" t="s">
        <v>73</v>
      </c>
      <c r="AY134" s="207" t="s">
        <v>148</v>
      </c>
      <c r="BK134" s="209">
        <f>BK135</f>
        <v>0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336</v>
      </c>
      <c r="F135" s="210" t="s">
        <v>337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SUM(P136:P138)</f>
        <v>0</v>
      </c>
      <c r="Q135" s="204"/>
      <c r="R135" s="205">
        <f>SUM(R136:R138)</f>
        <v>0</v>
      </c>
      <c r="S135" s="204"/>
      <c r="T135" s="206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175</v>
      </c>
      <c r="AT135" s="208" t="s">
        <v>72</v>
      </c>
      <c r="AU135" s="208" t="s">
        <v>81</v>
      </c>
      <c r="AY135" s="207" t="s">
        <v>148</v>
      </c>
      <c r="BK135" s="209">
        <f>SUM(BK136:BK138)</f>
        <v>0</v>
      </c>
    </row>
    <row r="136" s="2" customFormat="1" ht="16.5" customHeight="1">
      <c r="A136" s="38"/>
      <c r="B136" s="39"/>
      <c r="C136" s="212" t="s">
        <v>238</v>
      </c>
      <c r="D136" s="212" t="s">
        <v>151</v>
      </c>
      <c r="E136" s="213" t="s">
        <v>4079</v>
      </c>
      <c r="F136" s="214" t="s">
        <v>4080</v>
      </c>
      <c r="G136" s="215" t="s">
        <v>230</v>
      </c>
      <c r="H136" s="216">
        <v>48</v>
      </c>
      <c r="I136" s="217"/>
      <c r="J136" s="218">
        <f>ROUND(I136*H136,2)</f>
        <v>0</v>
      </c>
      <c r="K136" s="214" t="s">
        <v>155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341</v>
      </c>
      <c r="AT136" s="223" t="s">
        <v>151</v>
      </c>
      <c r="AU136" s="223" t="s">
        <v>83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341</v>
      </c>
      <c r="BM136" s="223" t="s">
        <v>4081</v>
      </c>
    </row>
    <row r="137" s="2" customFormat="1">
      <c r="A137" s="38"/>
      <c r="B137" s="39"/>
      <c r="C137" s="40"/>
      <c r="D137" s="225" t="s">
        <v>158</v>
      </c>
      <c r="E137" s="40"/>
      <c r="F137" s="226" t="s">
        <v>4082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158</v>
      </c>
      <c r="AU137" s="17" t="s">
        <v>83</v>
      </c>
    </row>
    <row r="138" s="2" customFormat="1">
      <c r="A138" s="38"/>
      <c r="B138" s="39"/>
      <c r="C138" s="40"/>
      <c r="D138" s="230" t="s">
        <v>160</v>
      </c>
      <c r="E138" s="40"/>
      <c r="F138" s="231" t="s">
        <v>4083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160</v>
      </c>
      <c r="AU138" s="17" t="s">
        <v>83</v>
      </c>
    </row>
    <row r="139" s="12" customFormat="1" ht="25.92" customHeight="1">
      <c r="A139" s="12"/>
      <c r="B139" s="196"/>
      <c r="C139" s="197"/>
      <c r="D139" s="198" t="s">
        <v>72</v>
      </c>
      <c r="E139" s="199" t="s">
        <v>1795</v>
      </c>
      <c r="F139" s="199" t="s">
        <v>1796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SUM(P140:P151)</f>
        <v>0</v>
      </c>
      <c r="Q139" s="204"/>
      <c r="R139" s="205">
        <f>SUM(R140:R151)</f>
        <v>0</v>
      </c>
      <c r="S139" s="204"/>
      <c r="T139" s="206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156</v>
      </c>
      <c r="AT139" s="208" t="s">
        <v>72</v>
      </c>
      <c r="AU139" s="208" t="s">
        <v>73</v>
      </c>
      <c r="AY139" s="207" t="s">
        <v>148</v>
      </c>
      <c r="BK139" s="209">
        <f>SUM(BK140:BK151)</f>
        <v>0</v>
      </c>
    </row>
    <row r="140" s="2" customFormat="1" ht="16.5" customHeight="1">
      <c r="A140" s="38"/>
      <c r="B140" s="39"/>
      <c r="C140" s="212" t="s">
        <v>246</v>
      </c>
      <c r="D140" s="212" t="s">
        <v>151</v>
      </c>
      <c r="E140" s="213" t="s">
        <v>4084</v>
      </c>
      <c r="F140" s="214" t="s">
        <v>4085</v>
      </c>
      <c r="G140" s="215" t="s">
        <v>1800</v>
      </c>
      <c r="H140" s="216">
        <v>400</v>
      </c>
      <c r="I140" s="217"/>
      <c r="J140" s="218">
        <f>ROUND(I140*H140,2)</f>
        <v>0</v>
      </c>
      <c r="K140" s="214" t="s">
        <v>155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1811</v>
      </c>
      <c r="AT140" s="223" t="s">
        <v>151</v>
      </c>
      <c r="AU140" s="223" t="s">
        <v>81</v>
      </c>
      <c r="AY140" s="17" t="s">
        <v>148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1811</v>
      </c>
      <c r="BM140" s="223" t="s">
        <v>4086</v>
      </c>
    </row>
    <row r="141" s="2" customFormat="1">
      <c r="A141" s="38"/>
      <c r="B141" s="39"/>
      <c r="C141" s="40"/>
      <c r="D141" s="225" t="s">
        <v>158</v>
      </c>
      <c r="E141" s="40"/>
      <c r="F141" s="226" t="s">
        <v>4087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158</v>
      </c>
      <c r="AU141" s="17" t="s">
        <v>81</v>
      </c>
    </row>
    <row r="142" s="2" customFormat="1">
      <c r="A142" s="38"/>
      <c r="B142" s="39"/>
      <c r="C142" s="40"/>
      <c r="D142" s="230" t="s">
        <v>160</v>
      </c>
      <c r="E142" s="40"/>
      <c r="F142" s="231" t="s">
        <v>4088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81</v>
      </c>
    </row>
    <row r="143" s="2" customFormat="1" ht="16.5" customHeight="1">
      <c r="A143" s="38"/>
      <c r="B143" s="39"/>
      <c r="C143" s="212" t="s">
        <v>252</v>
      </c>
      <c r="D143" s="212" t="s">
        <v>151</v>
      </c>
      <c r="E143" s="213" t="s">
        <v>4089</v>
      </c>
      <c r="F143" s="214" t="s">
        <v>4090</v>
      </c>
      <c r="G143" s="215" t="s">
        <v>1800</v>
      </c>
      <c r="H143" s="216">
        <v>600</v>
      </c>
      <c r="I143" s="217"/>
      <c r="J143" s="218">
        <f>ROUND(I143*H143,2)</f>
        <v>0</v>
      </c>
      <c r="K143" s="214" t="s">
        <v>155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1811</v>
      </c>
      <c r="AT143" s="223" t="s">
        <v>151</v>
      </c>
      <c r="AU143" s="223" t="s">
        <v>81</v>
      </c>
      <c r="AY143" s="17" t="s">
        <v>148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1811</v>
      </c>
      <c r="BM143" s="223" t="s">
        <v>4091</v>
      </c>
    </row>
    <row r="144" s="2" customFormat="1">
      <c r="A144" s="38"/>
      <c r="B144" s="39"/>
      <c r="C144" s="40"/>
      <c r="D144" s="225" t="s">
        <v>158</v>
      </c>
      <c r="E144" s="40"/>
      <c r="F144" s="226" t="s">
        <v>4092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158</v>
      </c>
      <c r="AU144" s="17" t="s">
        <v>81</v>
      </c>
    </row>
    <row r="145" s="2" customFormat="1">
      <c r="A145" s="38"/>
      <c r="B145" s="39"/>
      <c r="C145" s="40"/>
      <c r="D145" s="230" t="s">
        <v>160</v>
      </c>
      <c r="E145" s="40"/>
      <c r="F145" s="231" t="s">
        <v>4093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160</v>
      </c>
      <c r="AU145" s="17" t="s">
        <v>81</v>
      </c>
    </row>
    <row r="146" s="2" customFormat="1" ht="16.5" customHeight="1">
      <c r="A146" s="38"/>
      <c r="B146" s="39"/>
      <c r="C146" s="212" t="s">
        <v>169</v>
      </c>
      <c r="D146" s="212" t="s">
        <v>151</v>
      </c>
      <c r="E146" s="213" t="s">
        <v>1798</v>
      </c>
      <c r="F146" s="214" t="s">
        <v>1799</v>
      </c>
      <c r="G146" s="215" t="s">
        <v>1800</v>
      </c>
      <c r="H146" s="216">
        <v>100</v>
      </c>
      <c r="I146" s="217"/>
      <c r="J146" s="218">
        <f>ROUND(I146*H146,2)</f>
        <v>0</v>
      </c>
      <c r="K146" s="214" t="s">
        <v>155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1811</v>
      </c>
      <c r="AT146" s="223" t="s">
        <v>151</v>
      </c>
      <c r="AU146" s="223" t="s">
        <v>81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1811</v>
      </c>
      <c r="BM146" s="223" t="s">
        <v>4094</v>
      </c>
    </row>
    <row r="147" s="2" customFormat="1">
      <c r="A147" s="38"/>
      <c r="B147" s="39"/>
      <c r="C147" s="40"/>
      <c r="D147" s="225" t="s">
        <v>158</v>
      </c>
      <c r="E147" s="40"/>
      <c r="F147" s="226" t="s">
        <v>1802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158</v>
      </c>
      <c r="AU147" s="17" t="s">
        <v>81</v>
      </c>
    </row>
    <row r="148" s="2" customFormat="1">
      <c r="A148" s="38"/>
      <c r="B148" s="39"/>
      <c r="C148" s="40"/>
      <c r="D148" s="230" t="s">
        <v>160</v>
      </c>
      <c r="E148" s="40"/>
      <c r="F148" s="231" t="s">
        <v>1803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160</v>
      </c>
      <c r="AU148" s="17" t="s">
        <v>81</v>
      </c>
    </row>
    <row r="149" s="2" customFormat="1" ht="16.5" customHeight="1">
      <c r="A149" s="38"/>
      <c r="B149" s="39"/>
      <c r="C149" s="212" t="s">
        <v>261</v>
      </c>
      <c r="D149" s="212" t="s">
        <v>151</v>
      </c>
      <c r="E149" s="213" t="s">
        <v>4095</v>
      </c>
      <c r="F149" s="214" t="s">
        <v>4096</v>
      </c>
      <c r="G149" s="215" t="s">
        <v>1800</v>
      </c>
      <c r="H149" s="216">
        <v>100</v>
      </c>
      <c r="I149" s="217"/>
      <c r="J149" s="218">
        <f>ROUND(I149*H149,2)</f>
        <v>0</v>
      </c>
      <c r="K149" s="214" t="s">
        <v>155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1811</v>
      </c>
      <c r="AT149" s="223" t="s">
        <v>151</v>
      </c>
      <c r="AU149" s="223" t="s">
        <v>81</v>
      </c>
      <c r="AY149" s="17" t="s">
        <v>148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1811</v>
      </c>
      <c r="BM149" s="223" t="s">
        <v>4097</v>
      </c>
    </row>
    <row r="150" s="2" customFormat="1">
      <c r="A150" s="38"/>
      <c r="B150" s="39"/>
      <c r="C150" s="40"/>
      <c r="D150" s="225" t="s">
        <v>158</v>
      </c>
      <c r="E150" s="40"/>
      <c r="F150" s="226" t="s">
        <v>4098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81</v>
      </c>
    </row>
    <row r="151" s="2" customFormat="1">
      <c r="A151" s="38"/>
      <c r="B151" s="39"/>
      <c r="C151" s="40"/>
      <c r="D151" s="230" t="s">
        <v>160</v>
      </c>
      <c r="E151" s="40"/>
      <c r="F151" s="231" t="s">
        <v>4099</v>
      </c>
      <c r="G151" s="40"/>
      <c r="H151" s="40"/>
      <c r="I151" s="227"/>
      <c r="J151" s="40"/>
      <c r="K151" s="40"/>
      <c r="L151" s="44"/>
      <c r="M151" s="254"/>
      <c r="N151" s="255"/>
      <c r="O151" s="256"/>
      <c r="P151" s="256"/>
      <c r="Q151" s="256"/>
      <c r="R151" s="256"/>
      <c r="S151" s="256"/>
      <c r="T151" s="257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160</v>
      </c>
      <c r="AU151" s="17" t="s">
        <v>81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cMEZ3B/be6ThhVHlhlMyJvw58m7tGgvYjxHpoRjspUI7aSSwLGXK93wO7ys6srUvmTzTXcZpueJFk3StkbQTIQ==" hashValue="6obL12zpN6mL8FNOCAAgq/j5Sp0PQwTnyOXLLiM9hBZs5NZnf+qDyQQY7wnquV+6ockPgb7rx9lbPnjX3pr6OA==" algorithmName="SHA-512" password="CC35"/>
  <autoFilter ref="C92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2" r:id="rId1" display="https://podminky.urs.cz/item/CS_URS_2024_01/767590110"/>
    <hyperlink ref="F109" r:id="rId2" display="https://podminky.urs.cz/item/CS_URS_2024_01/767832112"/>
    <hyperlink ref="F114" r:id="rId3" display="https://podminky.urs.cz/item/CS_URS_2024_01/767834112"/>
    <hyperlink ref="F117" r:id="rId4" display="https://podminky.urs.cz/item/CS_URS_2024_01/767995113"/>
    <hyperlink ref="F123" r:id="rId5" display="https://podminky.urs.cz/item/CS_URS_2024_01/998767111"/>
    <hyperlink ref="F127" r:id="rId6" display="https://podminky.urs.cz/item/CS_URS_2024_01/783344201"/>
    <hyperlink ref="F130" r:id="rId7" display="https://podminky.urs.cz/item/CS_URS_2024_01/783325101"/>
    <hyperlink ref="F133" r:id="rId8" display="https://podminky.urs.cz/item/CS_URS_2024_01/783347101"/>
    <hyperlink ref="F138" r:id="rId9" display="https://podminky.urs.cz/item/CS_URS_2024_01/230120113"/>
    <hyperlink ref="F142" r:id="rId10" display="https://podminky.urs.cz/item/CS_URS_2024_01/HZS3121"/>
    <hyperlink ref="F145" r:id="rId11" display="https://podminky.urs.cz/item/CS_URS_2024_01/HZS3122"/>
    <hyperlink ref="F148" r:id="rId12" display="https://podminky.urs.cz/item/CS_URS_2024_01/HZS4132"/>
    <hyperlink ref="F151" r:id="rId13" display="https://podminky.urs.cz/item/CS_URS_2024_01/HZS4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ROUND((SUM(BE86:BE165)),  2)</f>
        <v>0</v>
      </c>
      <c r="G33" s="38"/>
      <c r="H33" s="38"/>
      <c r="I33" s="157">
        <v>0.20999999999999999</v>
      </c>
      <c r="J33" s="156">
        <f>ROUND(((SUM(BE86:BE165))*I33),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ROUND((SUM(BF86:BF165)),  2)</f>
        <v>0</v>
      </c>
      <c r="G34" s="38"/>
      <c r="H34" s="38"/>
      <c r="I34" s="157">
        <v>0.12</v>
      </c>
      <c r="J34" s="156">
        <f>ROUND(((SUM(BF86:BF165))*I34),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ROUND((SUM(BG86:BG165)),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ROUND((SUM(BH86:BH165)),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ROUND((SUM(BI86:BI165)),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450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4100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4101</v>
      </c>
      <c r="E62" s="182"/>
      <c r="F62" s="182"/>
      <c r="G62" s="182"/>
      <c r="H62" s="182"/>
      <c r="I62" s="182"/>
      <c r="J62" s="183">
        <f>J118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4102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451</v>
      </c>
      <c r="E64" s="182"/>
      <c r="F64" s="182"/>
      <c r="G64" s="182"/>
      <c r="H64" s="182"/>
      <c r="I64" s="182"/>
      <c r="J64" s="183">
        <f>J141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4103</v>
      </c>
      <c r="E65" s="182"/>
      <c r="F65" s="182"/>
      <c r="G65" s="182"/>
      <c r="H65" s="182"/>
      <c r="I65" s="182"/>
      <c r="J65" s="183">
        <f>J152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4104</v>
      </c>
      <c r="E66" s="182"/>
      <c r="F66" s="182"/>
      <c r="G66" s="182"/>
      <c r="H66" s="182"/>
      <c r="I66" s="182"/>
      <c r="J66" s="183">
        <f>J161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133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Revitalizace CZT Liberec - GreenNet III- D10 Úprava zdroje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118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VRN - Vedlejší rozpočtové náklady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Liberec</v>
      </c>
      <c r="G80" s="40"/>
      <c r="H80" s="40"/>
      <c r="I80" s="32" t="s">
        <v>23</v>
      </c>
      <c r="J80" s="72" t="str">
        <f>IF(J12="","",J12)</f>
        <v>21. 6. 2024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Teplárna Liberec, a.s.</v>
      </c>
      <c r="G82" s="40"/>
      <c r="H82" s="40"/>
      <c r="I82" s="32" t="s">
        <v>32</v>
      </c>
      <c r="J82" s="36" t="str">
        <f>E21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>SITEZ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134</v>
      </c>
      <c r="D85" s="188" t="s">
        <v>58</v>
      </c>
      <c r="E85" s="188" t="s">
        <v>54</v>
      </c>
      <c r="F85" s="188" t="s">
        <v>55</v>
      </c>
      <c r="G85" s="188" t="s">
        <v>135</v>
      </c>
      <c r="H85" s="188" t="s">
        <v>136</v>
      </c>
      <c r="I85" s="188" t="s">
        <v>137</v>
      </c>
      <c r="J85" s="188" t="s">
        <v>122</v>
      </c>
      <c r="K85" s="189" t="s">
        <v>138</v>
      </c>
      <c r="L85" s="190"/>
      <c r="M85" s="92" t="s">
        <v>19</v>
      </c>
      <c r="N85" s="93" t="s">
        <v>43</v>
      </c>
      <c r="O85" s="93" t="s">
        <v>139</v>
      </c>
      <c r="P85" s="93" t="s">
        <v>140</v>
      </c>
      <c r="Q85" s="93" t="s">
        <v>141</v>
      </c>
      <c r="R85" s="93" t="s">
        <v>142</v>
      </c>
      <c r="S85" s="93" t="s">
        <v>143</v>
      </c>
      <c r="T85" s="94" t="s">
        <v>144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145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123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113</v>
      </c>
      <c r="F87" s="199" t="s">
        <v>114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P88+P118+P122+P141+P152+P161</f>
        <v>0</v>
      </c>
      <c r="Q87" s="204"/>
      <c r="R87" s="205">
        <f>R88+R118+R122+R141+R152+R161</f>
        <v>0</v>
      </c>
      <c r="S87" s="204"/>
      <c r="T87" s="206">
        <f>T88+T118+T122+T141+T152+T161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188</v>
      </c>
      <c r="AT87" s="208" t="s">
        <v>72</v>
      </c>
      <c r="AU87" s="208" t="s">
        <v>73</v>
      </c>
      <c r="AY87" s="207" t="s">
        <v>148</v>
      </c>
      <c r="BK87" s="209">
        <f>BK88+BK118+BK122+BK141+BK152+BK161</f>
        <v>0</v>
      </c>
    </row>
    <row r="88" s="12" customFormat="1" ht="22.8" customHeight="1">
      <c r="A88" s="12"/>
      <c r="B88" s="196"/>
      <c r="C88" s="197"/>
      <c r="D88" s="198" t="s">
        <v>72</v>
      </c>
      <c r="E88" s="210" t="s">
        <v>4105</v>
      </c>
      <c r="F88" s="210" t="s">
        <v>4106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SUM(P89:P117)</f>
        <v>0</v>
      </c>
      <c r="Q88" s="204"/>
      <c r="R88" s="205">
        <f>SUM(R89:R117)</f>
        <v>0</v>
      </c>
      <c r="S88" s="204"/>
      <c r="T88" s="206">
        <f>SUM(T89:T117)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188</v>
      </c>
      <c r="AT88" s="208" t="s">
        <v>72</v>
      </c>
      <c r="AU88" s="208" t="s">
        <v>81</v>
      </c>
      <c r="AY88" s="207" t="s">
        <v>148</v>
      </c>
      <c r="BK88" s="209">
        <f>SUM(BK89:BK117)</f>
        <v>0</v>
      </c>
    </row>
    <row r="89" s="2" customFormat="1" ht="16.5" customHeight="1">
      <c r="A89" s="38"/>
      <c r="B89" s="39"/>
      <c r="C89" s="212" t="s">
        <v>81</v>
      </c>
      <c r="D89" s="212" t="s">
        <v>151</v>
      </c>
      <c r="E89" s="213" t="s">
        <v>4107</v>
      </c>
      <c r="F89" s="214" t="s">
        <v>4108</v>
      </c>
      <c r="G89" s="215" t="s">
        <v>1821</v>
      </c>
      <c r="H89" s="216">
        <v>1</v>
      </c>
      <c r="I89" s="217"/>
      <c r="J89" s="218">
        <f>ROUND(I89*H89,2)</f>
        <v>0</v>
      </c>
      <c r="K89" s="214" t="s">
        <v>155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1822</v>
      </c>
      <c r="AT89" s="223" t="s">
        <v>151</v>
      </c>
      <c r="AU89" s="223" t="s">
        <v>83</v>
      </c>
      <c r="AY89" s="17" t="s">
        <v>148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1822</v>
      </c>
      <c r="BM89" s="223" t="s">
        <v>4109</v>
      </c>
    </row>
    <row r="90" s="2" customFormat="1">
      <c r="A90" s="38"/>
      <c r="B90" s="39"/>
      <c r="C90" s="40"/>
      <c r="D90" s="225" t="s">
        <v>158</v>
      </c>
      <c r="E90" s="40"/>
      <c r="F90" s="226" t="s">
        <v>4108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158</v>
      </c>
      <c r="AU90" s="17" t="s">
        <v>83</v>
      </c>
    </row>
    <row r="91" s="2" customFormat="1">
      <c r="A91" s="38"/>
      <c r="B91" s="39"/>
      <c r="C91" s="40"/>
      <c r="D91" s="230" t="s">
        <v>160</v>
      </c>
      <c r="E91" s="40"/>
      <c r="F91" s="231" t="s">
        <v>4110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160</v>
      </c>
      <c r="AU91" s="17" t="s">
        <v>83</v>
      </c>
    </row>
    <row r="92" s="2" customFormat="1">
      <c r="A92" s="38"/>
      <c r="B92" s="39"/>
      <c r="C92" s="40"/>
      <c r="D92" s="225" t="s">
        <v>215</v>
      </c>
      <c r="E92" s="40"/>
      <c r="F92" s="253" t="s">
        <v>4111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215</v>
      </c>
      <c r="AU92" s="17" t="s">
        <v>83</v>
      </c>
    </row>
    <row r="93" s="2" customFormat="1" ht="16.5" customHeight="1">
      <c r="A93" s="38"/>
      <c r="B93" s="39"/>
      <c r="C93" s="212" t="s">
        <v>83</v>
      </c>
      <c r="D93" s="212" t="s">
        <v>151</v>
      </c>
      <c r="E93" s="213" t="s">
        <v>4112</v>
      </c>
      <c r="F93" s="214" t="s">
        <v>4113</v>
      </c>
      <c r="G93" s="215" t="s">
        <v>1821</v>
      </c>
      <c r="H93" s="216">
        <v>1</v>
      </c>
      <c r="I93" s="217"/>
      <c r="J93" s="218">
        <f>ROUND(I93*H93,2)</f>
        <v>0</v>
      </c>
      <c r="K93" s="214" t="s">
        <v>155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1822</v>
      </c>
      <c r="AT93" s="223" t="s">
        <v>151</v>
      </c>
      <c r="AU93" s="223" t="s">
        <v>83</v>
      </c>
      <c r="AY93" s="17" t="s">
        <v>148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1822</v>
      </c>
      <c r="BM93" s="223" t="s">
        <v>4114</v>
      </c>
    </row>
    <row r="94" s="2" customFormat="1">
      <c r="A94" s="38"/>
      <c r="B94" s="39"/>
      <c r="C94" s="40"/>
      <c r="D94" s="225" t="s">
        <v>158</v>
      </c>
      <c r="E94" s="40"/>
      <c r="F94" s="226" t="s">
        <v>4113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158</v>
      </c>
      <c r="AU94" s="17" t="s">
        <v>83</v>
      </c>
    </row>
    <row r="95" s="2" customFormat="1">
      <c r="A95" s="38"/>
      <c r="B95" s="39"/>
      <c r="C95" s="40"/>
      <c r="D95" s="230" t="s">
        <v>160</v>
      </c>
      <c r="E95" s="40"/>
      <c r="F95" s="231" t="s">
        <v>4115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160</v>
      </c>
      <c r="AU95" s="17" t="s">
        <v>83</v>
      </c>
    </row>
    <row r="96" s="2" customFormat="1" ht="16.5" customHeight="1">
      <c r="A96" s="38"/>
      <c r="B96" s="39"/>
      <c r="C96" s="212" t="s">
        <v>175</v>
      </c>
      <c r="D96" s="212" t="s">
        <v>151</v>
      </c>
      <c r="E96" s="213" t="s">
        <v>4116</v>
      </c>
      <c r="F96" s="214" t="s">
        <v>4117</v>
      </c>
      <c r="G96" s="215" t="s">
        <v>1821</v>
      </c>
      <c r="H96" s="216">
        <v>1</v>
      </c>
      <c r="I96" s="217"/>
      <c r="J96" s="218">
        <f>ROUND(I96*H96,2)</f>
        <v>0</v>
      </c>
      <c r="K96" s="214" t="s">
        <v>155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1822</v>
      </c>
      <c r="AT96" s="223" t="s">
        <v>151</v>
      </c>
      <c r="AU96" s="223" t="s">
        <v>83</v>
      </c>
      <c r="AY96" s="17" t="s">
        <v>148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1822</v>
      </c>
      <c r="BM96" s="223" t="s">
        <v>4118</v>
      </c>
    </row>
    <row r="97" s="2" customFormat="1">
      <c r="A97" s="38"/>
      <c r="B97" s="39"/>
      <c r="C97" s="40"/>
      <c r="D97" s="225" t="s">
        <v>158</v>
      </c>
      <c r="E97" s="40"/>
      <c r="F97" s="226" t="s">
        <v>4117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83</v>
      </c>
    </row>
    <row r="98" s="2" customFormat="1">
      <c r="A98" s="38"/>
      <c r="B98" s="39"/>
      <c r="C98" s="40"/>
      <c r="D98" s="230" t="s">
        <v>160</v>
      </c>
      <c r="E98" s="40"/>
      <c r="F98" s="231" t="s">
        <v>4119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160</v>
      </c>
      <c r="AU98" s="17" t="s">
        <v>83</v>
      </c>
    </row>
    <row r="99" s="2" customFormat="1">
      <c r="A99" s="38"/>
      <c r="B99" s="39"/>
      <c r="C99" s="40"/>
      <c r="D99" s="225" t="s">
        <v>215</v>
      </c>
      <c r="E99" s="40"/>
      <c r="F99" s="253" t="s">
        <v>4120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215</v>
      </c>
      <c r="AU99" s="17" t="s">
        <v>83</v>
      </c>
    </row>
    <row r="100" s="2" customFormat="1" ht="16.5" customHeight="1">
      <c r="A100" s="38"/>
      <c r="B100" s="39"/>
      <c r="C100" s="212" t="s">
        <v>156</v>
      </c>
      <c r="D100" s="212" t="s">
        <v>151</v>
      </c>
      <c r="E100" s="213" t="s">
        <v>4121</v>
      </c>
      <c r="F100" s="214" t="s">
        <v>4122</v>
      </c>
      <c r="G100" s="215" t="s">
        <v>1821</v>
      </c>
      <c r="H100" s="216">
        <v>1</v>
      </c>
      <c r="I100" s="217"/>
      <c r="J100" s="218">
        <f>ROUND(I100*H100,2)</f>
        <v>0</v>
      </c>
      <c r="K100" s="214" t="s">
        <v>155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1822</v>
      </c>
      <c r="AT100" s="223" t="s">
        <v>151</v>
      </c>
      <c r="AU100" s="223" t="s">
        <v>83</v>
      </c>
      <c r="AY100" s="17" t="s">
        <v>148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1822</v>
      </c>
      <c r="BM100" s="223" t="s">
        <v>4123</v>
      </c>
    </row>
    <row r="101" s="2" customFormat="1">
      <c r="A101" s="38"/>
      <c r="B101" s="39"/>
      <c r="C101" s="40"/>
      <c r="D101" s="225" t="s">
        <v>158</v>
      </c>
      <c r="E101" s="40"/>
      <c r="F101" s="226" t="s">
        <v>4122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83</v>
      </c>
    </row>
    <row r="102" s="2" customFormat="1">
      <c r="A102" s="38"/>
      <c r="B102" s="39"/>
      <c r="C102" s="40"/>
      <c r="D102" s="230" t="s">
        <v>160</v>
      </c>
      <c r="E102" s="40"/>
      <c r="F102" s="231" t="s">
        <v>4124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160</v>
      </c>
      <c r="AU102" s="17" t="s">
        <v>83</v>
      </c>
    </row>
    <row r="103" s="2" customFormat="1" ht="16.5" customHeight="1">
      <c r="A103" s="38"/>
      <c r="B103" s="39"/>
      <c r="C103" s="212" t="s">
        <v>188</v>
      </c>
      <c r="D103" s="212" t="s">
        <v>151</v>
      </c>
      <c r="E103" s="213" t="s">
        <v>4125</v>
      </c>
      <c r="F103" s="214" t="s">
        <v>4126</v>
      </c>
      <c r="G103" s="215" t="s">
        <v>1821</v>
      </c>
      <c r="H103" s="216">
        <v>1</v>
      </c>
      <c r="I103" s="217"/>
      <c r="J103" s="218">
        <f>ROUND(I103*H103,2)</f>
        <v>0</v>
      </c>
      <c r="K103" s="214" t="s">
        <v>155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1822</v>
      </c>
      <c r="AT103" s="223" t="s">
        <v>151</v>
      </c>
      <c r="AU103" s="223" t="s">
        <v>83</v>
      </c>
      <c r="AY103" s="17" t="s">
        <v>148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1822</v>
      </c>
      <c r="BM103" s="223" t="s">
        <v>4127</v>
      </c>
    </row>
    <row r="104" s="2" customFormat="1">
      <c r="A104" s="38"/>
      <c r="B104" s="39"/>
      <c r="C104" s="40"/>
      <c r="D104" s="225" t="s">
        <v>158</v>
      </c>
      <c r="E104" s="40"/>
      <c r="F104" s="226" t="s">
        <v>4126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158</v>
      </c>
      <c r="AU104" s="17" t="s">
        <v>83</v>
      </c>
    </row>
    <row r="105" s="2" customFormat="1">
      <c r="A105" s="38"/>
      <c r="B105" s="39"/>
      <c r="C105" s="40"/>
      <c r="D105" s="230" t="s">
        <v>160</v>
      </c>
      <c r="E105" s="40"/>
      <c r="F105" s="231" t="s">
        <v>4128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160</v>
      </c>
      <c r="AU105" s="17" t="s">
        <v>83</v>
      </c>
    </row>
    <row r="106" s="2" customFormat="1" ht="16.5" customHeight="1">
      <c r="A106" s="38"/>
      <c r="B106" s="39"/>
      <c r="C106" s="212" t="s">
        <v>195</v>
      </c>
      <c r="D106" s="212" t="s">
        <v>151</v>
      </c>
      <c r="E106" s="213" t="s">
        <v>4129</v>
      </c>
      <c r="F106" s="214" t="s">
        <v>4130</v>
      </c>
      <c r="G106" s="215" t="s">
        <v>1821</v>
      </c>
      <c r="H106" s="216">
        <v>1</v>
      </c>
      <c r="I106" s="217"/>
      <c r="J106" s="218">
        <f>ROUND(I106*H106,2)</f>
        <v>0</v>
      </c>
      <c r="K106" s="214" t="s">
        <v>155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1822</v>
      </c>
      <c r="AT106" s="223" t="s">
        <v>151</v>
      </c>
      <c r="AU106" s="223" t="s">
        <v>83</v>
      </c>
      <c r="AY106" s="17" t="s">
        <v>148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1822</v>
      </c>
      <c r="BM106" s="223" t="s">
        <v>4131</v>
      </c>
    </row>
    <row r="107" s="2" customFormat="1">
      <c r="A107" s="38"/>
      <c r="B107" s="39"/>
      <c r="C107" s="40"/>
      <c r="D107" s="225" t="s">
        <v>158</v>
      </c>
      <c r="E107" s="40"/>
      <c r="F107" s="226" t="s">
        <v>4130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83</v>
      </c>
    </row>
    <row r="108" s="2" customFormat="1">
      <c r="A108" s="38"/>
      <c r="B108" s="39"/>
      <c r="C108" s="40"/>
      <c r="D108" s="230" t="s">
        <v>160</v>
      </c>
      <c r="E108" s="40"/>
      <c r="F108" s="231" t="s">
        <v>4132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83</v>
      </c>
    </row>
    <row r="109" s="2" customFormat="1">
      <c r="A109" s="38"/>
      <c r="B109" s="39"/>
      <c r="C109" s="40"/>
      <c r="D109" s="225" t="s">
        <v>215</v>
      </c>
      <c r="E109" s="40"/>
      <c r="F109" s="253" t="s">
        <v>4133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215</v>
      </c>
      <c r="AU109" s="17" t="s">
        <v>83</v>
      </c>
    </row>
    <row r="110" s="2" customFormat="1" ht="16.5" customHeight="1">
      <c r="A110" s="38"/>
      <c r="B110" s="39"/>
      <c r="C110" s="212" t="s">
        <v>198</v>
      </c>
      <c r="D110" s="212" t="s">
        <v>151</v>
      </c>
      <c r="E110" s="213" t="s">
        <v>4134</v>
      </c>
      <c r="F110" s="214" t="s">
        <v>4135</v>
      </c>
      <c r="G110" s="215" t="s">
        <v>1821</v>
      </c>
      <c r="H110" s="216">
        <v>1</v>
      </c>
      <c r="I110" s="217"/>
      <c r="J110" s="218">
        <f>ROUND(I110*H110,2)</f>
        <v>0</v>
      </c>
      <c r="K110" s="214" t="s">
        <v>155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1822</v>
      </c>
      <c r="AT110" s="223" t="s">
        <v>151</v>
      </c>
      <c r="AU110" s="223" t="s">
        <v>83</v>
      </c>
      <c r="AY110" s="17" t="s">
        <v>148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1822</v>
      </c>
      <c r="BM110" s="223" t="s">
        <v>4136</v>
      </c>
    </row>
    <row r="111" s="2" customFormat="1">
      <c r="A111" s="38"/>
      <c r="B111" s="39"/>
      <c r="C111" s="40"/>
      <c r="D111" s="225" t="s">
        <v>158</v>
      </c>
      <c r="E111" s="40"/>
      <c r="F111" s="226" t="s">
        <v>4135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83</v>
      </c>
    </row>
    <row r="112" s="2" customFormat="1">
      <c r="A112" s="38"/>
      <c r="B112" s="39"/>
      <c r="C112" s="40"/>
      <c r="D112" s="230" t="s">
        <v>160</v>
      </c>
      <c r="E112" s="40"/>
      <c r="F112" s="231" t="s">
        <v>4137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160</v>
      </c>
      <c r="AU112" s="17" t="s">
        <v>83</v>
      </c>
    </row>
    <row r="113" s="2" customFormat="1">
      <c r="A113" s="38"/>
      <c r="B113" s="39"/>
      <c r="C113" s="40"/>
      <c r="D113" s="225" t="s">
        <v>215</v>
      </c>
      <c r="E113" s="40"/>
      <c r="F113" s="253" t="s">
        <v>4133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215</v>
      </c>
      <c r="AU113" s="17" t="s">
        <v>83</v>
      </c>
    </row>
    <row r="114" s="2" customFormat="1" ht="16.5" customHeight="1">
      <c r="A114" s="38"/>
      <c r="B114" s="39"/>
      <c r="C114" s="212" t="s">
        <v>205</v>
      </c>
      <c r="D114" s="212" t="s">
        <v>151</v>
      </c>
      <c r="E114" s="213" t="s">
        <v>4138</v>
      </c>
      <c r="F114" s="214" t="s">
        <v>4139</v>
      </c>
      <c r="G114" s="215" t="s">
        <v>1821</v>
      </c>
      <c r="H114" s="216">
        <v>1</v>
      </c>
      <c r="I114" s="217"/>
      <c r="J114" s="218">
        <f>ROUND(I114*H114,2)</f>
        <v>0</v>
      </c>
      <c r="K114" s="214" t="s">
        <v>155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1822</v>
      </c>
      <c r="AT114" s="223" t="s">
        <v>151</v>
      </c>
      <c r="AU114" s="223" t="s">
        <v>83</v>
      </c>
      <c r="AY114" s="17" t="s">
        <v>148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1822</v>
      </c>
      <c r="BM114" s="223" t="s">
        <v>4140</v>
      </c>
    </row>
    <row r="115" s="2" customFormat="1">
      <c r="A115" s="38"/>
      <c r="B115" s="39"/>
      <c r="C115" s="40"/>
      <c r="D115" s="225" t="s">
        <v>158</v>
      </c>
      <c r="E115" s="40"/>
      <c r="F115" s="226" t="s">
        <v>4139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158</v>
      </c>
      <c r="AU115" s="17" t="s">
        <v>83</v>
      </c>
    </row>
    <row r="116" s="2" customFormat="1">
      <c r="A116" s="38"/>
      <c r="B116" s="39"/>
      <c r="C116" s="40"/>
      <c r="D116" s="230" t="s">
        <v>160</v>
      </c>
      <c r="E116" s="40"/>
      <c r="F116" s="231" t="s">
        <v>4141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160</v>
      </c>
      <c r="AU116" s="17" t="s">
        <v>83</v>
      </c>
    </row>
    <row r="117" s="2" customFormat="1">
      <c r="A117" s="38"/>
      <c r="B117" s="39"/>
      <c r="C117" s="40"/>
      <c r="D117" s="225" t="s">
        <v>215</v>
      </c>
      <c r="E117" s="40"/>
      <c r="F117" s="253" t="s">
        <v>4142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215</v>
      </c>
      <c r="AU117" s="17" t="s">
        <v>83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4143</v>
      </c>
      <c r="F118" s="210" t="s">
        <v>4144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SUM(P119:P121)</f>
        <v>0</v>
      </c>
      <c r="Q118" s="204"/>
      <c r="R118" s="205">
        <f>SUM(R119:R121)</f>
        <v>0</v>
      </c>
      <c r="S118" s="204"/>
      <c r="T118" s="206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188</v>
      </c>
      <c r="AT118" s="208" t="s">
        <v>72</v>
      </c>
      <c r="AU118" s="208" t="s">
        <v>81</v>
      </c>
      <c r="AY118" s="207" t="s">
        <v>148</v>
      </c>
      <c r="BK118" s="209">
        <f>SUM(BK119:BK121)</f>
        <v>0</v>
      </c>
    </row>
    <row r="119" s="2" customFormat="1" ht="16.5" customHeight="1">
      <c r="A119" s="38"/>
      <c r="B119" s="39"/>
      <c r="C119" s="212" t="s">
        <v>211</v>
      </c>
      <c r="D119" s="212" t="s">
        <v>151</v>
      </c>
      <c r="E119" s="213" t="s">
        <v>4145</v>
      </c>
      <c r="F119" s="214" t="s">
        <v>4144</v>
      </c>
      <c r="G119" s="215" t="s">
        <v>1821</v>
      </c>
      <c r="H119" s="216">
        <v>1</v>
      </c>
      <c r="I119" s="217"/>
      <c r="J119" s="218">
        <f>ROUND(I119*H119,2)</f>
        <v>0</v>
      </c>
      <c r="K119" s="214" t="s">
        <v>155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1822</v>
      </c>
      <c r="AT119" s="223" t="s">
        <v>151</v>
      </c>
      <c r="AU119" s="223" t="s">
        <v>83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1822</v>
      </c>
      <c r="BM119" s="223" t="s">
        <v>4146</v>
      </c>
    </row>
    <row r="120" s="2" customFormat="1">
      <c r="A120" s="38"/>
      <c r="B120" s="39"/>
      <c r="C120" s="40"/>
      <c r="D120" s="225" t="s">
        <v>158</v>
      </c>
      <c r="E120" s="40"/>
      <c r="F120" s="226" t="s">
        <v>4144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158</v>
      </c>
      <c r="AU120" s="17" t="s">
        <v>83</v>
      </c>
    </row>
    <row r="121" s="2" customFormat="1">
      <c r="A121" s="38"/>
      <c r="B121" s="39"/>
      <c r="C121" s="40"/>
      <c r="D121" s="230" t="s">
        <v>160</v>
      </c>
      <c r="E121" s="40"/>
      <c r="F121" s="231" t="s">
        <v>4147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160</v>
      </c>
      <c r="AU121" s="17" t="s">
        <v>83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4148</v>
      </c>
      <c r="F122" s="210" t="s">
        <v>4149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SUM(P123:P140)</f>
        <v>0</v>
      </c>
      <c r="Q122" s="204"/>
      <c r="R122" s="205">
        <f>SUM(R123:R140)</f>
        <v>0</v>
      </c>
      <c r="S122" s="204"/>
      <c r="T122" s="206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188</v>
      </c>
      <c r="AT122" s="208" t="s">
        <v>72</v>
      </c>
      <c r="AU122" s="208" t="s">
        <v>81</v>
      </c>
      <c r="AY122" s="207" t="s">
        <v>148</v>
      </c>
      <c r="BK122" s="209">
        <f>SUM(BK123:BK140)</f>
        <v>0</v>
      </c>
    </row>
    <row r="123" s="2" customFormat="1" ht="16.5" customHeight="1">
      <c r="A123" s="38"/>
      <c r="B123" s="39"/>
      <c r="C123" s="212" t="s">
        <v>219</v>
      </c>
      <c r="D123" s="212" t="s">
        <v>151</v>
      </c>
      <c r="E123" s="213" t="s">
        <v>4150</v>
      </c>
      <c r="F123" s="214" t="s">
        <v>4151</v>
      </c>
      <c r="G123" s="215" t="s">
        <v>4152</v>
      </c>
      <c r="H123" s="216">
        <v>1</v>
      </c>
      <c r="I123" s="217"/>
      <c r="J123" s="218">
        <f>ROUND(I123*H123,2)</f>
        <v>0</v>
      </c>
      <c r="K123" s="214" t="s">
        <v>155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1822</v>
      </c>
      <c r="AT123" s="223" t="s">
        <v>151</v>
      </c>
      <c r="AU123" s="223" t="s">
        <v>83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1822</v>
      </c>
      <c r="BM123" s="223" t="s">
        <v>4153</v>
      </c>
    </row>
    <row r="124" s="2" customFormat="1">
      <c r="A124" s="38"/>
      <c r="B124" s="39"/>
      <c r="C124" s="40"/>
      <c r="D124" s="225" t="s">
        <v>158</v>
      </c>
      <c r="E124" s="40"/>
      <c r="F124" s="226" t="s">
        <v>4151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158</v>
      </c>
      <c r="AU124" s="17" t="s">
        <v>83</v>
      </c>
    </row>
    <row r="125" s="2" customFormat="1">
      <c r="A125" s="38"/>
      <c r="B125" s="39"/>
      <c r="C125" s="40"/>
      <c r="D125" s="230" t="s">
        <v>160</v>
      </c>
      <c r="E125" s="40"/>
      <c r="F125" s="231" t="s">
        <v>4154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83</v>
      </c>
    </row>
    <row r="126" s="2" customFormat="1" ht="16.5" customHeight="1">
      <c r="A126" s="38"/>
      <c r="B126" s="39"/>
      <c r="C126" s="212" t="s">
        <v>227</v>
      </c>
      <c r="D126" s="212" t="s">
        <v>151</v>
      </c>
      <c r="E126" s="213" t="s">
        <v>4155</v>
      </c>
      <c r="F126" s="214" t="s">
        <v>4156</v>
      </c>
      <c r="G126" s="215" t="s">
        <v>4152</v>
      </c>
      <c r="H126" s="216">
        <v>1</v>
      </c>
      <c r="I126" s="217"/>
      <c r="J126" s="218">
        <f>ROUND(I126*H126,2)</f>
        <v>0</v>
      </c>
      <c r="K126" s="214" t="s">
        <v>155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1822</v>
      </c>
      <c r="AT126" s="223" t="s">
        <v>151</v>
      </c>
      <c r="AU126" s="223" t="s">
        <v>83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1822</v>
      </c>
      <c r="BM126" s="223" t="s">
        <v>4157</v>
      </c>
    </row>
    <row r="127" s="2" customFormat="1">
      <c r="A127" s="38"/>
      <c r="B127" s="39"/>
      <c r="C127" s="40"/>
      <c r="D127" s="225" t="s">
        <v>158</v>
      </c>
      <c r="E127" s="40"/>
      <c r="F127" s="226" t="s">
        <v>4156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83</v>
      </c>
    </row>
    <row r="128" s="2" customFormat="1">
      <c r="A128" s="38"/>
      <c r="B128" s="39"/>
      <c r="C128" s="40"/>
      <c r="D128" s="230" t="s">
        <v>160</v>
      </c>
      <c r="E128" s="40"/>
      <c r="F128" s="231" t="s">
        <v>4158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160</v>
      </c>
      <c r="AU128" s="17" t="s">
        <v>83</v>
      </c>
    </row>
    <row r="129" s="2" customFormat="1" ht="16.5" customHeight="1">
      <c r="A129" s="38"/>
      <c r="B129" s="39"/>
      <c r="C129" s="212" t="s">
        <v>8</v>
      </c>
      <c r="D129" s="212" t="s">
        <v>151</v>
      </c>
      <c r="E129" s="213" t="s">
        <v>4159</v>
      </c>
      <c r="F129" s="214" t="s">
        <v>4160</v>
      </c>
      <c r="G129" s="215" t="s">
        <v>4152</v>
      </c>
      <c r="H129" s="216">
        <v>1</v>
      </c>
      <c r="I129" s="217"/>
      <c r="J129" s="218">
        <f>ROUND(I129*H129,2)</f>
        <v>0</v>
      </c>
      <c r="K129" s="214" t="s">
        <v>155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1822</v>
      </c>
      <c r="AT129" s="223" t="s">
        <v>151</v>
      </c>
      <c r="AU129" s="223" t="s">
        <v>83</v>
      </c>
      <c r="AY129" s="17" t="s">
        <v>148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1822</v>
      </c>
      <c r="BM129" s="223" t="s">
        <v>4161</v>
      </c>
    </row>
    <row r="130" s="2" customFormat="1">
      <c r="A130" s="38"/>
      <c r="B130" s="39"/>
      <c r="C130" s="40"/>
      <c r="D130" s="225" t="s">
        <v>158</v>
      </c>
      <c r="E130" s="40"/>
      <c r="F130" s="226" t="s">
        <v>4160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83</v>
      </c>
    </row>
    <row r="131" s="2" customFormat="1">
      <c r="A131" s="38"/>
      <c r="B131" s="39"/>
      <c r="C131" s="40"/>
      <c r="D131" s="230" t="s">
        <v>160</v>
      </c>
      <c r="E131" s="40"/>
      <c r="F131" s="231" t="s">
        <v>4162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83</v>
      </c>
    </row>
    <row r="132" s="2" customFormat="1" ht="16.5" customHeight="1">
      <c r="A132" s="38"/>
      <c r="B132" s="39"/>
      <c r="C132" s="212" t="s">
        <v>238</v>
      </c>
      <c r="D132" s="212" t="s">
        <v>151</v>
      </c>
      <c r="E132" s="213" t="s">
        <v>4163</v>
      </c>
      <c r="F132" s="214" t="s">
        <v>4164</v>
      </c>
      <c r="G132" s="215" t="s">
        <v>168</v>
      </c>
      <c r="H132" s="216">
        <v>100</v>
      </c>
      <c r="I132" s="217"/>
      <c r="J132" s="218">
        <f>ROUND(I132*H132,2)</f>
        <v>0</v>
      </c>
      <c r="K132" s="214" t="s">
        <v>155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1822</v>
      </c>
      <c r="AT132" s="223" t="s">
        <v>151</v>
      </c>
      <c r="AU132" s="223" t="s">
        <v>83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1822</v>
      </c>
      <c r="BM132" s="223" t="s">
        <v>4165</v>
      </c>
    </row>
    <row r="133" s="2" customFormat="1">
      <c r="A133" s="38"/>
      <c r="B133" s="39"/>
      <c r="C133" s="40"/>
      <c r="D133" s="225" t="s">
        <v>158</v>
      </c>
      <c r="E133" s="40"/>
      <c r="F133" s="226" t="s">
        <v>4164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158</v>
      </c>
      <c r="AU133" s="17" t="s">
        <v>83</v>
      </c>
    </row>
    <row r="134" s="2" customFormat="1">
      <c r="A134" s="38"/>
      <c r="B134" s="39"/>
      <c r="C134" s="40"/>
      <c r="D134" s="230" t="s">
        <v>160</v>
      </c>
      <c r="E134" s="40"/>
      <c r="F134" s="231" t="s">
        <v>4166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160</v>
      </c>
      <c r="AU134" s="17" t="s">
        <v>83</v>
      </c>
    </row>
    <row r="135" s="2" customFormat="1" ht="16.5" customHeight="1">
      <c r="A135" s="38"/>
      <c r="B135" s="39"/>
      <c r="C135" s="212" t="s">
        <v>246</v>
      </c>
      <c r="D135" s="212" t="s">
        <v>151</v>
      </c>
      <c r="E135" s="213" t="s">
        <v>4167</v>
      </c>
      <c r="F135" s="214" t="s">
        <v>4168</v>
      </c>
      <c r="G135" s="215" t="s">
        <v>4152</v>
      </c>
      <c r="H135" s="216">
        <v>1</v>
      </c>
      <c r="I135" s="217"/>
      <c r="J135" s="218">
        <f>ROUND(I135*H135,2)</f>
        <v>0</v>
      </c>
      <c r="K135" s="214" t="s">
        <v>155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1822</v>
      </c>
      <c r="AT135" s="223" t="s">
        <v>151</v>
      </c>
      <c r="AU135" s="223" t="s">
        <v>83</v>
      </c>
      <c r="AY135" s="17" t="s">
        <v>148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1822</v>
      </c>
      <c r="BM135" s="223" t="s">
        <v>4169</v>
      </c>
    </row>
    <row r="136" s="2" customFormat="1">
      <c r="A136" s="38"/>
      <c r="B136" s="39"/>
      <c r="C136" s="40"/>
      <c r="D136" s="225" t="s">
        <v>158</v>
      </c>
      <c r="E136" s="40"/>
      <c r="F136" s="226" t="s">
        <v>4168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158</v>
      </c>
      <c r="AU136" s="17" t="s">
        <v>83</v>
      </c>
    </row>
    <row r="137" s="2" customFormat="1">
      <c r="A137" s="38"/>
      <c r="B137" s="39"/>
      <c r="C137" s="40"/>
      <c r="D137" s="230" t="s">
        <v>160</v>
      </c>
      <c r="E137" s="40"/>
      <c r="F137" s="231" t="s">
        <v>4170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160</v>
      </c>
      <c r="AU137" s="17" t="s">
        <v>83</v>
      </c>
    </row>
    <row r="138" s="2" customFormat="1" ht="16.5" customHeight="1">
      <c r="A138" s="38"/>
      <c r="B138" s="39"/>
      <c r="C138" s="212" t="s">
        <v>252</v>
      </c>
      <c r="D138" s="212" t="s">
        <v>151</v>
      </c>
      <c r="E138" s="213" t="s">
        <v>4171</v>
      </c>
      <c r="F138" s="214" t="s">
        <v>4172</v>
      </c>
      <c r="G138" s="215" t="s">
        <v>4152</v>
      </c>
      <c r="H138" s="216">
        <v>1</v>
      </c>
      <c r="I138" s="217"/>
      <c r="J138" s="218">
        <f>ROUND(I138*H138,2)</f>
        <v>0</v>
      </c>
      <c r="K138" s="214" t="s">
        <v>155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1822</v>
      </c>
      <c r="AT138" s="223" t="s">
        <v>151</v>
      </c>
      <c r="AU138" s="223" t="s">
        <v>83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1822</v>
      </c>
      <c r="BM138" s="223" t="s">
        <v>4173</v>
      </c>
    </row>
    <row r="139" s="2" customFormat="1">
      <c r="A139" s="38"/>
      <c r="B139" s="39"/>
      <c r="C139" s="40"/>
      <c r="D139" s="225" t="s">
        <v>158</v>
      </c>
      <c r="E139" s="40"/>
      <c r="F139" s="226" t="s">
        <v>4172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158</v>
      </c>
      <c r="AU139" s="17" t="s">
        <v>83</v>
      </c>
    </row>
    <row r="140" s="2" customFormat="1">
      <c r="A140" s="38"/>
      <c r="B140" s="39"/>
      <c r="C140" s="40"/>
      <c r="D140" s="230" t="s">
        <v>160</v>
      </c>
      <c r="E140" s="40"/>
      <c r="F140" s="231" t="s">
        <v>4174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160</v>
      </c>
      <c r="AU140" s="17" t="s">
        <v>83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1816</v>
      </c>
      <c r="F141" s="210" t="s">
        <v>1817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SUM(P142:P151)</f>
        <v>0</v>
      </c>
      <c r="Q141" s="204"/>
      <c r="R141" s="205">
        <f>SUM(R142:R151)</f>
        <v>0</v>
      </c>
      <c r="S141" s="204"/>
      <c r="T141" s="206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188</v>
      </c>
      <c r="AT141" s="208" t="s">
        <v>72</v>
      </c>
      <c r="AU141" s="208" t="s">
        <v>81</v>
      </c>
      <c r="AY141" s="207" t="s">
        <v>148</v>
      </c>
      <c r="BK141" s="209">
        <f>SUM(BK142:BK151)</f>
        <v>0</v>
      </c>
    </row>
    <row r="142" s="2" customFormat="1" ht="16.5" customHeight="1">
      <c r="A142" s="38"/>
      <c r="B142" s="39"/>
      <c r="C142" s="212" t="s">
        <v>169</v>
      </c>
      <c r="D142" s="212" t="s">
        <v>151</v>
      </c>
      <c r="E142" s="213" t="s">
        <v>4175</v>
      </c>
      <c r="F142" s="214" t="s">
        <v>4176</v>
      </c>
      <c r="G142" s="215" t="s">
        <v>1821</v>
      </c>
      <c r="H142" s="216">
        <v>1</v>
      </c>
      <c r="I142" s="217"/>
      <c r="J142" s="218">
        <f>ROUND(I142*H142,2)</f>
        <v>0</v>
      </c>
      <c r="K142" s="214" t="s">
        <v>155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1822</v>
      </c>
      <c r="AT142" s="223" t="s">
        <v>151</v>
      </c>
      <c r="AU142" s="223" t="s">
        <v>83</v>
      </c>
      <c r="AY142" s="17" t="s">
        <v>148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1822</v>
      </c>
      <c r="BM142" s="223" t="s">
        <v>4177</v>
      </c>
    </row>
    <row r="143" s="2" customFormat="1">
      <c r="A143" s="38"/>
      <c r="B143" s="39"/>
      <c r="C143" s="40"/>
      <c r="D143" s="225" t="s">
        <v>158</v>
      </c>
      <c r="E143" s="40"/>
      <c r="F143" s="226" t="s">
        <v>4176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83</v>
      </c>
    </row>
    <row r="144" s="2" customFormat="1">
      <c r="A144" s="38"/>
      <c r="B144" s="39"/>
      <c r="C144" s="40"/>
      <c r="D144" s="230" t="s">
        <v>160</v>
      </c>
      <c r="E144" s="40"/>
      <c r="F144" s="231" t="s">
        <v>4178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160</v>
      </c>
      <c r="AU144" s="17" t="s">
        <v>83</v>
      </c>
    </row>
    <row r="145" s="2" customFormat="1" ht="16.5" customHeight="1">
      <c r="A145" s="38"/>
      <c r="B145" s="39"/>
      <c r="C145" s="212" t="s">
        <v>261</v>
      </c>
      <c r="D145" s="212" t="s">
        <v>151</v>
      </c>
      <c r="E145" s="213" t="s">
        <v>4179</v>
      </c>
      <c r="F145" s="214" t="s">
        <v>4180</v>
      </c>
      <c r="G145" s="215" t="s">
        <v>1821</v>
      </c>
      <c r="H145" s="216">
        <v>1</v>
      </c>
      <c r="I145" s="217"/>
      <c r="J145" s="218">
        <f>ROUND(I145*H145,2)</f>
        <v>0</v>
      </c>
      <c r="K145" s="214" t="s">
        <v>155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1822</v>
      </c>
      <c r="AT145" s="223" t="s">
        <v>151</v>
      </c>
      <c r="AU145" s="223" t="s">
        <v>83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1822</v>
      </c>
      <c r="BM145" s="223" t="s">
        <v>4181</v>
      </c>
    </row>
    <row r="146" s="2" customFormat="1">
      <c r="A146" s="38"/>
      <c r="B146" s="39"/>
      <c r="C146" s="40"/>
      <c r="D146" s="225" t="s">
        <v>158</v>
      </c>
      <c r="E146" s="40"/>
      <c r="F146" s="226" t="s">
        <v>4180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83</v>
      </c>
    </row>
    <row r="147" s="2" customFormat="1">
      <c r="A147" s="38"/>
      <c r="B147" s="39"/>
      <c r="C147" s="40"/>
      <c r="D147" s="230" t="s">
        <v>160</v>
      </c>
      <c r="E147" s="40"/>
      <c r="F147" s="231" t="s">
        <v>4182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160</v>
      </c>
      <c r="AU147" s="17" t="s">
        <v>83</v>
      </c>
    </row>
    <row r="148" s="2" customFormat="1" ht="16.5" customHeight="1">
      <c r="A148" s="38"/>
      <c r="B148" s="39"/>
      <c r="C148" s="212" t="s">
        <v>266</v>
      </c>
      <c r="D148" s="212" t="s">
        <v>151</v>
      </c>
      <c r="E148" s="213" t="s">
        <v>4183</v>
      </c>
      <c r="F148" s="214" t="s">
        <v>4184</v>
      </c>
      <c r="G148" s="215" t="s">
        <v>1821</v>
      </c>
      <c r="H148" s="216">
        <v>1</v>
      </c>
      <c r="I148" s="217"/>
      <c r="J148" s="218">
        <f>ROUND(I148*H148,2)</f>
        <v>0</v>
      </c>
      <c r="K148" s="214" t="s">
        <v>155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1822</v>
      </c>
      <c r="AT148" s="223" t="s">
        <v>151</v>
      </c>
      <c r="AU148" s="223" t="s">
        <v>83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1822</v>
      </c>
      <c r="BM148" s="223" t="s">
        <v>4185</v>
      </c>
    </row>
    <row r="149" s="2" customFormat="1">
      <c r="A149" s="38"/>
      <c r="B149" s="39"/>
      <c r="C149" s="40"/>
      <c r="D149" s="225" t="s">
        <v>158</v>
      </c>
      <c r="E149" s="40"/>
      <c r="F149" s="226" t="s">
        <v>4184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158</v>
      </c>
      <c r="AU149" s="17" t="s">
        <v>83</v>
      </c>
    </row>
    <row r="150" s="2" customFormat="1">
      <c r="A150" s="38"/>
      <c r="B150" s="39"/>
      <c r="C150" s="40"/>
      <c r="D150" s="230" t="s">
        <v>160</v>
      </c>
      <c r="E150" s="40"/>
      <c r="F150" s="231" t="s">
        <v>4186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160</v>
      </c>
      <c r="AU150" s="17" t="s">
        <v>83</v>
      </c>
    </row>
    <row r="151" s="2" customFormat="1">
      <c r="A151" s="38"/>
      <c r="B151" s="39"/>
      <c r="C151" s="40"/>
      <c r="D151" s="225" t="s">
        <v>215</v>
      </c>
      <c r="E151" s="40"/>
      <c r="F151" s="253" t="s">
        <v>4187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215</v>
      </c>
      <c r="AU151" s="17" t="s">
        <v>83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4188</v>
      </c>
      <c r="F152" s="210" t="s">
        <v>4189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SUM(P153:P160)</f>
        <v>0</v>
      </c>
      <c r="Q152" s="204"/>
      <c r="R152" s="205">
        <f>SUM(R153:R160)</f>
        <v>0</v>
      </c>
      <c r="S152" s="204"/>
      <c r="T152" s="206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188</v>
      </c>
      <c r="AT152" s="208" t="s">
        <v>72</v>
      </c>
      <c r="AU152" s="208" t="s">
        <v>81</v>
      </c>
      <c r="AY152" s="207" t="s">
        <v>148</v>
      </c>
      <c r="BK152" s="209">
        <f>SUM(BK153:BK160)</f>
        <v>0</v>
      </c>
    </row>
    <row r="153" s="2" customFormat="1" ht="16.5" customHeight="1">
      <c r="A153" s="38"/>
      <c r="B153" s="39"/>
      <c r="C153" s="212" t="s">
        <v>272</v>
      </c>
      <c r="D153" s="212" t="s">
        <v>151</v>
      </c>
      <c r="E153" s="213" t="s">
        <v>4190</v>
      </c>
      <c r="F153" s="214" t="s">
        <v>4189</v>
      </c>
      <c r="G153" s="215" t="s">
        <v>1821</v>
      </c>
      <c r="H153" s="216">
        <v>1</v>
      </c>
      <c r="I153" s="217"/>
      <c r="J153" s="218">
        <f>ROUND(I153*H153,2)</f>
        <v>0</v>
      </c>
      <c r="K153" s="214" t="s">
        <v>155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1822</v>
      </c>
      <c r="AT153" s="223" t="s">
        <v>151</v>
      </c>
      <c r="AU153" s="223" t="s">
        <v>83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1822</v>
      </c>
      <c r="BM153" s="223" t="s">
        <v>4191</v>
      </c>
    </row>
    <row r="154" s="2" customFormat="1">
      <c r="A154" s="38"/>
      <c r="B154" s="39"/>
      <c r="C154" s="40"/>
      <c r="D154" s="225" t="s">
        <v>158</v>
      </c>
      <c r="E154" s="40"/>
      <c r="F154" s="226" t="s">
        <v>4189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83</v>
      </c>
    </row>
    <row r="155" s="2" customFormat="1">
      <c r="A155" s="38"/>
      <c r="B155" s="39"/>
      <c r="C155" s="40"/>
      <c r="D155" s="230" t="s">
        <v>160</v>
      </c>
      <c r="E155" s="40"/>
      <c r="F155" s="231" t="s">
        <v>4192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83</v>
      </c>
    </row>
    <row r="156" s="2" customFormat="1">
      <c r="A156" s="38"/>
      <c r="B156" s="39"/>
      <c r="C156" s="40"/>
      <c r="D156" s="225" t="s">
        <v>215</v>
      </c>
      <c r="E156" s="40"/>
      <c r="F156" s="253" t="s">
        <v>4193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215</v>
      </c>
      <c r="AU156" s="17" t="s">
        <v>83</v>
      </c>
    </row>
    <row r="157" s="2" customFormat="1" ht="16.5" customHeight="1">
      <c r="A157" s="38"/>
      <c r="B157" s="39"/>
      <c r="C157" s="212" t="s">
        <v>276</v>
      </c>
      <c r="D157" s="212" t="s">
        <v>151</v>
      </c>
      <c r="E157" s="213" t="s">
        <v>4194</v>
      </c>
      <c r="F157" s="214" t="s">
        <v>4195</v>
      </c>
      <c r="G157" s="215" t="s">
        <v>1821</v>
      </c>
      <c r="H157" s="216">
        <v>1</v>
      </c>
      <c r="I157" s="217"/>
      <c r="J157" s="218">
        <f>ROUND(I157*H157,2)</f>
        <v>0</v>
      </c>
      <c r="K157" s="214" t="s">
        <v>155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1822</v>
      </c>
      <c r="AT157" s="223" t="s">
        <v>151</v>
      </c>
      <c r="AU157" s="223" t="s">
        <v>83</v>
      </c>
      <c r="AY157" s="17" t="s">
        <v>148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1822</v>
      </c>
      <c r="BM157" s="223" t="s">
        <v>4196</v>
      </c>
    </row>
    <row r="158" s="2" customFormat="1">
      <c r="A158" s="38"/>
      <c r="B158" s="39"/>
      <c r="C158" s="40"/>
      <c r="D158" s="225" t="s">
        <v>158</v>
      </c>
      <c r="E158" s="40"/>
      <c r="F158" s="226" t="s">
        <v>4195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158</v>
      </c>
      <c r="AU158" s="17" t="s">
        <v>83</v>
      </c>
    </row>
    <row r="159" s="2" customFormat="1">
      <c r="A159" s="38"/>
      <c r="B159" s="39"/>
      <c r="C159" s="40"/>
      <c r="D159" s="230" t="s">
        <v>160</v>
      </c>
      <c r="E159" s="40"/>
      <c r="F159" s="231" t="s">
        <v>4197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160</v>
      </c>
      <c r="AU159" s="17" t="s">
        <v>83</v>
      </c>
    </row>
    <row r="160" s="2" customFormat="1">
      <c r="A160" s="38"/>
      <c r="B160" s="39"/>
      <c r="C160" s="40"/>
      <c r="D160" s="225" t="s">
        <v>215</v>
      </c>
      <c r="E160" s="40"/>
      <c r="F160" s="253" t="s">
        <v>4198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215</v>
      </c>
      <c r="AU160" s="17" t="s">
        <v>83</v>
      </c>
    </row>
    <row r="161" s="12" customFormat="1" ht="22.8" customHeight="1">
      <c r="A161" s="12"/>
      <c r="B161" s="196"/>
      <c r="C161" s="197"/>
      <c r="D161" s="198" t="s">
        <v>72</v>
      </c>
      <c r="E161" s="210" t="s">
        <v>4199</v>
      </c>
      <c r="F161" s="210" t="s">
        <v>3043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SUM(P162:P165)</f>
        <v>0</v>
      </c>
      <c r="Q161" s="204"/>
      <c r="R161" s="205">
        <f>SUM(R162:R165)</f>
        <v>0</v>
      </c>
      <c r="S161" s="204"/>
      <c r="T161" s="206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188</v>
      </c>
      <c r="AT161" s="208" t="s">
        <v>72</v>
      </c>
      <c r="AU161" s="208" t="s">
        <v>81</v>
      </c>
      <c r="AY161" s="207" t="s">
        <v>148</v>
      </c>
      <c r="BK161" s="209">
        <f>SUM(BK162:BK165)</f>
        <v>0</v>
      </c>
    </row>
    <row r="162" s="2" customFormat="1" ht="16.5" customHeight="1">
      <c r="A162" s="38"/>
      <c r="B162" s="39"/>
      <c r="C162" s="212" t="s">
        <v>7</v>
      </c>
      <c r="D162" s="212" t="s">
        <v>151</v>
      </c>
      <c r="E162" s="213" t="s">
        <v>4200</v>
      </c>
      <c r="F162" s="214" t="s">
        <v>3043</v>
      </c>
      <c r="G162" s="215" t="s">
        <v>1821</v>
      </c>
      <c r="H162" s="216">
        <v>1</v>
      </c>
      <c r="I162" s="217"/>
      <c r="J162" s="218">
        <f>ROUND(I162*H162,2)</f>
        <v>0</v>
      </c>
      <c r="K162" s="214" t="s">
        <v>155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1822</v>
      </c>
      <c r="AT162" s="223" t="s">
        <v>151</v>
      </c>
      <c r="AU162" s="223" t="s">
        <v>83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1822</v>
      </c>
      <c r="BM162" s="223" t="s">
        <v>4201</v>
      </c>
    </row>
    <row r="163" s="2" customFormat="1">
      <c r="A163" s="38"/>
      <c r="B163" s="39"/>
      <c r="C163" s="40"/>
      <c r="D163" s="225" t="s">
        <v>158</v>
      </c>
      <c r="E163" s="40"/>
      <c r="F163" s="226" t="s">
        <v>3043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83</v>
      </c>
    </row>
    <row r="164" s="2" customFormat="1">
      <c r="A164" s="38"/>
      <c r="B164" s="39"/>
      <c r="C164" s="40"/>
      <c r="D164" s="230" t="s">
        <v>160</v>
      </c>
      <c r="E164" s="40"/>
      <c r="F164" s="231" t="s">
        <v>4202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160</v>
      </c>
      <c r="AU164" s="17" t="s">
        <v>83</v>
      </c>
    </row>
    <row r="165" s="2" customFormat="1">
      <c r="A165" s="38"/>
      <c r="B165" s="39"/>
      <c r="C165" s="40"/>
      <c r="D165" s="225" t="s">
        <v>215</v>
      </c>
      <c r="E165" s="40"/>
      <c r="F165" s="253" t="s">
        <v>4203</v>
      </c>
      <c r="G165" s="40"/>
      <c r="H165" s="40"/>
      <c r="I165" s="227"/>
      <c r="J165" s="40"/>
      <c r="K165" s="40"/>
      <c r="L165" s="44"/>
      <c r="M165" s="254"/>
      <c r="N165" s="255"/>
      <c r="O165" s="256"/>
      <c r="P165" s="256"/>
      <c r="Q165" s="256"/>
      <c r="R165" s="256"/>
      <c r="S165" s="256"/>
      <c r="T165" s="257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215</v>
      </c>
      <c r="AU165" s="17" t="s">
        <v>83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bCWaR0u8ogbmLyMKjl7yDT0wRJjbQQpzwvgZR5xq2/cZdltPxva2IW8j2XpR6oPDOD1OwgRElVDJ9ZeUQKEMnQ==" hashValue="vUlsKRNheHQ2n2yiDrgsV1ZscROdqmdyJlGVFqPpfbywZh48paxY6vmvIADkfPfj6JijxELDEpZPzgRjyXehBQ==" algorithmName="SHA-512" password="CC35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012103000"/>
    <hyperlink ref="F95" r:id="rId2" display="https://podminky.urs.cz/item/CS_URS_2024_01/012203000"/>
    <hyperlink ref="F98" r:id="rId3" display="https://podminky.urs.cz/item/CS_URS_2024_01/012303000"/>
    <hyperlink ref="F102" r:id="rId4" display="https://podminky.urs.cz/item/CS_URS_2024_01/013203000"/>
    <hyperlink ref="F105" r:id="rId5" display="https://podminky.urs.cz/item/CS_URS_2024_01/013254000"/>
    <hyperlink ref="F108" r:id="rId6" display="https://podminky.urs.cz/item/CS_URS_2024_01/013274000"/>
    <hyperlink ref="F112" r:id="rId7" display="https://podminky.urs.cz/item/CS_URS_2024_01/013284000"/>
    <hyperlink ref="F116" r:id="rId8" display="https://podminky.urs.cz/item/CS_URS_2024_01/013294000"/>
    <hyperlink ref="F121" r:id="rId9" display="https://podminky.urs.cz/item/CS_URS_2024_01/020001000"/>
    <hyperlink ref="F125" r:id="rId10" display="https://podminky.urs.cz/item/CS_URS_2024_01/031002000"/>
    <hyperlink ref="F128" r:id="rId11" display="https://podminky.urs.cz/item/CS_URS_2024_01/032002000"/>
    <hyperlink ref="F131" r:id="rId12" display="https://podminky.urs.cz/item/CS_URS_2024_01/033002000"/>
    <hyperlink ref="F134" r:id="rId13" display="https://podminky.urs.cz/item/CS_URS_2024_01/034103000"/>
    <hyperlink ref="F137" r:id="rId14" display="https://podminky.urs.cz/item/CS_URS_2024_01/035002000"/>
    <hyperlink ref="F140" r:id="rId15" display="https://podminky.urs.cz/item/CS_URS_2024_01/039002000"/>
    <hyperlink ref="F144" r:id="rId16" display="https://podminky.urs.cz/item/CS_URS_2024_01/041403000"/>
    <hyperlink ref="F147" r:id="rId17" display="https://podminky.urs.cz/item/CS_URS_2024_01/043154000"/>
    <hyperlink ref="F150" r:id="rId18" display="https://podminky.urs.cz/item/CS_URS_2024_01/045203000"/>
    <hyperlink ref="F155" r:id="rId19" display="https://podminky.urs.cz/item/CS_URS_2024_01/060001000"/>
    <hyperlink ref="F159" r:id="rId20" display="https://podminky.urs.cz/item/CS_URS_2024_01/070001000"/>
    <hyperlink ref="F164" r:id="rId21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4" customFormat="1" ht="45" customHeight="1">
      <c r="B3" s="265"/>
      <c r="C3" s="266" t="s">
        <v>4204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4205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4206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4207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4208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4209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4210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4211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4212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4213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4214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102</v>
      </c>
      <c r="F18" s="272" t="s">
        <v>4215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4216</v>
      </c>
      <c r="F19" s="272" t="s">
        <v>4217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80</v>
      </c>
      <c r="F20" s="272" t="s">
        <v>4218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115</v>
      </c>
      <c r="F21" s="272" t="s">
        <v>4219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4220</v>
      </c>
      <c r="F22" s="272" t="s">
        <v>4221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89</v>
      </c>
      <c r="F23" s="272" t="s">
        <v>4222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4223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4224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4225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4226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4227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4228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4229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4230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4231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134</v>
      </c>
      <c r="F36" s="272"/>
      <c r="G36" s="272" t="s">
        <v>4232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4233</v>
      </c>
      <c r="F37" s="272"/>
      <c r="G37" s="272" t="s">
        <v>4234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4235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4236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135</v>
      </c>
      <c r="F40" s="272"/>
      <c r="G40" s="272" t="s">
        <v>4237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136</v>
      </c>
      <c r="F41" s="272"/>
      <c r="G41" s="272" t="s">
        <v>4238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4239</v>
      </c>
      <c r="F42" s="272"/>
      <c r="G42" s="272" t="s">
        <v>4240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4241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4242</v>
      </c>
      <c r="F44" s="272"/>
      <c r="G44" s="272" t="s">
        <v>4243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138</v>
      </c>
      <c r="F45" s="272"/>
      <c r="G45" s="272" t="s">
        <v>4244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4245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4246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4247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4248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4249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4250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4251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4252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4253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4254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4255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4256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4257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4258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4259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4260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4261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4262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4263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4264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4265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4266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4267</v>
      </c>
      <c r="D76" s="290"/>
      <c r="E76" s="290"/>
      <c r="F76" s="290" t="s">
        <v>4268</v>
      </c>
      <c r="G76" s="291"/>
      <c r="H76" s="290" t="s">
        <v>55</v>
      </c>
      <c r="I76" s="290" t="s">
        <v>58</v>
      </c>
      <c r="J76" s="290" t="s">
        <v>4269</v>
      </c>
      <c r="K76" s="289"/>
    </row>
    <row r="77" s="1" customFormat="1" ht="17.25" customHeight="1">
      <c r="B77" s="287"/>
      <c r="C77" s="292" t="s">
        <v>4270</v>
      </c>
      <c r="D77" s="292"/>
      <c r="E77" s="292"/>
      <c r="F77" s="293" t="s">
        <v>4271</v>
      </c>
      <c r="G77" s="294"/>
      <c r="H77" s="292"/>
      <c r="I77" s="292"/>
      <c r="J77" s="292" t="s">
        <v>4272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4273</v>
      </c>
      <c r="G79" s="299"/>
      <c r="H79" s="275" t="s">
        <v>4274</v>
      </c>
      <c r="I79" s="275" t="s">
        <v>4275</v>
      </c>
      <c r="J79" s="275">
        <v>20</v>
      </c>
      <c r="K79" s="289"/>
    </row>
    <row r="80" s="1" customFormat="1" ht="15" customHeight="1">
      <c r="B80" s="287"/>
      <c r="C80" s="275" t="s">
        <v>4276</v>
      </c>
      <c r="D80" s="275"/>
      <c r="E80" s="275"/>
      <c r="F80" s="298" t="s">
        <v>4273</v>
      </c>
      <c r="G80" s="299"/>
      <c r="H80" s="275" t="s">
        <v>4277</v>
      </c>
      <c r="I80" s="275" t="s">
        <v>4275</v>
      </c>
      <c r="J80" s="275">
        <v>120</v>
      </c>
      <c r="K80" s="289"/>
    </row>
    <row r="81" s="1" customFormat="1" ht="15" customHeight="1">
      <c r="B81" s="300"/>
      <c r="C81" s="275" t="s">
        <v>4278</v>
      </c>
      <c r="D81" s="275"/>
      <c r="E81" s="275"/>
      <c r="F81" s="298" t="s">
        <v>4279</v>
      </c>
      <c r="G81" s="299"/>
      <c r="H81" s="275" t="s">
        <v>4280</v>
      </c>
      <c r="I81" s="275" t="s">
        <v>4275</v>
      </c>
      <c r="J81" s="275">
        <v>50</v>
      </c>
      <c r="K81" s="289"/>
    </row>
    <row r="82" s="1" customFormat="1" ht="15" customHeight="1">
      <c r="B82" s="300"/>
      <c r="C82" s="275" t="s">
        <v>4281</v>
      </c>
      <c r="D82" s="275"/>
      <c r="E82" s="275"/>
      <c r="F82" s="298" t="s">
        <v>4273</v>
      </c>
      <c r="G82" s="299"/>
      <c r="H82" s="275" t="s">
        <v>4282</v>
      </c>
      <c r="I82" s="275" t="s">
        <v>4283</v>
      </c>
      <c r="J82" s="275"/>
      <c r="K82" s="289"/>
    </row>
    <row r="83" s="1" customFormat="1" ht="15" customHeight="1">
      <c r="B83" s="300"/>
      <c r="C83" s="301" t="s">
        <v>4284</v>
      </c>
      <c r="D83" s="301"/>
      <c r="E83" s="301"/>
      <c r="F83" s="302" t="s">
        <v>4279</v>
      </c>
      <c r="G83" s="301"/>
      <c r="H83" s="301" t="s">
        <v>4285</v>
      </c>
      <c r="I83" s="301" t="s">
        <v>4275</v>
      </c>
      <c r="J83" s="301">
        <v>15</v>
      </c>
      <c r="K83" s="289"/>
    </row>
    <row r="84" s="1" customFormat="1" ht="15" customHeight="1">
      <c r="B84" s="300"/>
      <c r="C84" s="301" t="s">
        <v>4286</v>
      </c>
      <c r="D84" s="301"/>
      <c r="E84" s="301"/>
      <c r="F84" s="302" t="s">
        <v>4279</v>
      </c>
      <c r="G84" s="301"/>
      <c r="H84" s="301" t="s">
        <v>4287</v>
      </c>
      <c r="I84" s="301" t="s">
        <v>4275</v>
      </c>
      <c r="J84" s="301">
        <v>15</v>
      </c>
      <c r="K84" s="289"/>
    </row>
    <row r="85" s="1" customFormat="1" ht="15" customHeight="1">
      <c r="B85" s="300"/>
      <c r="C85" s="301" t="s">
        <v>4288</v>
      </c>
      <c r="D85" s="301"/>
      <c r="E85" s="301"/>
      <c r="F85" s="302" t="s">
        <v>4279</v>
      </c>
      <c r="G85" s="301"/>
      <c r="H85" s="301" t="s">
        <v>4289</v>
      </c>
      <c r="I85" s="301" t="s">
        <v>4275</v>
      </c>
      <c r="J85" s="301">
        <v>20</v>
      </c>
      <c r="K85" s="289"/>
    </row>
    <row r="86" s="1" customFormat="1" ht="15" customHeight="1">
      <c r="B86" s="300"/>
      <c r="C86" s="301" t="s">
        <v>4290</v>
      </c>
      <c r="D86" s="301"/>
      <c r="E86" s="301"/>
      <c r="F86" s="302" t="s">
        <v>4279</v>
      </c>
      <c r="G86" s="301"/>
      <c r="H86" s="301" t="s">
        <v>4291</v>
      </c>
      <c r="I86" s="301" t="s">
        <v>4275</v>
      </c>
      <c r="J86" s="301">
        <v>20</v>
      </c>
      <c r="K86" s="289"/>
    </row>
    <row r="87" s="1" customFormat="1" ht="15" customHeight="1">
      <c r="B87" s="300"/>
      <c r="C87" s="275" t="s">
        <v>4292</v>
      </c>
      <c r="D87" s="275"/>
      <c r="E87" s="275"/>
      <c r="F87" s="298" t="s">
        <v>4279</v>
      </c>
      <c r="G87" s="299"/>
      <c r="H87" s="275" t="s">
        <v>4293</v>
      </c>
      <c r="I87" s="275" t="s">
        <v>4275</v>
      </c>
      <c r="J87" s="275">
        <v>50</v>
      </c>
      <c r="K87" s="289"/>
    </row>
    <row r="88" s="1" customFormat="1" ht="15" customHeight="1">
      <c r="B88" s="300"/>
      <c r="C88" s="275" t="s">
        <v>4294</v>
      </c>
      <c r="D88" s="275"/>
      <c r="E88" s="275"/>
      <c r="F88" s="298" t="s">
        <v>4279</v>
      </c>
      <c r="G88" s="299"/>
      <c r="H88" s="275" t="s">
        <v>4295</v>
      </c>
      <c r="I88" s="275" t="s">
        <v>4275</v>
      </c>
      <c r="J88" s="275">
        <v>20</v>
      </c>
      <c r="K88" s="289"/>
    </row>
    <row r="89" s="1" customFormat="1" ht="15" customHeight="1">
      <c r="B89" s="300"/>
      <c r="C89" s="275" t="s">
        <v>4296</v>
      </c>
      <c r="D89" s="275"/>
      <c r="E89" s="275"/>
      <c r="F89" s="298" t="s">
        <v>4279</v>
      </c>
      <c r="G89" s="299"/>
      <c r="H89" s="275" t="s">
        <v>4297</v>
      </c>
      <c r="I89" s="275" t="s">
        <v>4275</v>
      </c>
      <c r="J89" s="275">
        <v>20</v>
      </c>
      <c r="K89" s="289"/>
    </row>
    <row r="90" s="1" customFormat="1" ht="15" customHeight="1">
      <c r="B90" s="300"/>
      <c r="C90" s="275" t="s">
        <v>4298</v>
      </c>
      <c r="D90" s="275"/>
      <c r="E90" s="275"/>
      <c r="F90" s="298" t="s">
        <v>4279</v>
      </c>
      <c r="G90" s="299"/>
      <c r="H90" s="275" t="s">
        <v>4299</v>
      </c>
      <c r="I90" s="275" t="s">
        <v>4275</v>
      </c>
      <c r="J90" s="275">
        <v>50</v>
      </c>
      <c r="K90" s="289"/>
    </row>
    <row r="91" s="1" customFormat="1" ht="15" customHeight="1">
      <c r="B91" s="300"/>
      <c r="C91" s="275" t="s">
        <v>4300</v>
      </c>
      <c r="D91" s="275"/>
      <c r="E91" s="275"/>
      <c r="F91" s="298" t="s">
        <v>4279</v>
      </c>
      <c r="G91" s="299"/>
      <c r="H91" s="275" t="s">
        <v>4300</v>
      </c>
      <c r="I91" s="275" t="s">
        <v>4275</v>
      </c>
      <c r="J91" s="275">
        <v>50</v>
      </c>
      <c r="K91" s="289"/>
    </row>
    <row r="92" s="1" customFormat="1" ht="15" customHeight="1">
      <c r="B92" s="300"/>
      <c r="C92" s="275" t="s">
        <v>4301</v>
      </c>
      <c r="D92" s="275"/>
      <c r="E92" s="275"/>
      <c r="F92" s="298" t="s">
        <v>4279</v>
      </c>
      <c r="G92" s="299"/>
      <c r="H92" s="275" t="s">
        <v>4302</v>
      </c>
      <c r="I92" s="275" t="s">
        <v>4275</v>
      </c>
      <c r="J92" s="275">
        <v>255</v>
      </c>
      <c r="K92" s="289"/>
    </row>
    <row r="93" s="1" customFormat="1" ht="15" customHeight="1">
      <c r="B93" s="300"/>
      <c r="C93" s="275" t="s">
        <v>4303</v>
      </c>
      <c r="D93" s="275"/>
      <c r="E93" s="275"/>
      <c r="F93" s="298" t="s">
        <v>4273</v>
      </c>
      <c r="G93" s="299"/>
      <c r="H93" s="275" t="s">
        <v>4304</v>
      </c>
      <c r="I93" s="275" t="s">
        <v>4305</v>
      </c>
      <c r="J93" s="275"/>
      <c r="K93" s="289"/>
    </row>
    <row r="94" s="1" customFormat="1" ht="15" customHeight="1">
      <c r="B94" s="300"/>
      <c r="C94" s="275" t="s">
        <v>4306</v>
      </c>
      <c r="D94" s="275"/>
      <c r="E94" s="275"/>
      <c r="F94" s="298" t="s">
        <v>4273</v>
      </c>
      <c r="G94" s="299"/>
      <c r="H94" s="275" t="s">
        <v>4307</v>
      </c>
      <c r="I94" s="275" t="s">
        <v>4308</v>
      </c>
      <c r="J94" s="275"/>
      <c r="K94" s="289"/>
    </row>
    <row r="95" s="1" customFormat="1" ht="15" customHeight="1">
      <c r="B95" s="300"/>
      <c r="C95" s="275" t="s">
        <v>4309</v>
      </c>
      <c r="D95" s="275"/>
      <c r="E95" s="275"/>
      <c r="F95" s="298" t="s">
        <v>4273</v>
      </c>
      <c r="G95" s="299"/>
      <c r="H95" s="275" t="s">
        <v>4309</v>
      </c>
      <c r="I95" s="275" t="s">
        <v>4308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4273</v>
      </c>
      <c r="G96" s="299"/>
      <c r="H96" s="275" t="s">
        <v>4310</v>
      </c>
      <c r="I96" s="275" t="s">
        <v>4308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4273</v>
      </c>
      <c r="G97" s="299"/>
      <c r="H97" s="275" t="s">
        <v>4311</v>
      </c>
      <c r="I97" s="275" t="s">
        <v>4308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4312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4267</v>
      </c>
      <c r="D103" s="290"/>
      <c r="E103" s="290"/>
      <c r="F103" s="290" t="s">
        <v>4268</v>
      </c>
      <c r="G103" s="291"/>
      <c r="H103" s="290" t="s">
        <v>55</v>
      </c>
      <c r="I103" s="290" t="s">
        <v>58</v>
      </c>
      <c r="J103" s="290" t="s">
        <v>4269</v>
      </c>
      <c r="K103" s="289"/>
    </row>
    <row r="104" s="1" customFormat="1" ht="17.25" customHeight="1">
      <c r="B104" s="287"/>
      <c r="C104" s="292" t="s">
        <v>4270</v>
      </c>
      <c r="D104" s="292"/>
      <c r="E104" s="292"/>
      <c r="F104" s="293" t="s">
        <v>4271</v>
      </c>
      <c r="G104" s="294"/>
      <c r="H104" s="292"/>
      <c r="I104" s="292"/>
      <c r="J104" s="292" t="s">
        <v>4272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4273</v>
      </c>
      <c r="G106" s="275"/>
      <c r="H106" s="275" t="s">
        <v>4313</v>
      </c>
      <c r="I106" s="275" t="s">
        <v>4275</v>
      </c>
      <c r="J106" s="275">
        <v>20</v>
      </c>
      <c r="K106" s="289"/>
    </row>
    <row r="107" s="1" customFormat="1" ht="15" customHeight="1">
      <c r="B107" s="287"/>
      <c r="C107" s="275" t="s">
        <v>4276</v>
      </c>
      <c r="D107" s="275"/>
      <c r="E107" s="275"/>
      <c r="F107" s="298" t="s">
        <v>4273</v>
      </c>
      <c r="G107" s="275"/>
      <c r="H107" s="275" t="s">
        <v>4313</v>
      </c>
      <c r="I107" s="275" t="s">
        <v>4275</v>
      </c>
      <c r="J107" s="275">
        <v>120</v>
      </c>
      <c r="K107" s="289"/>
    </row>
    <row r="108" s="1" customFormat="1" ht="15" customHeight="1">
      <c r="B108" s="300"/>
      <c r="C108" s="275" t="s">
        <v>4278</v>
      </c>
      <c r="D108" s="275"/>
      <c r="E108" s="275"/>
      <c r="F108" s="298" t="s">
        <v>4279</v>
      </c>
      <c r="G108" s="275"/>
      <c r="H108" s="275" t="s">
        <v>4313</v>
      </c>
      <c r="I108" s="275" t="s">
        <v>4275</v>
      </c>
      <c r="J108" s="275">
        <v>50</v>
      </c>
      <c r="K108" s="289"/>
    </row>
    <row r="109" s="1" customFormat="1" ht="15" customHeight="1">
      <c r="B109" s="300"/>
      <c r="C109" s="275" t="s">
        <v>4281</v>
      </c>
      <c r="D109" s="275"/>
      <c r="E109" s="275"/>
      <c r="F109" s="298" t="s">
        <v>4273</v>
      </c>
      <c r="G109" s="275"/>
      <c r="H109" s="275" t="s">
        <v>4313</v>
      </c>
      <c r="I109" s="275" t="s">
        <v>4283</v>
      </c>
      <c r="J109" s="275"/>
      <c r="K109" s="289"/>
    </row>
    <row r="110" s="1" customFormat="1" ht="15" customHeight="1">
      <c r="B110" s="300"/>
      <c r="C110" s="275" t="s">
        <v>4292</v>
      </c>
      <c r="D110" s="275"/>
      <c r="E110" s="275"/>
      <c r="F110" s="298" t="s">
        <v>4279</v>
      </c>
      <c r="G110" s="275"/>
      <c r="H110" s="275" t="s">
        <v>4313</v>
      </c>
      <c r="I110" s="275" t="s">
        <v>4275</v>
      </c>
      <c r="J110" s="275">
        <v>50</v>
      </c>
      <c r="K110" s="289"/>
    </row>
    <row r="111" s="1" customFormat="1" ht="15" customHeight="1">
      <c r="B111" s="300"/>
      <c r="C111" s="275" t="s">
        <v>4300</v>
      </c>
      <c r="D111" s="275"/>
      <c r="E111" s="275"/>
      <c r="F111" s="298" t="s">
        <v>4279</v>
      </c>
      <c r="G111" s="275"/>
      <c r="H111" s="275" t="s">
        <v>4313</v>
      </c>
      <c r="I111" s="275" t="s">
        <v>4275</v>
      </c>
      <c r="J111" s="275">
        <v>50</v>
      </c>
      <c r="K111" s="289"/>
    </row>
    <row r="112" s="1" customFormat="1" ht="15" customHeight="1">
      <c r="B112" s="300"/>
      <c r="C112" s="275" t="s">
        <v>4298</v>
      </c>
      <c r="D112" s="275"/>
      <c r="E112" s="275"/>
      <c r="F112" s="298" t="s">
        <v>4279</v>
      </c>
      <c r="G112" s="275"/>
      <c r="H112" s="275" t="s">
        <v>4313</v>
      </c>
      <c r="I112" s="275" t="s">
        <v>4275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4273</v>
      </c>
      <c r="G113" s="275"/>
      <c r="H113" s="275" t="s">
        <v>4314</v>
      </c>
      <c r="I113" s="275" t="s">
        <v>4275</v>
      </c>
      <c r="J113" s="275">
        <v>20</v>
      </c>
      <c r="K113" s="289"/>
    </row>
    <row r="114" s="1" customFormat="1" ht="15" customHeight="1">
      <c r="B114" s="300"/>
      <c r="C114" s="275" t="s">
        <v>4315</v>
      </c>
      <c r="D114" s="275"/>
      <c r="E114" s="275"/>
      <c r="F114" s="298" t="s">
        <v>4273</v>
      </c>
      <c r="G114" s="275"/>
      <c r="H114" s="275" t="s">
        <v>4316</v>
      </c>
      <c r="I114" s="275" t="s">
        <v>4275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4273</v>
      </c>
      <c r="G115" s="275"/>
      <c r="H115" s="275" t="s">
        <v>4317</v>
      </c>
      <c r="I115" s="275" t="s">
        <v>4308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4273</v>
      </c>
      <c r="G116" s="275"/>
      <c r="H116" s="275" t="s">
        <v>4318</v>
      </c>
      <c r="I116" s="275" t="s">
        <v>4308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4273</v>
      </c>
      <c r="G117" s="275"/>
      <c r="H117" s="275" t="s">
        <v>4319</v>
      </c>
      <c r="I117" s="275" t="s">
        <v>4320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4321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4267</v>
      </c>
      <c r="D123" s="290"/>
      <c r="E123" s="290"/>
      <c r="F123" s="290" t="s">
        <v>4268</v>
      </c>
      <c r="G123" s="291"/>
      <c r="H123" s="290" t="s">
        <v>55</v>
      </c>
      <c r="I123" s="290" t="s">
        <v>58</v>
      </c>
      <c r="J123" s="290" t="s">
        <v>4269</v>
      </c>
      <c r="K123" s="319"/>
    </row>
    <row r="124" s="1" customFormat="1" ht="17.25" customHeight="1">
      <c r="B124" s="318"/>
      <c r="C124" s="292" t="s">
        <v>4270</v>
      </c>
      <c r="D124" s="292"/>
      <c r="E124" s="292"/>
      <c r="F124" s="293" t="s">
        <v>4271</v>
      </c>
      <c r="G124" s="294"/>
      <c r="H124" s="292"/>
      <c r="I124" s="292"/>
      <c r="J124" s="292" t="s">
        <v>4272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4276</v>
      </c>
      <c r="D126" s="297"/>
      <c r="E126" s="297"/>
      <c r="F126" s="298" t="s">
        <v>4273</v>
      </c>
      <c r="G126" s="275"/>
      <c r="H126" s="275" t="s">
        <v>4313</v>
      </c>
      <c r="I126" s="275" t="s">
        <v>4275</v>
      </c>
      <c r="J126" s="275">
        <v>120</v>
      </c>
      <c r="K126" s="323"/>
    </row>
    <row r="127" s="1" customFormat="1" ht="15" customHeight="1">
      <c r="B127" s="320"/>
      <c r="C127" s="275" t="s">
        <v>4322</v>
      </c>
      <c r="D127" s="275"/>
      <c r="E127" s="275"/>
      <c r="F127" s="298" t="s">
        <v>4273</v>
      </c>
      <c r="G127" s="275"/>
      <c r="H127" s="275" t="s">
        <v>4323</v>
      </c>
      <c r="I127" s="275" t="s">
        <v>4275</v>
      </c>
      <c r="J127" s="275" t="s">
        <v>4324</v>
      </c>
      <c r="K127" s="323"/>
    </row>
    <row r="128" s="1" customFormat="1" ht="15" customHeight="1">
      <c r="B128" s="320"/>
      <c r="C128" s="275" t="s">
        <v>89</v>
      </c>
      <c r="D128" s="275"/>
      <c r="E128" s="275"/>
      <c r="F128" s="298" t="s">
        <v>4273</v>
      </c>
      <c r="G128" s="275"/>
      <c r="H128" s="275" t="s">
        <v>4325</v>
      </c>
      <c r="I128" s="275" t="s">
        <v>4275</v>
      </c>
      <c r="J128" s="275" t="s">
        <v>4324</v>
      </c>
      <c r="K128" s="323"/>
    </row>
    <row r="129" s="1" customFormat="1" ht="15" customHeight="1">
      <c r="B129" s="320"/>
      <c r="C129" s="275" t="s">
        <v>4284</v>
      </c>
      <c r="D129" s="275"/>
      <c r="E129" s="275"/>
      <c r="F129" s="298" t="s">
        <v>4279</v>
      </c>
      <c r="G129" s="275"/>
      <c r="H129" s="275" t="s">
        <v>4285</v>
      </c>
      <c r="I129" s="275" t="s">
        <v>4275</v>
      </c>
      <c r="J129" s="275">
        <v>15</v>
      </c>
      <c r="K129" s="323"/>
    </row>
    <row r="130" s="1" customFormat="1" ht="15" customHeight="1">
      <c r="B130" s="320"/>
      <c r="C130" s="301" t="s">
        <v>4286</v>
      </c>
      <c r="D130" s="301"/>
      <c r="E130" s="301"/>
      <c r="F130" s="302" t="s">
        <v>4279</v>
      </c>
      <c r="G130" s="301"/>
      <c r="H130" s="301" t="s">
        <v>4287</v>
      </c>
      <c r="I130" s="301" t="s">
        <v>4275</v>
      </c>
      <c r="J130" s="301">
        <v>15</v>
      </c>
      <c r="K130" s="323"/>
    </row>
    <row r="131" s="1" customFormat="1" ht="15" customHeight="1">
      <c r="B131" s="320"/>
      <c r="C131" s="301" t="s">
        <v>4288</v>
      </c>
      <c r="D131" s="301"/>
      <c r="E131" s="301"/>
      <c r="F131" s="302" t="s">
        <v>4279</v>
      </c>
      <c r="G131" s="301"/>
      <c r="H131" s="301" t="s">
        <v>4289</v>
      </c>
      <c r="I131" s="301" t="s">
        <v>4275</v>
      </c>
      <c r="J131" s="301">
        <v>20</v>
      </c>
      <c r="K131" s="323"/>
    </row>
    <row r="132" s="1" customFormat="1" ht="15" customHeight="1">
      <c r="B132" s="320"/>
      <c r="C132" s="301" t="s">
        <v>4290</v>
      </c>
      <c r="D132" s="301"/>
      <c r="E132" s="301"/>
      <c r="F132" s="302" t="s">
        <v>4279</v>
      </c>
      <c r="G132" s="301"/>
      <c r="H132" s="301" t="s">
        <v>4291</v>
      </c>
      <c r="I132" s="301" t="s">
        <v>4275</v>
      </c>
      <c r="J132" s="301">
        <v>20</v>
      </c>
      <c r="K132" s="323"/>
    </row>
    <row r="133" s="1" customFormat="1" ht="15" customHeight="1">
      <c r="B133" s="320"/>
      <c r="C133" s="275" t="s">
        <v>4278</v>
      </c>
      <c r="D133" s="275"/>
      <c r="E133" s="275"/>
      <c r="F133" s="298" t="s">
        <v>4279</v>
      </c>
      <c r="G133" s="275"/>
      <c r="H133" s="275" t="s">
        <v>4313</v>
      </c>
      <c r="I133" s="275" t="s">
        <v>4275</v>
      </c>
      <c r="J133" s="275">
        <v>50</v>
      </c>
      <c r="K133" s="323"/>
    </row>
    <row r="134" s="1" customFormat="1" ht="15" customHeight="1">
      <c r="B134" s="320"/>
      <c r="C134" s="275" t="s">
        <v>4292</v>
      </c>
      <c r="D134" s="275"/>
      <c r="E134" s="275"/>
      <c r="F134" s="298" t="s">
        <v>4279</v>
      </c>
      <c r="G134" s="275"/>
      <c r="H134" s="275" t="s">
        <v>4313</v>
      </c>
      <c r="I134" s="275" t="s">
        <v>4275</v>
      </c>
      <c r="J134" s="275">
        <v>50</v>
      </c>
      <c r="K134" s="323"/>
    </row>
    <row r="135" s="1" customFormat="1" ht="15" customHeight="1">
      <c r="B135" s="320"/>
      <c r="C135" s="275" t="s">
        <v>4298</v>
      </c>
      <c r="D135" s="275"/>
      <c r="E135" s="275"/>
      <c r="F135" s="298" t="s">
        <v>4279</v>
      </c>
      <c r="G135" s="275"/>
      <c r="H135" s="275" t="s">
        <v>4313</v>
      </c>
      <c r="I135" s="275" t="s">
        <v>4275</v>
      </c>
      <c r="J135" s="275">
        <v>50</v>
      </c>
      <c r="K135" s="323"/>
    </row>
    <row r="136" s="1" customFormat="1" ht="15" customHeight="1">
      <c r="B136" s="320"/>
      <c r="C136" s="275" t="s">
        <v>4300</v>
      </c>
      <c r="D136" s="275"/>
      <c r="E136" s="275"/>
      <c r="F136" s="298" t="s">
        <v>4279</v>
      </c>
      <c r="G136" s="275"/>
      <c r="H136" s="275" t="s">
        <v>4313</v>
      </c>
      <c r="I136" s="275" t="s">
        <v>4275</v>
      </c>
      <c r="J136" s="275">
        <v>50</v>
      </c>
      <c r="K136" s="323"/>
    </row>
    <row r="137" s="1" customFormat="1" ht="15" customHeight="1">
      <c r="B137" s="320"/>
      <c r="C137" s="275" t="s">
        <v>4301</v>
      </c>
      <c r="D137" s="275"/>
      <c r="E137" s="275"/>
      <c r="F137" s="298" t="s">
        <v>4279</v>
      </c>
      <c r="G137" s="275"/>
      <c r="H137" s="275" t="s">
        <v>4326</v>
      </c>
      <c r="I137" s="275" t="s">
        <v>4275</v>
      </c>
      <c r="J137" s="275">
        <v>255</v>
      </c>
      <c r="K137" s="323"/>
    </row>
    <row r="138" s="1" customFormat="1" ht="15" customHeight="1">
      <c r="B138" s="320"/>
      <c r="C138" s="275" t="s">
        <v>4303</v>
      </c>
      <c r="D138" s="275"/>
      <c r="E138" s="275"/>
      <c r="F138" s="298" t="s">
        <v>4273</v>
      </c>
      <c r="G138" s="275"/>
      <c r="H138" s="275" t="s">
        <v>4327</v>
      </c>
      <c r="I138" s="275" t="s">
        <v>4305</v>
      </c>
      <c r="J138" s="275"/>
      <c r="K138" s="323"/>
    </row>
    <row r="139" s="1" customFormat="1" ht="15" customHeight="1">
      <c r="B139" s="320"/>
      <c r="C139" s="275" t="s">
        <v>4306</v>
      </c>
      <c r="D139" s="275"/>
      <c r="E139" s="275"/>
      <c r="F139" s="298" t="s">
        <v>4273</v>
      </c>
      <c r="G139" s="275"/>
      <c r="H139" s="275" t="s">
        <v>4328</v>
      </c>
      <c r="I139" s="275" t="s">
        <v>4308</v>
      </c>
      <c r="J139" s="275"/>
      <c r="K139" s="323"/>
    </row>
    <row r="140" s="1" customFormat="1" ht="15" customHeight="1">
      <c r="B140" s="320"/>
      <c r="C140" s="275" t="s">
        <v>4309</v>
      </c>
      <c r="D140" s="275"/>
      <c r="E140" s="275"/>
      <c r="F140" s="298" t="s">
        <v>4273</v>
      </c>
      <c r="G140" s="275"/>
      <c r="H140" s="275" t="s">
        <v>4309</v>
      </c>
      <c r="I140" s="275" t="s">
        <v>4308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4273</v>
      </c>
      <c r="G141" s="275"/>
      <c r="H141" s="275" t="s">
        <v>4329</v>
      </c>
      <c r="I141" s="275" t="s">
        <v>4308</v>
      </c>
      <c r="J141" s="275"/>
      <c r="K141" s="323"/>
    </row>
    <row r="142" s="1" customFormat="1" ht="15" customHeight="1">
      <c r="B142" s="320"/>
      <c r="C142" s="275" t="s">
        <v>4330</v>
      </c>
      <c r="D142" s="275"/>
      <c r="E142" s="275"/>
      <c r="F142" s="298" t="s">
        <v>4273</v>
      </c>
      <c r="G142" s="275"/>
      <c r="H142" s="275" t="s">
        <v>4331</v>
      </c>
      <c r="I142" s="275" t="s">
        <v>4308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4332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4267</v>
      </c>
      <c r="D148" s="290"/>
      <c r="E148" s="290"/>
      <c r="F148" s="290" t="s">
        <v>4268</v>
      </c>
      <c r="G148" s="291"/>
      <c r="H148" s="290" t="s">
        <v>55</v>
      </c>
      <c r="I148" s="290" t="s">
        <v>58</v>
      </c>
      <c r="J148" s="290" t="s">
        <v>4269</v>
      </c>
      <c r="K148" s="289"/>
    </row>
    <row r="149" s="1" customFormat="1" ht="17.25" customHeight="1">
      <c r="B149" s="287"/>
      <c r="C149" s="292" t="s">
        <v>4270</v>
      </c>
      <c r="D149" s="292"/>
      <c r="E149" s="292"/>
      <c r="F149" s="293" t="s">
        <v>4271</v>
      </c>
      <c r="G149" s="294"/>
      <c r="H149" s="292"/>
      <c r="I149" s="292"/>
      <c r="J149" s="292" t="s">
        <v>4272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4276</v>
      </c>
      <c r="D151" s="275"/>
      <c r="E151" s="275"/>
      <c r="F151" s="328" t="s">
        <v>4273</v>
      </c>
      <c r="G151" s="275"/>
      <c r="H151" s="327" t="s">
        <v>4313</v>
      </c>
      <c r="I151" s="327" t="s">
        <v>4275</v>
      </c>
      <c r="J151" s="327">
        <v>120</v>
      </c>
      <c r="K151" s="323"/>
    </row>
    <row r="152" s="1" customFormat="1" ht="15" customHeight="1">
      <c r="B152" s="300"/>
      <c r="C152" s="327" t="s">
        <v>4322</v>
      </c>
      <c r="D152" s="275"/>
      <c r="E152" s="275"/>
      <c r="F152" s="328" t="s">
        <v>4273</v>
      </c>
      <c r="G152" s="275"/>
      <c r="H152" s="327" t="s">
        <v>4333</v>
      </c>
      <c r="I152" s="327" t="s">
        <v>4275</v>
      </c>
      <c r="J152" s="327" t="s">
        <v>4324</v>
      </c>
      <c r="K152" s="323"/>
    </row>
    <row r="153" s="1" customFormat="1" ht="15" customHeight="1">
      <c r="B153" s="300"/>
      <c r="C153" s="327" t="s">
        <v>89</v>
      </c>
      <c r="D153" s="275"/>
      <c r="E153" s="275"/>
      <c r="F153" s="328" t="s">
        <v>4273</v>
      </c>
      <c r="G153" s="275"/>
      <c r="H153" s="327" t="s">
        <v>4334</v>
      </c>
      <c r="I153" s="327" t="s">
        <v>4275</v>
      </c>
      <c r="J153" s="327" t="s">
        <v>4324</v>
      </c>
      <c r="K153" s="323"/>
    </row>
    <row r="154" s="1" customFormat="1" ht="15" customHeight="1">
      <c r="B154" s="300"/>
      <c r="C154" s="327" t="s">
        <v>4278</v>
      </c>
      <c r="D154" s="275"/>
      <c r="E154" s="275"/>
      <c r="F154" s="328" t="s">
        <v>4279</v>
      </c>
      <c r="G154" s="275"/>
      <c r="H154" s="327" t="s">
        <v>4313</v>
      </c>
      <c r="I154" s="327" t="s">
        <v>4275</v>
      </c>
      <c r="J154" s="327">
        <v>50</v>
      </c>
      <c r="K154" s="323"/>
    </row>
    <row r="155" s="1" customFormat="1" ht="15" customHeight="1">
      <c r="B155" s="300"/>
      <c r="C155" s="327" t="s">
        <v>4281</v>
      </c>
      <c r="D155" s="275"/>
      <c r="E155" s="275"/>
      <c r="F155" s="328" t="s">
        <v>4273</v>
      </c>
      <c r="G155" s="275"/>
      <c r="H155" s="327" t="s">
        <v>4313</v>
      </c>
      <c r="I155" s="327" t="s">
        <v>4283</v>
      </c>
      <c r="J155" s="327"/>
      <c r="K155" s="323"/>
    </row>
    <row r="156" s="1" customFormat="1" ht="15" customHeight="1">
      <c r="B156" s="300"/>
      <c r="C156" s="327" t="s">
        <v>4292</v>
      </c>
      <c r="D156" s="275"/>
      <c r="E156" s="275"/>
      <c r="F156" s="328" t="s">
        <v>4279</v>
      </c>
      <c r="G156" s="275"/>
      <c r="H156" s="327" t="s">
        <v>4313</v>
      </c>
      <c r="I156" s="327" t="s">
        <v>4275</v>
      </c>
      <c r="J156" s="327">
        <v>50</v>
      </c>
      <c r="K156" s="323"/>
    </row>
    <row r="157" s="1" customFormat="1" ht="15" customHeight="1">
      <c r="B157" s="300"/>
      <c r="C157" s="327" t="s">
        <v>4300</v>
      </c>
      <c r="D157" s="275"/>
      <c r="E157" s="275"/>
      <c r="F157" s="328" t="s">
        <v>4279</v>
      </c>
      <c r="G157" s="275"/>
      <c r="H157" s="327" t="s">
        <v>4313</v>
      </c>
      <c r="I157" s="327" t="s">
        <v>4275</v>
      </c>
      <c r="J157" s="327">
        <v>50</v>
      </c>
      <c r="K157" s="323"/>
    </row>
    <row r="158" s="1" customFormat="1" ht="15" customHeight="1">
      <c r="B158" s="300"/>
      <c r="C158" s="327" t="s">
        <v>4298</v>
      </c>
      <c r="D158" s="275"/>
      <c r="E158" s="275"/>
      <c r="F158" s="328" t="s">
        <v>4279</v>
      </c>
      <c r="G158" s="275"/>
      <c r="H158" s="327" t="s">
        <v>4313</v>
      </c>
      <c r="I158" s="327" t="s">
        <v>4275</v>
      </c>
      <c r="J158" s="327">
        <v>50</v>
      </c>
      <c r="K158" s="323"/>
    </row>
    <row r="159" s="1" customFormat="1" ht="15" customHeight="1">
      <c r="B159" s="300"/>
      <c r="C159" s="327" t="s">
        <v>121</v>
      </c>
      <c r="D159" s="275"/>
      <c r="E159" s="275"/>
      <c r="F159" s="328" t="s">
        <v>4273</v>
      </c>
      <c r="G159" s="275"/>
      <c r="H159" s="327" t="s">
        <v>4335</v>
      </c>
      <c r="I159" s="327" t="s">
        <v>4275</v>
      </c>
      <c r="J159" s="327" t="s">
        <v>4336</v>
      </c>
      <c r="K159" s="323"/>
    </row>
    <row r="160" s="1" customFormat="1" ht="15" customHeight="1">
      <c r="B160" s="300"/>
      <c r="C160" s="327" t="s">
        <v>4337</v>
      </c>
      <c r="D160" s="275"/>
      <c r="E160" s="275"/>
      <c r="F160" s="328" t="s">
        <v>4273</v>
      </c>
      <c r="G160" s="275"/>
      <c r="H160" s="327" t="s">
        <v>4338</v>
      </c>
      <c r="I160" s="327" t="s">
        <v>4308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4339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4267</v>
      </c>
      <c r="D166" s="290"/>
      <c r="E166" s="290"/>
      <c r="F166" s="290" t="s">
        <v>4268</v>
      </c>
      <c r="G166" s="332"/>
      <c r="H166" s="333" t="s">
        <v>55</v>
      </c>
      <c r="I166" s="333" t="s">
        <v>58</v>
      </c>
      <c r="J166" s="290" t="s">
        <v>4269</v>
      </c>
      <c r="K166" s="267"/>
    </row>
    <row r="167" s="1" customFormat="1" ht="17.25" customHeight="1">
      <c r="B167" s="268"/>
      <c r="C167" s="292" t="s">
        <v>4270</v>
      </c>
      <c r="D167" s="292"/>
      <c r="E167" s="292"/>
      <c r="F167" s="293" t="s">
        <v>4271</v>
      </c>
      <c r="G167" s="334"/>
      <c r="H167" s="335"/>
      <c r="I167" s="335"/>
      <c r="J167" s="292" t="s">
        <v>4272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4276</v>
      </c>
      <c r="D169" s="275"/>
      <c r="E169" s="275"/>
      <c r="F169" s="298" t="s">
        <v>4273</v>
      </c>
      <c r="G169" s="275"/>
      <c r="H169" s="275" t="s">
        <v>4313</v>
      </c>
      <c r="I169" s="275" t="s">
        <v>4275</v>
      </c>
      <c r="J169" s="275">
        <v>120</v>
      </c>
      <c r="K169" s="323"/>
    </row>
    <row r="170" s="1" customFormat="1" ht="15" customHeight="1">
      <c r="B170" s="300"/>
      <c r="C170" s="275" t="s">
        <v>4322</v>
      </c>
      <c r="D170" s="275"/>
      <c r="E170" s="275"/>
      <c r="F170" s="298" t="s">
        <v>4273</v>
      </c>
      <c r="G170" s="275"/>
      <c r="H170" s="275" t="s">
        <v>4323</v>
      </c>
      <c r="I170" s="275" t="s">
        <v>4275</v>
      </c>
      <c r="J170" s="275" t="s">
        <v>4324</v>
      </c>
      <c r="K170" s="323"/>
    </row>
    <row r="171" s="1" customFormat="1" ht="15" customHeight="1">
      <c r="B171" s="300"/>
      <c r="C171" s="275" t="s">
        <v>89</v>
      </c>
      <c r="D171" s="275"/>
      <c r="E171" s="275"/>
      <c r="F171" s="298" t="s">
        <v>4273</v>
      </c>
      <c r="G171" s="275"/>
      <c r="H171" s="275" t="s">
        <v>4340</v>
      </c>
      <c r="I171" s="275" t="s">
        <v>4275</v>
      </c>
      <c r="J171" s="275" t="s">
        <v>4324</v>
      </c>
      <c r="K171" s="323"/>
    </row>
    <row r="172" s="1" customFormat="1" ht="15" customHeight="1">
      <c r="B172" s="300"/>
      <c r="C172" s="275" t="s">
        <v>4278</v>
      </c>
      <c r="D172" s="275"/>
      <c r="E172" s="275"/>
      <c r="F172" s="298" t="s">
        <v>4279</v>
      </c>
      <c r="G172" s="275"/>
      <c r="H172" s="275" t="s">
        <v>4340</v>
      </c>
      <c r="I172" s="275" t="s">
        <v>4275</v>
      </c>
      <c r="J172" s="275">
        <v>50</v>
      </c>
      <c r="K172" s="323"/>
    </row>
    <row r="173" s="1" customFormat="1" ht="15" customHeight="1">
      <c r="B173" s="300"/>
      <c r="C173" s="275" t="s">
        <v>4281</v>
      </c>
      <c r="D173" s="275"/>
      <c r="E173" s="275"/>
      <c r="F173" s="298" t="s">
        <v>4273</v>
      </c>
      <c r="G173" s="275"/>
      <c r="H173" s="275" t="s">
        <v>4340</v>
      </c>
      <c r="I173" s="275" t="s">
        <v>4283</v>
      </c>
      <c r="J173" s="275"/>
      <c r="K173" s="323"/>
    </row>
    <row r="174" s="1" customFormat="1" ht="15" customHeight="1">
      <c r="B174" s="300"/>
      <c r="C174" s="275" t="s">
        <v>4292</v>
      </c>
      <c r="D174" s="275"/>
      <c r="E174" s="275"/>
      <c r="F174" s="298" t="s">
        <v>4279</v>
      </c>
      <c r="G174" s="275"/>
      <c r="H174" s="275" t="s">
        <v>4340</v>
      </c>
      <c r="I174" s="275" t="s">
        <v>4275</v>
      </c>
      <c r="J174" s="275">
        <v>50</v>
      </c>
      <c r="K174" s="323"/>
    </row>
    <row r="175" s="1" customFormat="1" ht="15" customHeight="1">
      <c r="B175" s="300"/>
      <c r="C175" s="275" t="s">
        <v>4300</v>
      </c>
      <c r="D175" s="275"/>
      <c r="E175" s="275"/>
      <c r="F175" s="298" t="s">
        <v>4279</v>
      </c>
      <c r="G175" s="275"/>
      <c r="H175" s="275" t="s">
        <v>4340</v>
      </c>
      <c r="I175" s="275" t="s">
        <v>4275</v>
      </c>
      <c r="J175" s="275">
        <v>50</v>
      </c>
      <c r="K175" s="323"/>
    </row>
    <row r="176" s="1" customFormat="1" ht="15" customHeight="1">
      <c r="B176" s="300"/>
      <c r="C176" s="275" t="s">
        <v>4298</v>
      </c>
      <c r="D176" s="275"/>
      <c r="E176" s="275"/>
      <c r="F176" s="298" t="s">
        <v>4279</v>
      </c>
      <c r="G176" s="275"/>
      <c r="H176" s="275" t="s">
        <v>4340</v>
      </c>
      <c r="I176" s="275" t="s">
        <v>4275</v>
      </c>
      <c r="J176" s="275">
        <v>50</v>
      </c>
      <c r="K176" s="323"/>
    </row>
    <row r="177" s="1" customFormat="1" ht="15" customHeight="1">
      <c r="B177" s="300"/>
      <c r="C177" s="275" t="s">
        <v>134</v>
      </c>
      <c r="D177" s="275"/>
      <c r="E177" s="275"/>
      <c r="F177" s="298" t="s">
        <v>4273</v>
      </c>
      <c r="G177" s="275"/>
      <c r="H177" s="275" t="s">
        <v>4341</v>
      </c>
      <c r="I177" s="275" t="s">
        <v>4342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4273</v>
      </c>
      <c r="G178" s="275"/>
      <c r="H178" s="275" t="s">
        <v>4343</v>
      </c>
      <c r="I178" s="275" t="s">
        <v>4344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4273</v>
      </c>
      <c r="G179" s="275"/>
      <c r="H179" s="275" t="s">
        <v>4345</v>
      </c>
      <c r="I179" s="275" t="s">
        <v>4275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4273</v>
      </c>
      <c r="G180" s="275"/>
      <c r="H180" s="275" t="s">
        <v>4346</v>
      </c>
      <c r="I180" s="275" t="s">
        <v>4275</v>
      </c>
      <c r="J180" s="275">
        <v>255</v>
      </c>
      <c r="K180" s="323"/>
    </row>
    <row r="181" s="1" customFormat="1" ht="15" customHeight="1">
      <c r="B181" s="300"/>
      <c r="C181" s="275" t="s">
        <v>135</v>
      </c>
      <c r="D181" s="275"/>
      <c r="E181" s="275"/>
      <c r="F181" s="298" t="s">
        <v>4273</v>
      </c>
      <c r="G181" s="275"/>
      <c r="H181" s="275" t="s">
        <v>4237</v>
      </c>
      <c r="I181" s="275" t="s">
        <v>4275</v>
      </c>
      <c r="J181" s="275">
        <v>10</v>
      </c>
      <c r="K181" s="323"/>
    </row>
    <row r="182" s="1" customFormat="1" ht="15" customHeight="1">
      <c r="B182" s="300"/>
      <c r="C182" s="275" t="s">
        <v>136</v>
      </c>
      <c r="D182" s="275"/>
      <c r="E182" s="275"/>
      <c r="F182" s="298" t="s">
        <v>4273</v>
      </c>
      <c r="G182" s="275"/>
      <c r="H182" s="275" t="s">
        <v>4347</v>
      </c>
      <c r="I182" s="275" t="s">
        <v>4308</v>
      </c>
      <c r="J182" s="275"/>
      <c r="K182" s="323"/>
    </row>
    <row r="183" s="1" customFormat="1" ht="15" customHeight="1">
      <c r="B183" s="300"/>
      <c r="C183" s="275" t="s">
        <v>4348</v>
      </c>
      <c r="D183" s="275"/>
      <c r="E183" s="275"/>
      <c r="F183" s="298" t="s">
        <v>4273</v>
      </c>
      <c r="G183" s="275"/>
      <c r="H183" s="275" t="s">
        <v>4349</v>
      </c>
      <c r="I183" s="275" t="s">
        <v>4308</v>
      </c>
      <c r="J183" s="275"/>
      <c r="K183" s="323"/>
    </row>
    <row r="184" s="1" customFormat="1" ht="15" customHeight="1">
      <c r="B184" s="300"/>
      <c r="C184" s="275" t="s">
        <v>4337</v>
      </c>
      <c r="D184" s="275"/>
      <c r="E184" s="275"/>
      <c r="F184" s="298" t="s">
        <v>4273</v>
      </c>
      <c r="G184" s="275"/>
      <c r="H184" s="275" t="s">
        <v>4350</v>
      </c>
      <c r="I184" s="275" t="s">
        <v>4308</v>
      </c>
      <c r="J184" s="275"/>
      <c r="K184" s="323"/>
    </row>
    <row r="185" s="1" customFormat="1" ht="15" customHeight="1">
      <c r="B185" s="300"/>
      <c r="C185" s="275" t="s">
        <v>138</v>
      </c>
      <c r="D185" s="275"/>
      <c r="E185" s="275"/>
      <c r="F185" s="298" t="s">
        <v>4279</v>
      </c>
      <c r="G185" s="275"/>
      <c r="H185" s="275" t="s">
        <v>4351</v>
      </c>
      <c r="I185" s="275" t="s">
        <v>4275</v>
      </c>
      <c r="J185" s="275">
        <v>50</v>
      </c>
      <c r="K185" s="323"/>
    </row>
    <row r="186" s="1" customFormat="1" ht="15" customHeight="1">
      <c r="B186" s="300"/>
      <c r="C186" s="275" t="s">
        <v>4352</v>
      </c>
      <c r="D186" s="275"/>
      <c r="E186" s="275"/>
      <c r="F186" s="298" t="s">
        <v>4279</v>
      </c>
      <c r="G186" s="275"/>
      <c r="H186" s="275" t="s">
        <v>4353</v>
      </c>
      <c r="I186" s="275" t="s">
        <v>4354</v>
      </c>
      <c r="J186" s="275"/>
      <c r="K186" s="323"/>
    </row>
    <row r="187" s="1" customFormat="1" ht="15" customHeight="1">
      <c r="B187" s="300"/>
      <c r="C187" s="275" t="s">
        <v>4355</v>
      </c>
      <c r="D187" s="275"/>
      <c r="E187" s="275"/>
      <c r="F187" s="298" t="s">
        <v>4279</v>
      </c>
      <c r="G187" s="275"/>
      <c r="H187" s="275" t="s">
        <v>4356</v>
      </c>
      <c r="I187" s="275" t="s">
        <v>4354</v>
      </c>
      <c r="J187" s="275"/>
      <c r="K187" s="323"/>
    </row>
    <row r="188" s="1" customFormat="1" ht="15" customHeight="1">
      <c r="B188" s="300"/>
      <c r="C188" s="275" t="s">
        <v>4357</v>
      </c>
      <c r="D188" s="275"/>
      <c r="E188" s="275"/>
      <c r="F188" s="298" t="s">
        <v>4279</v>
      </c>
      <c r="G188" s="275"/>
      <c r="H188" s="275" t="s">
        <v>4358</v>
      </c>
      <c r="I188" s="275" t="s">
        <v>4354</v>
      </c>
      <c r="J188" s="275"/>
      <c r="K188" s="323"/>
    </row>
    <row r="189" s="1" customFormat="1" ht="15" customHeight="1">
      <c r="B189" s="300"/>
      <c r="C189" s="336" t="s">
        <v>4359</v>
      </c>
      <c r="D189" s="275"/>
      <c r="E189" s="275"/>
      <c r="F189" s="298" t="s">
        <v>4279</v>
      </c>
      <c r="G189" s="275"/>
      <c r="H189" s="275" t="s">
        <v>4360</v>
      </c>
      <c r="I189" s="275" t="s">
        <v>4361</v>
      </c>
      <c r="J189" s="337" t="s">
        <v>4362</v>
      </c>
      <c r="K189" s="323"/>
    </row>
    <row r="190" s="15" customFormat="1" ht="15" customHeight="1">
      <c r="B190" s="338"/>
      <c r="C190" s="339" t="s">
        <v>4363</v>
      </c>
      <c r="D190" s="340"/>
      <c r="E190" s="340"/>
      <c r="F190" s="341" t="s">
        <v>4279</v>
      </c>
      <c r="G190" s="340"/>
      <c r="H190" s="340" t="s">
        <v>4364</v>
      </c>
      <c r="I190" s="340" t="s">
        <v>4361</v>
      </c>
      <c r="J190" s="342" t="s">
        <v>4362</v>
      </c>
      <c r="K190" s="343"/>
    </row>
    <row r="191" s="1" customFormat="1" ht="15" customHeight="1">
      <c r="B191" s="300"/>
      <c r="C191" s="336" t="s">
        <v>43</v>
      </c>
      <c r="D191" s="275"/>
      <c r="E191" s="275"/>
      <c r="F191" s="298" t="s">
        <v>4273</v>
      </c>
      <c r="G191" s="275"/>
      <c r="H191" s="272" t="s">
        <v>4365</v>
      </c>
      <c r="I191" s="275" t="s">
        <v>4366</v>
      </c>
      <c r="J191" s="275"/>
      <c r="K191" s="323"/>
    </row>
    <row r="192" s="1" customFormat="1" ht="15" customHeight="1">
      <c r="B192" s="300"/>
      <c r="C192" s="336" t="s">
        <v>4367</v>
      </c>
      <c r="D192" s="275"/>
      <c r="E192" s="275"/>
      <c r="F192" s="298" t="s">
        <v>4273</v>
      </c>
      <c r="G192" s="275"/>
      <c r="H192" s="275" t="s">
        <v>4368</v>
      </c>
      <c r="I192" s="275" t="s">
        <v>4308</v>
      </c>
      <c r="J192" s="275"/>
      <c r="K192" s="323"/>
    </row>
    <row r="193" s="1" customFormat="1" ht="15" customHeight="1">
      <c r="B193" s="300"/>
      <c r="C193" s="336" t="s">
        <v>4369</v>
      </c>
      <c r="D193" s="275"/>
      <c r="E193" s="275"/>
      <c r="F193" s="298" t="s">
        <v>4273</v>
      </c>
      <c r="G193" s="275"/>
      <c r="H193" s="275" t="s">
        <v>4370</v>
      </c>
      <c r="I193" s="275" t="s">
        <v>4308</v>
      </c>
      <c r="J193" s="275"/>
      <c r="K193" s="323"/>
    </row>
    <row r="194" s="1" customFormat="1" ht="15" customHeight="1">
      <c r="B194" s="300"/>
      <c r="C194" s="336" t="s">
        <v>4371</v>
      </c>
      <c r="D194" s="275"/>
      <c r="E194" s="275"/>
      <c r="F194" s="298" t="s">
        <v>4279</v>
      </c>
      <c r="G194" s="275"/>
      <c r="H194" s="275" t="s">
        <v>4372</v>
      </c>
      <c r="I194" s="275" t="s">
        <v>4308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4373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4374</v>
      </c>
      <c r="D201" s="345"/>
      <c r="E201" s="345"/>
      <c r="F201" s="345" t="s">
        <v>4375</v>
      </c>
      <c r="G201" s="346"/>
      <c r="H201" s="345" t="s">
        <v>4376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4366</v>
      </c>
      <c r="D203" s="275"/>
      <c r="E203" s="275"/>
      <c r="F203" s="298" t="s">
        <v>44</v>
      </c>
      <c r="G203" s="275"/>
      <c r="H203" s="275" t="s">
        <v>4377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45</v>
      </c>
      <c r="G204" s="275"/>
      <c r="H204" s="275" t="s">
        <v>4378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4379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4380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47</v>
      </c>
      <c r="G207" s="275"/>
      <c r="H207" s="275" t="s">
        <v>4381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4320</v>
      </c>
      <c r="D209" s="275"/>
      <c r="E209" s="275"/>
      <c r="F209" s="298" t="s">
        <v>102</v>
      </c>
      <c r="G209" s="275"/>
      <c r="H209" s="275" t="s">
        <v>4382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80</v>
      </c>
      <c r="G210" s="275"/>
      <c r="H210" s="275" t="s">
        <v>4218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4216</v>
      </c>
      <c r="G211" s="275"/>
      <c r="H211" s="275" t="s">
        <v>4383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115</v>
      </c>
      <c r="G212" s="336"/>
      <c r="H212" s="327" t="s">
        <v>4219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4220</v>
      </c>
      <c r="G213" s="336"/>
      <c r="H213" s="327" t="s">
        <v>3043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4344</v>
      </c>
      <c r="D215" s="275"/>
      <c r="E215" s="275"/>
      <c r="F215" s="298">
        <v>1</v>
      </c>
      <c r="G215" s="336"/>
      <c r="H215" s="327" t="s">
        <v>4384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4385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4386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4387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2024-10-07T07:57:43Z</dcterms:created>
  <dcterms:modified xsi:type="dcterms:W3CDTF">2024-10-07T07:58:04Z</dcterms:modified>
</cp:coreProperties>
</file>