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8.1a - InO 301.3 - Horko..." sheetId="2" r:id="rId2"/>
    <sheet name="D8.1b - InO 301.3 - Horko..." sheetId="3" r:id="rId3"/>
    <sheet name="D8.2.X.1a - Výměníkové st..." sheetId="4" r:id="rId4"/>
    <sheet name="D8.2.X.1b - Objektové pře..." sheetId="5" r:id="rId5"/>
    <sheet name="D8.2.1.2 - PS351 - 1660 -..." sheetId="6" r:id="rId6"/>
    <sheet name="D8.2.2.2 - PS352 - 1161 -..." sheetId="7" r:id="rId7"/>
    <sheet name="D8.2.3.2 - PS353 - 1562 -..." sheetId="8" r:id="rId8"/>
    <sheet name="D8.2.4.2 - PS354 - 1571 -..." sheetId="9" r:id="rId9"/>
    <sheet name="D8.2.5.2 - PS355 - 1577 -..." sheetId="10" r:id="rId10"/>
    <sheet name="D8.2.6.2 - PS356 - 1535 -..." sheetId="11" r:id="rId11"/>
    <sheet name="D8.2.7.2 - PS357 - 1432 -..." sheetId="12" r:id="rId12"/>
    <sheet name="D8.2.8.2 - PS358 - 1117 -..." sheetId="13" r:id="rId13"/>
    <sheet name="D8.2.9.2 - PS359 - 1413 -..." sheetId="14" r:id="rId14"/>
    <sheet name="D8.2.10.2 - PS360 - 1410 ..." sheetId="15" r:id="rId15"/>
    <sheet name="D8.2.11.2 - PS361 - 1420 ..." sheetId="16" r:id="rId16"/>
    <sheet name="D8.2.12.2 - PS362 - 1302 ..." sheetId="17" r:id="rId17"/>
    <sheet name="D8.2.X.2 - Měření a regul..." sheetId="18" r:id="rId18"/>
    <sheet name="D8.3 - ZOV" sheetId="19" r:id="rId19"/>
    <sheet name="D8.4 - Datová síť" sheetId="20" r:id="rId20"/>
    <sheet name="D9a - InO 301.4 - Parovod..." sheetId="21" r:id="rId21"/>
    <sheet name="D9b - InO 301.4 - Parovod..." sheetId="22" r:id="rId22"/>
    <sheet name="D11 - Plynovod" sheetId="23" r:id="rId23"/>
    <sheet name="VRN - Vedlejší rozpočtové..." sheetId="24" r:id="rId24"/>
    <sheet name="Pokyny pro vyplnění" sheetId="25" r:id="rId25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'D8.1a - InO 301.3 - Horko...'!$C$99:$K$762</definedName>
    <definedName name="_xlnm.Print_Area" localSheetId="1">'D8.1a - InO 301.3 - Horko...'!$C$4:$J$41,'D8.1a - InO 301.3 - Horko...'!$C$47:$J$79,'D8.1a - InO 301.3 - Horko...'!$C$85:$K$762</definedName>
    <definedName name="_xlnm.Print_Titles" localSheetId="1">'D8.1a - InO 301.3 - Horko...'!$99:$99</definedName>
    <definedName name="_xlnm._FilterDatabase" localSheetId="2" hidden="1">'D8.1b - InO 301.3 - Horko...'!$C$101:$K$518</definedName>
    <definedName name="_xlnm.Print_Area" localSheetId="2">'D8.1b - InO 301.3 - Horko...'!$C$4:$J$41,'D8.1b - InO 301.3 - Horko...'!$C$47:$J$81,'D8.1b - InO 301.3 - Horko...'!$C$87:$K$518</definedName>
    <definedName name="_xlnm.Print_Titles" localSheetId="2">'D8.1b - InO 301.3 - Horko...'!$101:$101</definedName>
    <definedName name="_xlnm._FilterDatabase" localSheetId="3" hidden="1">'D8.2.X.1a - Výměníkové st...'!$C$108:$K$1038</definedName>
    <definedName name="_xlnm.Print_Area" localSheetId="3">'D8.2.X.1a - Výměníkové st...'!$C$4:$J$41,'D8.2.X.1a - Výměníkové st...'!$C$47:$J$88,'D8.2.X.1a - Výměníkové st...'!$C$94:$K$1038</definedName>
    <definedName name="_xlnm.Print_Titles" localSheetId="3">'D8.2.X.1a - Výměníkové st...'!$108:$108</definedName>
    <definedName name="_xlnm._FilterDatabase" localSheetId="4" hidden="1">'D8.2.X.1b - Objektové pře...'!$C$111:$K$632</definedName>
    <definedName name="_xlnm.Print_Area" localSheetId="4">'D8.2.X.1b - Objektové pře...'!$C$4:$J$41,'D8.2.X.1b - Objektové pře...'!$C$47:$J$91,'D8.2.X.1b - Objektové pře...'!$C$97:$K$632</definedName>
    <definedName name="_xlnm.Print_Titles" localSheetId="4">'D8.2.X.1b - Objektové pře...'!$111:$111</definedName>
    <definedName name="_xlnm._FilterDatabase" localSheetId="5" hidden="1">'D8.2.1.2 - PS351 - 1660 -...'!$C$89:$K$150</definedName>
    <definedName name="_xlnm.Print_Area" localSheetId="5">'D8.2.1.2 - PS351 - 1660 -...'!$C$4:$J$41,'D8.2.1.2 - PS351 - 1660 -...'!$C$47:$J$69,'D8.2.1.2 - PS351 - 1660 -...'!$C$75:$K$150</definedName>
    <definedName name="_xlnm.Print_Titles" localSheetId="5">'D8.2.1.2 - PS351 - 1660 -...'!$89:$89</definedName>
    <definedName name="_xlnm._FilterDatabase" localSheetId="6" hidden="1">'D8.2.2.2 - PS352 - 1161 -...'!$C$89:$K$151</definedName>
    <definedName name="_xlnm.Print_Area" localSheetId="6">'D8.2.2.2 - PS352 - 1161 -...'!$C$4:$J$41,'D8.2.2.2 - PS352 - 1161 -...'!$C$47:$J$69,'D8.2.2.2 - PS352 - 1161 -...'!$C$75:$K$151</definedName>
    <definedName name="_xlnm.Print_Titles" localSheetId="6">'D8.2.2.2 - PS352 - 1161 -...'!$89:$89</definedName>
    <definedName name="_xlnm._FilterDatabase" localSheetId="7" hidden="1">'D8.2.3.2 - PS353 - 1562 -...'!$C$89:$K$170</definedName>
    <definedName name="_xlnm.Print_Area" localSheetId="7">'D8.2.3.2 - PS353 - 1562 -...'!$C$4:$J$41,'D8.2.3.2 - PS353 - 1562 -...'!$C$47:$J$69,'D8.2.3.2 - PS353 - 1562 -...'!$C$75:$K$170</definedName>
    <definedName name="_xlnm.Print_Titles" localSheetId="7">'D8.2.3.2 - PS353 - 1562 -...'!$89:$89</definedName>
    <definedName name="_xlnm._FilterDatabase" localSheetId="8" hidden="1">'D8.2.4.2 - PS354 - 1571 -...'!$C$89:$K$170</definedName>
    <definedName name="_xlnm.Print_Area" localSheetId="8">'D8.2.4.2 - PS354 - 1571 -...'!$C$4:$J$41,'D8.2.4.2 - PS354 - 1571 -...'!$C$47:$J$69,'D8.2.4.2 - PS354 - 1571 -...'!$C$75:$K$170</definedName>
    <definedName name="_xlnm.Print_Titles" localSheetId="8">'D8.2.4.2 - PS354 - 1571 -...'!$89:$89</definedName>
    <definedName name="_xlnm._FilterDatabase" localSheetId="9" hidden="1">'D8.2.5.2 - PS355 - 1577 -...'!$C$89:$K$167</definedName>
    <definedName name="_xlnm.Print_Area" localSheetId="9">'D8.2.5.2 - PS355 - 1577 -...'!$C$4:$J$41,'D8.2.5.2 - PS355 - 1577 -...'!$C$47:$J$69,'D8.2.5.2 - PS355 - 1577 -...'!$C$75:$K$167</definedName>
    <definedName name="_xlnm.Print_Titles" localSheetId="9">'D8.2.5.2 - PS355 - 1577 -...'!$89:$89</definedName>
    <definedName name="_xlnm._FilterDatabase" localSheetId="10" hidden="1">'D8.2.6.2 - PS356 - 1535 -...'!$C$89:$K$165</definedName>
    <definedName name="_xlnm.Print_Area" localSheetId="10">'D8.2.6.2 - PS356 - 1535 -...'!$C$4:$J$41,'D8.2.6.2 - PS356 - 1535 -...'!$C$47:$J$69,'D8.2.6.2 - PS356 - 1535 -...'!$C$75:$K$165</definedName>
    <definedName name="_xlnm.Print_Titles" localSheetId="10">'D8.2.6.2 - PS356 - 1535 -...'!$89:$89</definedName>
    <definedName name="_xlnm._FilterDatabase" localSheetId="11" hidden="1">'D8.2.7.2 - PS357 - 1432 -...'!$C$89:$K$156</definedName>
    <definedName name="_xlnm.Print_Area" localSheetId="11">'D8.2.7.2 - PS357 - 1432 -...'!$C$4:$J$41,'D8.2.7.2 - PS357 - 1432 -...'!$C$47:$J$69,'D8.2.7.2 - PS357 - 1432 -...'!$C$75:$K$156</definedName>
    <definedName name="_xlnm.Print_Titles" localSheetId="11">'D8.2.7.2 - PS357 - 1432 -...'!$89:$89</definedName>
    <definedName name="_xlnm._FilterDatabase" localSheetId="12" hidden="1">'D8.2.8.2 - PS358 - 1117 -...'!$C$89:$K$151</definedName>
    <definedName name="_xlnm.Print_Area" localSheetId="12">'D8.2.8.2 - PS358 - 1117 -...'!$C$4:$J$41,'D8.2.8.2 - PS358 - 1117 -...'!$C$47:$J$69,'D8.2.8.2 - PS358 - 1117 -...'!$C$75:$K$151</definedName>
    <definedName name="_xlnm.Print_Titles" localSheetId="12">'D8.2.8.2 - PS358 - 1117 -...'!$89:$89</definedName>
    <definedName name="_xlnm._FilterDatabase" localSheetId="13" hidden="1">'D8.2.9.2 - PS359 - 1413 -...'!$C$89:$K$151</definedName>
    <definedName name="_xlnm.Print_Area" localSheetId="13">'D8.2.9.2 - PS359 - 1413 -...'!$C$4:$J$41,'D8.2.9.2 - PS359 - 1413 -...'!$C$47:$J$69,'D8.2.9.2 - PS359 - 1413 -...'!$C$75:$K$151</definedName>
    <definedName name="_xlnm.Print_Titles" localSheetId="13">'D8.2.9.2 - PS359 - 1413 -...'!$89:$89</definedName>
    <definedName name="_xlnm._FilterDatabase" localSheetId="14" hidden="1">'D8.2.10.2 - PS360 - 1410 ...'!$C$89:$K$151</definedName>
    <definedName name="_xlnm.Print_Area" localSheetId="14">'D8.2.10.2 - PS360 - 1410 ...'!$C$4:$J$41,'D8.2.10.2 - PS360 - 1410 ...'!$C$47:$J$69,'D8.2.10.2 - PS360 - 1410 ...'!$C$75:$K$151</definedName>
    <definedName name="_xlnm.Print_Titles" localSheetId="14">'D8.2.10.2 - PS360 - 1410 ...'!$89:$89</definedName>
    <definedName name="_xlnm._FilterDatabase" localSheetId="15" hidden="1">'D8.2.11.2 - PS361 - 1420 ...'!$C$89:$K$156</definedName>
    <definedName name="_xlnm.Print_Area" localSheetId="15">'D8.2.11.2 - PS361 - 1420 ...'!$C$4:$J$41,'D8.2.11.2 - PS361 - 1420 ...'!$C$47:$J$69,'D8.2.11.2 - PS361 - 1420 ...'!$C$75:$K$156</definedName>
    <definedName name="_xlnm.Print_Titles" localSheetId="15">'D8.2.11.2 - PS361 - 1420 ...'!$89:$89</definedName>
    <definedName name="_xlnm._FilterDatabase" localSheetId="16" hidden="1">'D8.2.12.2 - PS362 - 1302 ...'!$C$89:$K$150</definedName>
    <definedName name="_xlnm.Print_Area" localSheetId="16">'D8.2.12.2 - PS362 - 1302 ...'!$C$4:$J$41,'D8.2.12.2 - PS362 - 1302 ...'!$C$47:$J$69,'D8.2.12.2 - PS362 - 1302 ...'!$C$75:$K$150</definedName>
    <definedName name="_xlnm.Print_Titles" localSheetId="16">'D8.2.12.2 - PS362 - 1302 ...'!$89:$89</definedName>
    <definedName name="_xlnm._FilterDatabase" localSheetId="17" hidden="1">'D8.2.X.2 - Měření a regul...'!$C$85:$K$90</definedName>
    <definedName name="_xlnm.Print_Area" localSheetId="17">'D8.2.X.2 - Měření a regul...'!$C$4:$J$41,'D8.2.X.2 - Měření a regul...'!$C$47:$J$65,'D8.2.X.2 - Měření a regul...'!$C$71:$K$90</definedName>
    <definedName name="_xlnm.Print_Titles" localSheetId="17">'D8.2.X.2 - Měření a regul...'!$85:$85</definedName>
    <definedName name="_xlnm._FilterDatabase" localSheetId="18" hidden="1">'D8.3 - ZOV'!$C$91:$K$164</definedName>
    <definedName name="_xlnm.Print_Area" localSheetId="18">'D8.3 - ZOV'!$C$4:$J$39,'D8.3 - ZOV'!$C$45:$J$73,'D8.3 - ZOV'!$C$79:$K$164</definedName>
    <definedName name="_xlnm.Print_Titles" localSheetId="18">'D8.3 - ZOV'!$91:$91</definedName>
    <definedName name="_xlnm._FilterDatabase" localSheetId="19" hidden="1">'D8.4 - Datová síť'!$C$81:$K$198</definedName>
    <definedName name="_xlnm.Print_Area" localSheetId="19">'D8.4 - Datová síť'!$C$4:$J$39,'D8.4 - Datová síť'!$C$45:$J$63,'D8.4 - Datová síť'!$C$69:$K$198</definedName>
    <definedName name="_xlnm.Print_Titles" localSheetId="19">'D8.4 - Datová síť'!$81:$81</definedName>
    <definedName name="_xlnm._FilterDatabase" localSheetId="20" hidden="1">'D9a - InO 301.4 - Parovod...'!$C$98:$K$369</definedName>
    <definedName name="_xlnm.Print_Area" localSheetId="20">'D9a - InO 301.4 - Parovod...'!$C$4:$J$41,'D9a - InO 301.4 - Parovod...'!$C$47:$J$78,'D9a - InO 301.4 - Parovod...'!$C$84:$K$369</definedName>
    <definedName name="_xlnm.Print_Titles" localSheetId="20">'D9a - InO 301.4 - Parovod...'!$98:$98</definedName>
    <definedName name="_xlnm._FilterDatabase" localSheetId="21" hidden="1">'D9b - InO 301.4 - Parovod...'!$C$97:$K$312</definedName>
    <definedName name="_xlnm.Print_Area" localSheetId="21">'D9b - InO 301.4 - Parovod...'!$C$4:$J$41,'D9b - InO 301.4 - Parovod...'!$C$47:$J$77,'D9b - InO 301.4 - Parovod...'!$C$83:$K$312</definedName>
    <definedName name="_xlnm.Print_Titles" localSheetId="21">'D9b - InO 301.4 - Parovod...'!$97:$97</definedName>
    <definedName name="_xlnm._FilterDatabase" localSheetId="22" hidden="1">'D11 - Plynovod'!$C$87:$K$160</definedName>
    <definedName name="_xlnm.Print_Area" localSheetId="22">'D11 - Plynovod'!$C$4:$J$39,'D11 - Plynovod'!$C$45:$J$69,'D11 - Plynovod'!$C$75:$K$160</definedName>
    <definedName name="_xlnm.Print_Titles" localSheetId="22">'D11 - Plynovod'!$87:$87</definedName>
    <definedName name="_xlnm._FilterDatabase" localSheetId="23" hidden="1">'VRN - Vedlejší rozpočtové...'!$C$84:$K$140</definedName>
    <definedName name="_xlnm.Print_Area" localSheetId="23">'VRN - Vedlejší rozpočtové...'!$C$4:$J$39,'VRN - Vedlejší rozpočtové...'!$C$45:$J$66,'VRN - Vedlejší rozpočtové...'!$C$72:$K$140</definedName>
    <definedName name="_xlnm.Print_Titles" localSheetId="23">'VRN - Vedlejší rozpočtové...'!$84:$84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0"/>
  <c i="24" r="J35"/>
  <c i="1" r="AX80"/>
  <c i="24"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3" r="J37"/>
  <c r="J36"/>
  <c i="1" r="AY79"/>
  <c i="23" r="J35"/>
  <c i="1" r="AX79"/>
  <c i="23"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22" r="J39"/>
  <c r="J38"/>
  <c i="1" r="AY78"/>
  <c i="22" r="J37"/>
  <c i="1" r="AX78"/>
  <c i="22"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56"/>
  <c r="E7"/>
  <c r="E50"/>
  <c i="21" r="J39"/>
  <c r="J38"/>
  <c i="1" r="AY77"/>
  <c i="21" r="J37"/>
  <c i="1" r="AX77"/>
  <c i="21"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J96"/>
  <c r="J95"/>
  <c r="F95"/>
  <c r="F93"/>
  <c r="E91"/>
  <c r="J59"/>
  <c r="J58"/>
  <c r="F58"/>
  <c r="F56"/>
  <c r="E54"/>
  <c r="J20"/>
  <c r="E20"/>
  <c r="F59"/>
  <c r="J19"/>
  <c r="J14"/>
  <c r="J56"/>
  <c r="E7"/>
  <c r="E87"/>
  <c i="20" r="J37"/>
  <c r="J36"/>
  <c i="1" r="AY75"/>
  <c i="20" r="J35"/>
  <c i="1" r="AX75"/>
  <c i="20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19" r="J37"/>
  <c r="J36"/>
  <c i="1" r="AY74"/>
  <c i="19" r="J35"/>
  <c i="1" r="AX74"/>
  <c i="19" r="BI163"/>
  <c r="BH163"/>
  <c r="BG163"/>
  <c r="BF163"/>
  <c r="T163"/>
  <c r="T162"/>
  <c r="T161"/>
  <c r="R163"/>
  <c r="R162"/>
  <c r="R161"/>
  <c r="P163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T139"/>
  <c r="T138"/>
  <c r="R140"/>
  <c r="R139"/>
  <c r="R138"/>
  <c r="P140"/>
  <c r="P139"/>
  <c r="P138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8" r="J39"/>
  <c r="J38"/>
  <c i="1" r="AY73"/>
  <c i="18" r="J37"/>
  <c i="1" r="AX73"/>
  <c i="18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80"/>
  <c r="E7"/>
  <c r="E74"/>
  <c i="17" r="J39"/>
  <c r="J38"/>
  <c i="1" r="AY72"/>
  <c i="17" r="J37"/>
  <c i="1" r="AX72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6" r="J39"/>
  <c r="J38"/>
  <c i="1" r="AY71"/>
  <c i="16" r="J37"/>
  <c i="1" r="AX71"/>
  <c i="1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15" r="J39"/>
  <c r="J38"/>
  <c i="1" r="AY70"/>
  <c i="15" r="J37"/>
  <c i="1" r="AX70"/>
  <c i="1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4" r="J39"/>
  <c r="J38"/>
  <c i="1" r="AY69"/>
  <c i="14" r="J37"/>
  <c i="1" r="AX69"/>
  <c i="1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3" r="J39"/>
  <c r="J38"/>
  <c i="1" r="AY68"/>
  <c i="13" r="J37"/>
  <c i="1" r="AX68"/>
  <c i="13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12" r="J39"/>
  <c r="J38"/>
  <c i="1" r="AY67"/>
  <c i="12" r="J37"/>
  <c i="1" r="AX67"/>
  <c i="12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1" r="J39"/>
  <c r="J38"/>
  <c i="1" r="AY66"/>
  <c i="11" r="J37"/>
  <c i="1" r="AX66"/>
  <c i="1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0" r="J39"/>
  <c r="J38"/>
  <c i="1" r="AY65"/>
  <c i="10" r="J37"/>
  <c i="1" r="AX65"/>
  <c i="1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9" r="J39"/>
  <c r="J38"/>
  <c i="1" r="AY64"/>
  <c i="9" r="J37"/>
  <c i="1" r="AX64"/>
  <c i="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8" r="J39"/>
  <c r="J38"/>
  <c i="1" r="AY63"/>
  <c i="8" r="J37"/>
  <c i="1" r="AX63"/>
  <c i="8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7" r="J39"/>
  <c r="J38"/>
  <c i="1" r="AY62"/>
  <c i="7" r="J37"/>
  <c i="1" r="AX62"/>
  <c i="7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6" r="J39"/>
  <c r="J38"/>
  <c i="1" r="AY61"/>
  <c i="6" r="J37"/>
  <c i="1" r="AX61"/>
  <c i="6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5" r="J39"/>
  <c r="J38"/>
  <c i="1" r="AY60"/>
  <c i="5" r="J37"/>
  <c i="1" r="AX60"/>
  <c i="5"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59"/>
  <c r="J19"/>
  <c r="J14"/>
  <c r="J106"/>
  <c r="E7"/>
  <c r="E100"/>
  <c i="4" r="J39"/>
  <c r="J38"/>
  <c i="1" r="AY59"/>
  <c i="4" r="J37"/>
  <c i="1" r="AX59"/>
  <c i="4"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5"/>
  <c r="BH1025"/>
  <c r="BG1025"/>
  <c r="BF1025"/>
  <c r="T1025"/>
  <c r="T1024"/>
  <c r="R1025"/>
  <c r="R1024"/>
  <c r="P1025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1"/>
  <c r="BH1021"/>
  <c r="BG1021"/>
  <c r="BF1021"/>
  <c r="T1021"/>
  <c r="R1021"/>
  <c r="P1021"/>
  <c r="BI1020"/>
  <c r="BH1020"/>
  <c r="BG1020"/>
  <c r="BF1020"/>
  <c r="T1020"/>
  <c r="R1020"/>
  <c r="P1020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8"/>
  <c r="BH738"/>
  <c r="BG738"/>
  <c r="BF738"/>
  <c r="T738"/>
  <c r="R738"/>
  <c r="P738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R648"/>
  <c r="P648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J106"/>
  <c r="J105"/>
  <c r="F105"/>
  <c r="F103"/>
  <c r="E101"/>
  <c r="J59"/>
  <c r="J58"/>
  <c r="F58"/>
  <c r="F56"/>
  <c r="E54"/>
  <c r="J20"/>
  <c r="E20"/>
  <c r="F59"/>
  <c r="J19"/>
  <c r="J14"/>
  <c r="J103"/>
  <c r="E7"/>
  <c r="E50"/>
  <c i="3" r="J39"/>
  <c r="J38"/>
  <c i="1" r="AY57"/>
  <c i="3" r="J37"/>
  <c i="1" r="AX57"/>
  <c i="3" r="BI517"/>
  <c r="BH517"/>
  <c r="BG517"/>
  <c r="BF517"/>
  <c r="T517"/>
  <c r="T516"/>
  <c r="R517"/>
  <c r="R516"/>
  <c r="P517"/>
  <c r="P516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T499"/>
  <c r="R500"/>
  <c r="R499"/>
  <c r="P500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96"/>
  <c r="E7"/>
  <c r="E50"/>
  <c i="2" r="J39"/>
  <c r="J38"/>
  <c i="1" r="AY56"/>
  <c i="2" r="J37"/>
  <c i="1" r="AX56"/>
  <c i="2" r="BI760"/>
  <c r="BH760"/>
  <c r="BG760"/>
  <c r="BF760"/>
  <c r="T760"/>
  <c r="R760"/>
  <c r="P760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30"/>
  <c r="BH730"/>
  <c r="BG730"/>
  <c r="BF730"/>
  <c r="T730"/>
  <c r="R730"/>
  <c r="P730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T105"/>
  <c r="R106"/>
  <c r="R105"/>
  <c r="P106"/>
  <c r="P105"/>
  <c r="BI103"/>
  <c r="BH103"/>
  <c r="BG103"/>
  <c r="BF103"/>
  <c r="T103"/>
  <c r="T102"/>
  <c r="T101"/>
  <c r="R103"/>
  <c r="R102"/>
  <c r="P103"/>
  <c r="P102"/>
  <c r="P101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1" r="L50"/>
  <c r="AM50"/>
  <c r="AM49"/>
  <c r="L49"/>
  <c r="AM47"/>
  <c r="L47"/>
  <c r="L45"/>
  <c r="L44"/>
  <c i="6" r="J150"/>
  <c i="7" r="J105"/>
  <c i="8" r="J92"/>
  <c i="9" r="J137"/>
  <c i="10" r="BK139"/>
  <c r="J142"/>
  <c i="11" r="BK119"/>
  <c i="21" r="BK272"/>
  <c r="BK365"/>
  <c r="BK110"/>
  <c i="22" r="BK260"/>
  <c i="2" r="BK447"/>
  <c i="3" r="J470"/>
  <c r="BK337"/>
  <c r="J428"/>
  <c r="J426"/>
  <c r="BK428"/>
  <c r="BK180"/>
  <c r="J288"/>
  <c r="BK115"/>
  <c i="4" r="J648"/>
  <c r="BK977"/>
  <c r="BK507"/>
  <c r="BK137"/>
  <c r="BK633"/>
  <c r="BK902"/>
  <c r="J379"/>
  <c r="BK416"/>
  <c r="J749"/>
  <c r="J187"/>
  <c r="BK267"/>
  <c r="J726"/>
  <c r="J881"/>
  <c r="J563"/>
  <c r="J1019"/>
  <c r="J869"/>
  <c r="J663"/>
  <c r="BK320"/>
  <c r="BK929"/>
  <c r="J705"/>
  <c r="BK391"/>
  <c i="5" r="BK578"/>
  <c r="BK272"/>
  <c r="BK584"/>
  <c r="J361"/>
  <c r="BK183"/>
  <c r="J276"/>
  <c r="J533"/>
  <c r="J349"/>
  <c r="J445"/>
  <c r="J586"/>
  <c r="BK256"/>
  <c r="J556"/>
  <c r="BK372"/>
  <c r="J440"/>
  <c r="J437"/>
  <c r="BK190"/>
  <c r="BK411"/>
  <c i="6" r="BK128"/>
  <c i="7" r="J139"/>
  <c r="J92"/>
  <c i="8" r="J157"/>
  <c r="BK129"/>
  <c i="9" r="J166"/>
  <c r="J120"/>
  <c i="10" r="BK107"/>
  <c r="J119"/>
  <c i="11" r="BK95"/>
  <c r="BK120"/>
  <c i="12" r="BK153"/>
  <c r="BK138"/>
  <c r="BK124"/>
  <c r="J112"/>
  <c i="13" r="J149"/>
  <c i="14" r="J145"/>
  <c r="BK119"/>
  <c i="16" r="BK134"/>
  <c r="BK110"/>
  <c i="17" r="BK92"/>
  <c r="BK122"/>
  <c i="19" r="BK152"/>
  <c r="J140"/>
  <c i="20" r="J111"/>
  <c r="J192"/>
  <c r="BK185"/>
  <c r="BK104"/>
  <c i="21" r="J125"/>
  <c r="J177"/>
  <c r="J130"/>
  <c r="J335"/>
  <c r="BK167"/>
  <c r="J151"/>
  <c r="BK350"/>
  <c i="22" r="BK142"/>
  <c r="J244"/>
  <c r="J254"/>
  <c r="BK217"/>
  <c i="23" r="J108"/>
  <c i="24" r="BK103"/>
  <c i="6" r="BK103"/>
  <c r="J112"/>
  <c r="BK116"/>
  <c r="BK129"/>
  <c r="BK125"/>
  <c r="J134"/>
  <c r="BK120"/>
  <c i="7" r="J126"/>
  <c r="BK138"/>
  <c i="8" r="J144"/>
  <c r="BK120"/>
  <c i="9" r="BK102"/>
  <c r="BK129"/>
  <c r="J121"/>
  <c i="10" r="BK146"/>
  <c r="BK144"/>
  <c i="11" r="J137"/>
  <c i="12" r="BK107"/>
  <c i="13" r="BK128"/>
  <c i="14" r="BK129"/>
  <c r="BK123"/>
  <c r="J105"/>
  <c r="J108"/>
  <c i="15" r="BK150"/>
  <c r="BK113"/>
  <c r="J124"/>
  <c r="J146"/>
  <c r="J95"/>
  <c r="BK95"/>
  <c r="J123"/>
  <c r="J102"/>
  <c r="J140"/>
  <c r="J131"/>
  <c r="BK107"/>
  <c r="BK106"/>
  <c r="J103"/>
  <c r="J138"/>
  <c i="16" r="J156"/>
  <c r="BK122"/>
  <c r="BK140"/>
  <c r="J137"/>
  <c r="J123"/>
  <c i="17" r="J139"/>
  <c r="BK99"/>
  <c r="BK148"/>
  <c r="BK118"/>
  <c i="18" r="J88"/>
  <c i="19" r="J107"/>
  <c i="20" r="BK131"/>
  <c r="BK149"/>
  <c r="BK95"/>
  <c r="BK125"/>
  <c i="21" r="BK187"/>
  <c r="BK200"/>
  <c r="J362"/>
  <c i="22" r="J147"/>
  <c r="J284"/>
  <c r="BK249"/>
  <c i="24" r="BK116"/>
  <c i="8" r="J154"/>
  <c r="J126"/>
  <c i="9" r="BK159"/>
  <c r="J153"/>
  <c r="BK106"/>
  <c i="10" r="J166"/>
  <c i="11" r="BK137"/>
  <c i="12" r="J141"/>
  <c r="J120"/>
  <c i="13" r="J128"/>
  <c r="BK102"/>
  <c i="14" r="J107"/>
  <c r="J151"/>
  <c i="16" r="J152"/>
  <c r="J139"/>
  <c r="BK92"/>
  <c i="17" r="BK150"/>
  <c r="BK113"/>
  <c r="J134"/>
  <c i="19" r="BK163"/>
  <c r="J118"/>
  <c i="20" r="J159"/>
  <c r="J137"/>
  <c r="J169"/>
  <c r="J168"/>
  <c i="21" r="BK276"/>
  <c r="BK358"/>
  <c r="J276"/>
  <c r="BK357"/>
  <c i="22" r="J225"/>
  <c r="BK192"/>
  <c i="24" r="J103"/>
  <c i="7" r="BK131"/>
  <c i="8" r="J133"/>
  <c r="BK150"/>
  <c r="BK132"/>
  <c i="9" r="J144"/>
  <c i="10" r="J126"/>
  <c r="BK159"/>
  <c i="11" r="J145"/>
  <c i="12" r="BK131"/>
  <c r="J103"/>
  <c i="13" r="J119"/>
  <c r="J115"/>
  <c i="14" r="J132"/>
  <c r="J122"/>
  <c r="J135"/>
  <c i="15" r="BK97"/>
  <c r="J97"/>
  <c r="J114"/>
  <c i="16" r="J121"/>
  <c r="BK149"/>
  <c r="BK124"/>
  <c r="BK109"/>
  <c i="17" r="J101"/>
  <c r="J95"/>
  <c i="19" r="BK153"/>
  <c i="20" r="J171"/>
  <c r="J122"/>
  <c r="BK143"/>
  <c i="21" r="BK169"/>
  <c r="BK305"/>
  <c r="BK273"/>
  <c r="BK214"/>
  <c r="J166"/>
  <c i="22" r="J311"/>
  <c r="J304"/>
  <c r="BK160"/>
  <c r="J167"/>
  <c i="23" r="BK145"/>
  <c i="2" r="J746"/>
  <c r="BK728"/>
  <c r="J661"/>
  <c r="BK638"/>
  <c r="BK614"/>
  <c r="J566"/>
  <c r="J511"/>
  <c r="BK484"/>
  <c r="J351"/>
  <c r="BK158"/>
  <c r="J757"/>
  <c r="J578"/>
  <c r="BK559"/>
  <c r="J554"/>
  <c r="J537"/>
  <c r="J513"/>
  <c r="J494"/>
  <c r="BK456"/>
  <c r="J353"/>
  <c r="BK220"/>
  <c r="BK103"/>
  <c r="BK715"/>
  <c r="BK675"/>
  <c r="BK630"/>
  <c r="BK598"/>
  <c r="BK543"/>
  <c r="BK477"/>
  <c i="3" r="J167"/>
  <c r="J218"/>
  <c r="J239"/>
  <c r="J119"/>
  <c r="J105"/>
  <c i="4" r="BK635"/>
  <c r="BK244"/>
  <c r="J743"/>
  <c r="J474"/>
  <c r="J217"/>
  <c r="BK884"/>
  <c r="BK492"/>
  <c r="J252"/>
  <c r="J904"/>
  <c r="BK758"/>
  <c r="J504"/>
  <c r="J273"/>
  <c r="BK133"/>
  <c r="BK840"/>
  <c r="J390"/>
  <c r="J975"/>
  <c r="J622"/>
  <c r="BK234"/>
  <c r="BK126"/>
  <c r="J980"/>
  <c r="BK611"/>
  <c r="BK667"/>
  <c r="BK496"/>
  <c r="J966"/>
  <c r="J716"/>
  <c r="J396"/>
  <c r="BK199"/>
  <c i="5" r="BK559"/>
  <c r="J338"/>
  <c r="BK205"/>
  <c r="J578"/>
  <c r="BK353"/>
  <c r="J606"/>
  <c r="BK343"/>
  <c r="BK527"/>
  <c r="J343"/>
  <c r="BK535"/>
  <c r="J251"/>
  <c r="J200"/>
  <c r="BK448"/>
  <c r="BK179"/>
  <c i="6" r="BK137"/>
  <c r="J133"/>
  <c r="J104"/>
  <c r="J138"/>
  <c r="BK94"/>
  <c i="7" r="BK118"/>
  <c i="8" r="BK154"/>
  <c r="J145"/>
  <c i="9" r="J130"/>
  <c r="BK163"/>
  <c i="12" r="BK145"/>
  <c r="BK102"/>
  <c i="13" r="J99"/>
  <c i="14" r="BK101"/>
  <c r="J110"/>
  <c r="BK97"/>
  <c i="15" r="BK146"/>
  <c r="BK98"/>
  <c r="BK139"/>
  <c r="BK133"/>
  <c r="BK108"/>
  <c i="16" r="BK153"/>
  <c i="17" r="J135"/>
  <c i="19" r="J153"/>
  <c i="20" r="BK133"/>
  <c r="J185"/>
  <c r="J193"/>
  <c r="BK148"/>
  <c i="21" r="J322"/>
  <c r="J324"/>
  <c r="BK354"/>
  <c i="22" r="J300"/>
  <c r="BK254"/>
  <c r="BK115"/>
  <c r="J256"/>
  <c i="23" r="J101"/>
  <c i="24" r="BK110"/>
  <c i="2" r="BK730"/>
  <c r="BK649"/>
  <c r="J622"/>
  <c r="J582"/>
  <c r="J525"/>
  <c r="BK432"/>
  <c r="BK180"/>
  <c i="3" r="BK465"/>
  <c r="J438"/>
  <c r="BK226"/>
  <c r="BK318"/>
  <c r="J135"/>
  <c i="4" r="BK1019"/>
  <c r="J796"/>
  <c r="BK487"/>
  <c r="J917"/>
  <c r="BK574"/>
  <c r="BK316"/>
  <c r="BK955"/>
  <c r="J698"/>
  <c r="J392"/>
  <c r="BK901"/>
  <c r="J944"/>
  <c r="J635"/>
  <c r="J444"/>
  <c r="J148"/>
  <c r="BK922"/>
  <c r="BK263"/>
  <c r="J1037"/>
  <c r="J756"/>
  <c r="J432"/>
  <c r="J161"/>
  <c r="BK916"/>
  <c r="BK1034"/>
  <c r="J639"/>
  <c r="BK356"/>
  <c r="J982"/>
  <c r="BK850"/>
  <c r="J577"/>
  <c r="J964"/>
  <c r="BK579"/>
  <c r="J170"/>
  <c i="5" r="J310"/>
  <c r="J572"/>
  <c r="J613"/>
  <c r="J190"/>
  <c r="J329"/>
  <c r="J495"/>
  <c r="BK425"/>
  <c r="J608"/>
  <c r="J227"/>
  <c r="J570"/>
  <c r="J223"/>
  <c i="6" r="BK147"/>
  <c i="7" r="J103"/>
  <c i="8" r="BK136"/>
  <c r="J94"/>
  <c i="9" r="BK149"/>
  <c r="BK140"/>
  <c r="J111"/>
  <c i="10" r="J113"/>
  <c i="11" r="BK103"/>
  <c i="12" r="BK151"/>
  <c r="J119"/>
  <c i="13" r="J134"/>
  <c i="17" r="J107"/>
  <c i="19" r="BK98"/>
  <c i="20" r="BK170"/>
  <c r="BK87"/>
  <c r="BK171"/>
  <c i="21" r="J319"/>
  <c r="BK353"/>
  <c r="J264"/>
  <c r="J132"/>
  <c r="BK151"/>
  <c i="22" r="J126"/>
  <c r="J207"/>
  <c r="BK154"/>
  <c i="23" r="J132"/>
  <c i="2" r="J753"/>
  <c r="BK727"/>
  <c r="BK644"/>
  <c r="J621"/>
  <c r="BK573"/>
  <c r="J526"/>
  <c r="BK460"/>
  <c r="BK295"/>
  <c r="BK137"/>
  <c r="J489"/>
  <c r="J457"/>
  <c r="J387"/>
  <c r="BK256"/>
  <c r="J186"/>
  <c r="BK718"/>
  <c r="BK647"/>
  <c r="BK609"/>
  <c r="J553"/>
  <c r="J505"/>
  <c r="J441"/>
  <c r="BK314"/>
  <c r="J152"/>
  <c r="BK377"/>
  <c r="BK260"/>
  <c r="J693"/>
  <c r="BK637"/>
  <c r="J583"/>
  <c r="J417"/>
  <c r="J275"/>
  <c r="J120"/>
  <c i="3" r="J418"/>
  <c r="BK500"/>
  <c r="BK477"/>
  <c r="J269"/>
  <c r="BK397"/>
  <c r="J131"/>
  <c r="J163"/>
  <c i="4" r="J798"/>
  <c r="J514"/>
  <c r="BK673"/>
  <c r="BK195"/>
  <c r="BK869"/>
  <c r="J574"/>
  <c r="J130"/>
  <c r="BK848"/>
  <c r="BK476"/>
  <c r="BK187"/>
  <c r="BK716"/>
  <c r="J388"/>
  <c r="BK251"/>
  <c r="BK818"/>
  <c r="J498"/>
  <c r="J200"/>
  <c r="BK908"/>
  <c r="J624"/>
  <c r="J256"/>
  <c r="J1034"/>
  <c r="J650"/>
  <c r="J528"/>
  <c r="BK915"/>
  <c r="BK827"/>
  <c r="BK442"/>
  <c r="BK980"/>
  <c r="J401"/>
  <c i="5" r="J536"/>
  <c r="J183"/>
  <c r="J491"/>
  <c r="J612"/>
  <c r="J614"/>
  <c r="BK364"/>
  <c r="BK322"/>
  <c r="BK473"/>
  <c r="J233"/>
  <c r="J470"/>
  <c r="BK165"/>
  <c r="BK445"/>
  <c r="BK237"/>
  <c r="J422"/>
  <c r="J500"/>
  <c r="BK236"/>
  <c i="6" r="J127"/>
  <c i="7" r="BK120"/>
  <c i="8" r="BK145"/>
  <c i="9" r="BK131"/>
  <c i="10" r="BK92"/>
  <c r="BK112"/>
  <c r="BK145"/>
  <c i="11" r="BK115"/>
  <c r="J155"/>
  <c r="BK155"/>
  <c r="J105"/>
  <c i="13" r="BK133"/>
  <c r="BK107"/>
  <c i="14" r="BK120"/>
  <c r="J148"/>
  <c r="J118"/>
  <c i="16" r="BK118"/>
  <c i="19" r="BK150"/>
  <c r="BK107"/>
  <c i="20" r="J150"/>
  <c r="BK166"/>
  <c r="J160"/>
  <c r="BK115"/>
  <c i="21" r="BK220"/>
  <c r="J365"/>
  <c r="J204"/>
  <c r="J223"/>
  <c i="22" r="BK134"/>
  <c r="BK180"/>
  <c r="BK212"/>
  <c i="23" r="BK127"/>
  <c i="2" r="BK604"/>
  <c r="BK575"/>
  <c r="BK558"/>
  <c r="BK532"/>
  <c r="J510"/>
  <c r="BK327"/>
  <c r="J209"/>
  <c r="BK138"/>
  <c i="5" r="J275"/>
  <c r="J602"/>
  <c r="J631"/>
  <c r="J517"/>
  <c r="BK417"/>
  <c r="BK181"/>
  <c r="BK349"/>
  <c r="BK399"/>
  <c r="BK628"/>
  <c r="J610"/>
  <c r="J562"/>
  <c r="BK455"/>
  <c r="J345"/>
  <c r="J480"/>
  <c r="J575"/>
  <c r="BK429"/>
  <c r="J286"/>
  <c r="BK207"/>
  <c r="BK523"/>
  <c r="BK288"/>
  <c r="J156"/>
  <c i="7" r="J104"/>
  <c r="J100"/>
  <c i="8" r="BK98"/>
  <c r="BK114"/>
  <c r="BK117"/>
  <c r="J100"/>
  <c i="9" r="BK111"/>
  <c r="BK112"/>
  <c r="BK128"/>
  <c r="BK109"/>
  <c i="10" r="J161"/>
  <c r="BK101"/>
  <c i="11" r="BK101"/>
  <c r="BK105"/>
  <c i="12" r="BK133"/>
  <c i="13" r="BK122"/>
  <c i="14" r="J115"/>
  <c r="BK150"/>
  <c i="17" r="J146"/>
  <c i="19" r="J163"/>
  <c i="20" r="J144"/>
  <c r="BK136"/>
  <c i="21" r="BK229"/>
  <c r="BK283"/>
  <c r="BK198"/>
  <c r="BK125"/>
  <c r="J154"/>
  <c r="BK164"/>
  <c i="22" r="J277"/>
  <c r="J274"/>
  <c r="BK292"/>
  <c i="7" r="J143"/>
  <c r="BK114"/>
  <c i="8" r="BK169"/>
  <c r="BK95"/>
  <c r="J136"/>
  <c i="9" r="BK97"/>
  <c i="10" r="BK157"/>
  <c r="BK126"/>
  <c i="11" r="BK128"/>
  <c r="BK116"/>
  <c r="BK124"/>
  <c i="12" r="J153"/>
  <c r="BK129"/>
  <c i="13" r="BK101"/>
  <c i="14" r="BK109"/>
  <c i="16" r="J122"/>
  <c r="BK100"/>
  <c i="19" r="BK121"/>
  <c i="20" r="J195"/>
  <c r="BK177"/>
  <c r="BK118"/>
  <c i="21" r="J190"/>
  <c r="BK130"/>
  <c r="BK310"/>
  <c r="J134"/>
  <c r="J227"/>
  <c r="BK270"/>
  <c r="BK156"/>
  <c r="BK204"/>
  <c i="22" r="BK281"/>
  <c r="J243"/>
  <c r="BK210"/>
  <c i="24" r="BK138"/>
  <c i="7" r="J101"/>
  <c i="8" r="BK165"/>
  <c i="9" r="BK169"/>
  <c r="BK144"/>
  <c r="J97"/>
  <c i="10" r="J152"/>
  <c r="BK98"/>
  <c i="11" r="BK154"/>
  <c r="BK151"/>
  <c r="BK136"/>
  <c i="12" r="BK150"/>
  <c r="BK105"/>
  <c r="J105"/>
  <c i="6" r="BK97"/>
  <c r="J144"/>
  <c r="J117"/>
  <c i="7" r="J120"/>
  <c r="J140"/>
  <c r="J113"/>
  <c i="8" r="BK134"/>
  <c i="9" r="BK147"/>
  <c r="BK95"/>
  <c i="10" r="BK152"/>
  <c r="J146"/>
  <c i="12" r="J124"/>
  <c i="13" r="J142"/>
  <c i="14" r="BK142"/>
  <c r="J124"/>
  <c i="17" r="J150"/>
  <c i="19" r="BK157"/>
  <c i="20" r="J177"/>
  <c r="J133"/>
  <c r="J124"/>
  <c r="J129"/>
  <c i="21" r="BK186"/>
  <c r="BK180"/>
  <c r="J156"/>
  <c r="J364"/>
  <c r="J221"/>
  <c i="22" r="BK164"/>
  <c r="J188"/>
  <c r="J219"/>
  <c i="23" r="J149"/>
  <c r="J116"/>
  <c i="24" r="BK91"/>
  <c i="8" r="J150"/>
  <c r="BK115"/>
  <c i="9" r="BK167"/>
  <c r="J106"/>
  <c i="10" r="J107"/>
  <c r="J150"/>
  <c i="11" r="J140"/>
  <c r="BK92"/>
  <c i="12" r="J131"/>
  <c i="13" r="BK94"/>
  <c r="J106"/>
  <c i="14" r="BK147"/>
  <c i="16" r="BK131"/>
  <c r="J107"/>
  <c r="J111"/>
  <c i="17" r="BK109"/>
  <c r="J138"/>
  <c i="19" r="BK109"/>
  <c i="20" r="BK194"/>
  <c r="BK154"/>
  <c r="BK151"/>
  <c i="21" r="BK148"/>
  <c r="BK134"/>
  <c r="BK268"/>
  <c r="J282"/>
  <c i="22" r="BK274"/>
  <c i="21" r="J308"/>
  <c i="22" r="BK145"/>
  <c r="BK243"/>
  <c i="23" r="BK95"/>
  <c i="7" r="J131"/>
  <c i="8" r="J124"/>
  <c r="J132"/>
  <c i="9" r="BK139"/>
  <c r="J145"/>
  <c i="10" r="J106"/>
  <c r="BK125"/>
  <c r="J133"/>
  <c i="12" r="J113"/>
  <c r="J95"/>
  <c i="13" r="J137"/>
  <c r="J117"/>
  <c i="14" r="J120"/>
  <c i="15" r="J130"/>
  <c i="16" r="BK137"/>
  <c r="BK107"/>
  <c i="21" r="J271"/>
  <c r="J167"/>
  <c r="J105"/>
  <c i="22" r="BK167"/>
  <c i="23" r="J106"/>
  <c i="24" r="J120"/>
  <c i="7" r="BK124"/>
  <c i="10" r="J100"/>
  <c i="13" r="BK143"/>
  <c i="22" r="J296"/>
  <c r="J281"/>
  <c r="J145"/>
  <c r="J221"/>
  <c i="23" r="BK121"/>
  <c i="2" r="J731"/>
  <c r="BK679"/>
  <c r="BK643"/>
  <c r="BK619"/>
  <c r="J577"/>
  <c r="BK539"/>
  <c r="BK492"/>
  <c r="BK385"/>
  <c r="J203"/>
  <c r="BK753"/>
  <c r="J564"/>
  <c r="BK553"/>
  <c r="J539"/>
  <c r="J523"/>
  <c r="BK505"/>
  <c r="BK467"/>
  <c r="J382"/>
  <c r="BK250"/>
  <c r="J189"/>
  <c r="J751"/>
  <c r="J713"/>
  <c r="J655"/>
  <c r="BK626"/>
  <c r="J576"/>
  <c r="BK531"/>
  <c r="J492"/>
  <c r="J409"/>
  <c r="BK266"/>
  <c r="BK118"/>
  <c r="J291"/>
  <c r="BK121"/>
  <c r="BK685"/>
  <c r="J644"/>
  <c r="BK561"/>
  <c r="J466"/>
  <c r="BK361"/>
  <c r="BK222"/>
  <c i="3" r="J500"/>
  <c r="BK481"/>
  <c r="BK113"/>
  <c i="4" r="BK732"/>
  <c r="BK193"/>
  <c r="BK981"/>
  <c r="BK705"/>
  <c r="BK870"/>
  <c r="BK1015"/>
  <c r="J934"/>
  <c r="BK843"/>
  <c r="BK628"/>
  <c r="BK404"/>
  <c r="BK256"/>
  <c r="BK897"/>
  <c r="BK738"/>
  <c r="J493"/>
  <c i="5" r="J141"/>
  <c r="J459"/>
  <c r="J192"/>
  <c r="J444"/>
  <c r="BK306"/>
  <c r="J129"/>
  <c r="J601"/>
  <c r="BK370"/>
  <c r="J391"/>
  <c r="J417"/>
  <c r="BK127"/>
  <c r="BK276"/>
  <c i="6" r="J94"/>
  <c r="J118"/>
  <c r="J121"/>
  <c r="BK110"/>
  <c r="BK105"/>
  <c i="7" r="BK108"/>
  <c r="BK100"/>
  <c i="8" r="J156"/>
  <c r="J162"/>
  <c r="BK100"/>
  <c i="9" r="J168"/>
  <c r="BK107"/>
  <c r="BK116"/>
  <c r="BK104"/>
  <c i="10" r="J148"/>
  <c i="11" r="BK156"/>
  <c i="12" r="J149"/>
  <c i="13" r="J129"/>
  <c r="J133"/>
  <c i="14" r="J130"/>
  <c r="J94"/>
  <c r="BK116"/>
  <c i="15" r="BK141"/>
  <c r="J122"/>
  <c r="J126"/>
  <c r="J147"/>
  <c r="BK92"/>
  <c r="J111"/>
  <c r="BK128"/>
  <c r="J145"/>
  <c i="16" r="J120"/>
  <c r="J136"/>
  <c i="17" r="J94"/>
  <c r="BK124"/>
  <c i="19" r="BK118"/>
  <c i="20" r="BK189"/>
  <c r="BK160"/>
  <c r="BK127"/>
  <c r="BK155"/>
  <c r="J112"/>
  <c i="21" r="J122"/>
  <c r="BK158"/>
  <c r="J326"/>
  <c r="BK128"/>
  <c r="BK286"/>
  <c r="BK291"/>
  <c i="22" r="J136"/>
  <c r="J158"/>
  <c r="J213"/>
  <c i="23" r="BK157"/>
  <c r="J125"/>
  <c i="24" r="BK100"/>
  <c i="2" r="J728"/>
  <c r="J663"/>
  <c r="J637"/>
  <c r="BK618"/>
  <c r="J574"/>
  <c r="BK536"/>
  <c r="BK495"/>
  <c r="BK397"/>
  <c r="BK116"/>
  <c r="BK275"/>
  <c r="BK142"/>
  <c r="BK697"/>
  <c r="J308"/>
  <c r="J166"/>
  <c r="BK686"/>
  <c r="J610"/>
  <c r="J546"/>
  <c r="BK494"/>
  <c r="BK445"/>
  <c r="J377"/>
  <c r="J247"/>
  <c r="BK136"/>
  <c i="3" r="J430"/>
  <c r="J378"/>
  <c r="J147"/>
  <c r="J417"/>
  <c r="BK135"/>
  <c r="J436"/>
  <c r="BK266"/>
  <c r="BK426"/>
  <c r="BK205"/>
  <c r="BK380"/>
  <c r="J196"/>
  <c r="J329"/>
  <c r="J348"/>
  <c i="4" r="BK944"/>
  <c r="BK466"/>
  <c r="BK885"/>
  <c r="J691"/>
  <c r="BK338"/>
  <c r="BK165"/>
  <c r="J829"/>
  <c r="J426"/>
  <c r="BK236"/>
  <c r="J985"/>
  <c r="J718"/>
  <c r="J464"/>
  <c r="BK172"/>
  <c r="BK845"/>
  <c r="BK558"/>
  <c r="BK368"/>
  <c r="BK984"/>
  <c r="J838"/>
  <c r="J677"/>
  <c r="BK400"/>
  <c r="J259"/>
  <c r="BK847"/>
  <c r="BK610"/>
  <c r="BK399"/>
  <c r="BK221"/>
  <c i="5" r="J488"/>
  <c r="J246"/>
  <c r="J598"/>
  <c r="BK339"/>
  <c r="J274"/>
  <c r="BK616"/>
  <c r="J599"/>
  <c r="J198"/>
  <c r="BK345"/>
  <c r="J327"/>
  <c r="BK569"/>
  <c r="J474"/>
  <c r="J341"/>
  <c r="BK459"/>
  <c r="J241"/>
  <c r="BK241"/>
  <c r="J506"/>
  <c r="BK308"/>
  <c i="6" r="J137"/>
  <c i="7" r="BK110"/>
  <c i="8" r="BK152"/>
  <c r="BK142"/>
  <c r="J160"/>
  <c r="BK111"/>
  <c i="9" r="J162"/>
  <c r="BK155"/>
  <c i="10" r="BK153"/>
  <c i="11" r="BK150"/>
  <c r="BK148"/>
  <c r="J130"/>
  <c i="12" r="J128"/>
  <c r="J127"/>
  <c i="13" r="BK132"/>
  <c r="BK125"/>
  <c i="16" r="J153"/>
  <c i="17" r="J105"/>
  <c r="BK142"/>
  <c i="19" r="J155"/>
  <c i="20" r="J108"/>
  <c r="BK163"/>
  <c r="J140"/>
  <c r="BK101"/>
  <c r="J175"/>
  <c r="BK147"/>
  <c i="21" r="J240"/>
  <c r="BK178"/>
  <c r="BK190"/>
  <c r="BK330"/>
  <c r="J290"/>
  <c r="J260"/>
  <c i="22" r="BK233"/>
  <c r="BK267"/>
  <c r="J265"/>
  <c r="J227"/>
  <c i="23" r="J121"/>
  <c i="24" r="BK118"/>
  <c i="2" r="BK731"/>
  <c r="J683"/>
  <c r="J648"/>
  <c r="J625"/>
  <c r="J581"/>
  <c r="J561"/>
  <c r="J520"/>
  <c r="BK486"/>
  <c r="BK412"/>
  <c r="BK193"/>
  <c r="J115"/>
  <c r="BK485"/>
  <c r="J447"/>
  <c r="J407"/>
  <c r="J320"/>
  <c r="J266"/>
  <c r="BK196"/>
  <c i="1" r="AS55"/>
  <c i="2" r="BK517"/>
  <c r="J475"/>
  <c r="J434"/>
  <c r="BK291"/>
  <c r="J183"/>
  <c r="BK695"/>
  <c r="BK197"/>
  <c r="J697"/>
  <c r="BK683"/>
  <c r="BK611"/>
  <c r="BK555"/>
  <c r="J480"/>
  <c r="J430"/>
  <c r="J314"/>
  <c r="J220"/>
  <c i="3" r="J182"/>
  <c r="BK271"/>
  <c r="J465"/>
  <c r="BK214"/>
  <c r="J397"/>
  <c r="J117"/>
  <c r="J211"/>
  <c r="BK290"/>
  <c r="J153"/>
  <c r="J333"/>
  <c r="J318"/>
  <c i="4" r="J942"/>
  <c r="J647"/>
  <c r="J460"/>
  <c r="J952"/>
  <c r="BK603"/>
  <c r="J347"/>
  <c r="J168"/>
  <c r="BK921"/>
  <c r="BK632"/>
  <c r="BK452"/>
  <c r="BK189"/>
  <c r="BK903"/>
  <c r="BK691"/>
  <c r="BK546"/>
  <c r="BK275"/>
  <c r="J154"/>
  <c r="J903"/>
  <c r="J643"/>
  <c r="BK500"/>
  <c r="J330"/>
  <c r="J987"/>
  <c r="BK891"/>
  <c r="J626"/>
  <c r="BK371"/>
  <c r="BK239"/>
  <c r="J928"/>
  <c r="BK422"/>
  <c r="BK230"/>
  <c r="BK163"/>
  <c r="BK993"/>
  <c r="BK1030"/>
  <c r="J825"/>
  <c r="BK386"/>
  <c r="J983"/>
  <c r="J618"/>
  <c r="J265"/>
  <c r="J948"/>
  <c r="BK720"/>
  <c r="BK464"/>
  <c r="BK252"/>
  <c i="5" r="BK442"/>
  <c r="J165"/>
  <c r="BK586"/>
  <c r="BK347"/>
  <c r="J152"/>
  <c r="BK286"/>
  <c r="J624"/>
  <c r="BK154"/>
  <c i="7" r="J130"/>
  <c i="8" r="J137"/>
  <c r="J113"/>
  <c i="9" r="J95"/>
  <c r="BK137"/>
  <c i="10" r="BK148"/>
  <c i="11" r="BK164"/>
  <c r="J151"/>
  <c r="BK100"/>
  <c i="12" r="J106"/>
  <c r="BK113"/>
  <c i="13" r="BK97"/>
  <c i="6" r="J108"/>
  <c r="J102"/>
  <c i="7" r="BK149"/>
  <c r="J137"/>
  <c r="J124"/>
  <c i="8" r="J135"/>
  <c i="10" r="J137"/>
  <c r="BK167"/>
  <c i="11" r="BK144"/>
  <c r="BK138"/>
  <c i="12" r="BK120"/>
  <c i="13" r="J102"/>
  <c i="14" r="BK126"/>
  <c i="16" r="BK148"/>
  <c i="17" r="J124"/>
  <c r="J123"/>
  <c i="20" r="J135"/>
  <c r="BK116"/>
  <c r="J164"/>
  <c r="J148"/>
  <c i="21" r="BK206"/>
  <c r="J357"/>
  <c r="BK194"/>
  <c r="BK339"/>
  <c r="J346"/>
  <c r="J246"/>
  <c i="22" r="BK252"/>
  <c r="J169"/>
  <c i="23" r="BK129"/>
  <c i="24" r="BK98"/>
  <c i="8" r="BK163"/>
  <c r="J110"/>
  <c i="9" r="BK165"/>
  <c r="BK134"/>
  <c i="10" r="BK162"/>
  <c r="J92"/>
  <c i="11" r="J114"/>
  <c r="BK127"/>
  <c i="12" r="BK147"/>
  <c i="13" r="BK113"/>
  <c r="BK110"/>
  <c i="14" r="J134"/>
  <c r="J136"/>
  <c i="16" r="J117"/>
  <c r="BK116"/>
  <c r="BK136"/>
  <c i="17" r="J130"/>
  <c r="J119"/>
  <c r="BK101"/>
  <c i="20" r="BK105"/>
  <c r="BK169"/>
  <c r="J163"/>
  <c i="21" r="BK233"/>
  <c i="22" r="BK107"/>
  <c r="J203"/>
  <c r="J177"/>
  <c r="BK231"/>
  <c i="23" r="J95"/>
  <c r="J112"/>
  <c r="BK130"/>
  <c i="24" r="J118"/>
  <c r="BK125"/>
  <c r="J112"/>
  <c i="2" r="J503"/>
  <c r="BK497"/>
  <c r="J490"/>
  <c r="BK482"/>
  <c r="J473"/>
  <c r="J458"/>
  <c r="BK449"/>
  <c r="BK444"/>
  <c r="BK395"/>
  <c r="J340"/>
  <c r="J262"/>
  <c r="J222"/>
  <c r="J188"/>
  <c r="J127"/>
  <c r="BK324"/>
  <c r="J235"/>
  <c r="BK175"/>
  <c r="BK120"/>
  <c r="J695"/>
  <c r="J687"/>
  <c r="BK671"/>
  <c r="J649"/>
  <c r="BK632"/>
  <c r="BK612"/>
  <c r="BK600"/>
  <c r="BK578"/>
  <c r="J557"/>
  <c r="J532"/>
  <c r="J499"/>
  <c r="BK476"/>
  <c r="BK454"/>
  <c r="BK374"/>
  <c r="J327"/>
  <c r="BK268"/>
  <c r="BK233"/>
  <c r="J196"/>
  <c r="J142"/>
  <c r="BK106"/>
  <c i="3" r="J448"/>
  <c r="J161"/>
  <c r="BK472"/>
  <c r="J434"/>
  <c r="J180"/>
  <c r="BK517"/>
  <c r="J479"/>
  <c r="J374"/>
  <c r="BK141"/>
  <c r="BK493"/>
  <c r="BK446"/>
  <c r="BK344"/>
  <c r="J254"/>
  <c r="J395"/>
  <c r="J266"/>
  <c r="BK356"/>
  <c r="BK358"/>
  <c r="BK260"/>
  <c r="BK123"/>
  <c r="J391"/>
  <c r="BK223"/>
  <c r="J373"/>
  <c r="BK320"/>
  <c r="BK155"/>
  <c r="J302"/>
  <c i="4" r="BK1011"/>
  <c r="J907"/>
  <c r="BK814"/>
  <c r="BK766"/>
  <c r="BK614"/>
  <c r="BK517"/>
  <c r="BK485"/>
  <c r="BK225"/>
  <c r="J941"/>
  <c r="BK876"/>
  <c r="J776"/>
  <c r="J494"/>
  <c r="J386"/>
  <c r="J262"/>
  <c r="J177"/>
  <c r="J999"/>
  <c r="BK945"/>
  <c r="J724"/>
  <c r="BK509"/>
  <c r="J387"/>
  <c r="BK283"/>
  <c r="BK930"/>
  <c r="J766"/>
  <c r="J552"/>
  <c r="J299"/>
  <c r="J157"/>
  <c r="BK683"/>
  <c r="J480"/>
  <c r="J312"/>
  <c r="J128"/>
  <c r="J929"/>
  <c r="J612"/>
  <c r="BK390"/>
  <c r="BK240"/>
  <c r="J963"/>
  <c r="BK804"/>
  <c r="J466"/>
  <c r="BK301"/>
  <c r="BK212"/>
  <c r="J1025"/>
  <c r="J961"/>
  <c r="BK842"/>
  <c r="BK971"/>
  <c r="BK675"/>
  <c r="J442"/>
  <c r="J909"/>
  <c r="J836"/>
  <c r="BK470"/>
  <c r="BK124"/>
  <c r="J851"/>
  <c r="BK630"/>
  <c r="J434"/>
  <c r="BK207"/>
  <c i="5" r="J435"/>
  <c r="BK125"/>
  <c r="J486"/>
  <c r="J596"/>
  <c r="BK248"/>
  <c r="BK592"/>
  <c r="BK521"/>
  <c r="BK355"/>
  <c r="J154"/>
  <c r="J519"/>
  <c r="BK465"/>
  <c r="J502"/>
  <c r="J205"/>
  <c r="J298"/>
  <c r="BK517"/>
  <c r="BK141"/>
  <c i="7" r="J149"/>
  <c r="BK92"/>
  <c i="8" r="BK160"/>
  <c r="BK107"/>
  <c r="BK99"/>
  <c i="9" r="BK138"/>
  <c r="J170"/>
  <c i="10" r="BK117"/>
  <c r="J138"/>
  <c i="11" r="J134"/>
  <c r="J99"/>
  <c i="12" r="BK154"/>
  <c r="BK155"/>
  <c r="J107"/>
  <c i="13" r="J120"/>
  <c r="J132"/>
  <c r="BK100"/>
  <c i="14" r="BK136"/>
  <c i="15" r="BK118"/>
  <c i="16" r="J118"/>
  <c r="BK99"/>
  <c i="17" r="BK134"/>
  <c r="J102"/>
  <c i="20" r="BK145"/>
  <c r="BK137"/>
  <c r="J116"/>
  <c r="BK110"/>
  <c r="J138"/>
  <c i="21" r="BK182"/>
  <c r="J291"/>
  <c r="BK237"/>
  <c r="BK124"/>
  <c r="BK320"/>
  <c r="BK335"/>
  <c r="BK227"/>
  <c i="22" r="J134"/>
  <c r="BK298"/>
  <c r="BK122"/>
  <c r="BK117"/>
  <c i="23" r="J115"/>
  <c i="6" r="BK139"/>
  <c r="BK92"/>
  <c r="BK102"/>
  <c r="J107"/>
  <c r="BK144"/>
  <c r="BK122"/>
  <c r="BK119"/>
  <c r="J103"/>
  <c i="7" r="J114"/>
  <c r="J134"/>
  <c r="J133"/>
  <c i="8" r="BK126"/>
  <c i="9" r="J132"/>
  <c r="BK164"/>
  <c i="10" r="J136"/>
  <c r="BK115"/>
  <c r="J156"/>
  <c i="11" r="BK123"/>
  <c i="13" r="J150"/>
  <c r="J126"/>
  <c i="14" r="BK138"/>
  <c r="BK98"/>
  <c i="15" r="J129"/>
  <c r="BK149"/>
  <c r="BK129"/>
  <c r="BK148"/>
  <c r="J99"/>
  <c r="BK145"/>
  <c i="17" r="J136"/>
  <c i="21" r="BK297"/>
  <c i="22" r="BK269"/>
  <c r="J198"/>
  <c i="24" r="J138"/>
  <c i="8" r="J153"/>
  <c r="BK161"/>
  <c i="9" r="BK166"/>
  <c r="BK142"/>
  <c r="BK157"/>
  <c i="10" r="J153"/>
  <c r="BK95"/>
  <c i="11" r="J97"/>
  <c i="12" r="J122"/>
  <c i="13" r="J98"/>
  <c r="J92"/>
  <c r="J104"/>
  <c i="14" r="BK132"/>
  <c i="15" r="J117"/>
  <c i="16" r="J155"/>
  <c r="BK119"/>
  <c i="17" r="J140"/>
  <c r="BK105"/>
  <c r="J104"/>
  <c i="19" r="J136"/>
  <c r="BK123"/>
  <c i="20" r="J184"/>
  <c r="BK179"/>
  <c r="BK89"/>
  <c r="BK108"/>
  <c i="21" r="J272"/>
  <c r="J110"/>
  <c r="J184"/>
  <c r="BK285"/>
  <c i="22" r="BK105"/>
  <c r="BK225"/>
  <c i="23" r="BK120"/>
  <c r="J141"/>
  <c i="7" r="BK98"/>
  <c i="8" r="J151"/>
  <c r="J125"/>
  <c r="BK108"/>
  <c r="J112"/>
  <c i="9" r="BK92"/>
  <c r="J123"/>
  <c r="J112"/>
  <c i="10" r="J141"/>
  <c r="BK110"/>
  <c r="J154"/>
  <c r="BK137"/>
  <c i="11" r="J123"/>
  <c r="BK110"/>
  <c i="12" r="BK137"/>
  <c i="13" r="BK134"/>
  <c r="J113"/>
  <c i="14" r="BK141"/>
  <c i="15" r="BK102"/>
  <c i="16" r="J97"/>
  <c r="BK138"/>
  <c r="BK105"/>
  <c r="BK108"/>
  <c i="17" r="BK123"/>
  <c r="J141"/>
  <c r="BK108"/>
  <c i="19" r="J154"/>
  <c i="20" r="J157"/>
  <c r="BK109"/>
  <c r="J93"/>
  <c i="21" r="J251"/>
  <c r="J187"/>
  <c r="BK351"/>
  <c r="BK323"/>
  <c i="22" r="J165"/>
  <c r="BK203"/>
  <c r="BK139"/>
  <c r="BK223"/>
  <c r="J237"/>
  <c i="23" r="J97"/>
  <c i="2" r="BK742"/>
  <c r="BK676"/>
  <c r="J627"/>
  <c r="J603"/>
  <c r="BK519"/>
  <c r="BK430"/>
  <c r="J185"/>
  <c r="BK757"/>
  <c r="BK565"/>
  <c r="BK546"/>
  <c r="J527"/>
  <c r="BK510"/>
  <c r="BK471"/>
  <c r="BK431"/>
  <c r="BK293"/>
  <c r="BK206"/>
  <c r="J119"/>
  <c r="BK710"/>
  <c r="BK659"/>
  <c r="BK635"/>
  <c r="BK615"/>
  <c r="J560"/>
  <c r="J522"/>
  <c r="BK455"/>
  <c r="J305"/>
  <c r="BK145"/>
  <c r="J332"/>
  <c r="BK195"/>
  <c r="BK693"/>
  <c r="BK666"/>
  <c r="J615"/>
  <c r="BK567"/>
  <c r="BK475"/>
  <c r="J429"/>
  <c r="J286"/>
  <c r="BK204"/>
  <c i="3" r="J424"/>
  <c r="J460"/>
  <c r="BK252"/>
  <c r="BK491"/>
  <c r="BK385"/>
  <c r="BK121"/>
  <c r="BK331"/>
  <c r="J369"/>
  <c r="J312"/>
  <c r="J308"/>
  <c i="4" r="BK923"/>
  <c r="BK587"/>
  <c r="J456"/>
  <c r="J816"/>
  <c r="J521"/>
  <c r="J250"/>
  <c r="BK964"/>
  <c r="J601"/>
  <c r="J391"/>
  <c r="J1003"/>
  <c r="BK851"/>
  <c r="BK528"/>
  <c r="BK307"/>
  <c r="J955"/>
  <c r="BK879"/>
  <c r="BK581"/>
  <c r="J404"/>
  <c r="J965"/>
  <c r="J812"/>
  <c r="J450"/>
  <c r="BK247"/>
  <c r="BK128"/>
  <c r="BK700"/>
  <c i="5" r="BK232"/>
  <c r="BK606"/>
  <c r="BK387"/>
  <c r="BK567"/>
  <c r="BK265"/>
  <c r="BK336"/>
  <c r="BK556"/>
  <c r="J237"/>
  <c r="J219"/>
  <c r="BK246"/>
  <c r="BK163"/>
  <c i="6" r="BK135"/>
  <c r="BK138"/>
  <c r="J143"/>
  <c r="BK140"/>
  <c r="BK106"/>
  <c i="7" r="BK145"/>
  <c r="BK106"/>
  <c i="8" r="BK166"/>
  <c r="J115"/>
  <c r="BK109"/>
  <c i="9" r="BK150"/>
  <c r="BK130"/>
  <c i="10" r="J147"/>
  <c r="J95"/>
  <c i="11" r="BK163"/>
  <c i="12" r="J108"/>
  <c r="BK118"/>
  <c i="13" r="J123"/>
  <c r="J94"/>
  <c i="14" r="BK122"/>
  <c r="J109"/>
  <c i="15" r="BK151"/>
  <c r="J118"/>
  <c r="BK109"/>
  <c r="J98"/>
  <c r="J135"/>
  <c r="BK117"/>
  <c r="BK138"/>
  <c r="BK103"/>
  <c r="BK137"/>
  <c i="16" r="J126"/>
  <c r="J141"/>
  <c r="BK127"/>
  <c i="17" r="BK139"/>
  <c r="J103"/>
  <c i="20" r="J197"/>
  <c r="J181"/>
  <c r="J130"/>
  <c r="BK161"/>
  <c r="J152"/>
  <c i="21" r="BK177"/>
  <c r="BK172"/>
  <c r="BK251"/>
  <c r="J195"/>
  <c r="J301"/>
  <c r="BK244"/>
  <c i="22" r="BK215"/>
  <c r="BK272"/>
  <c r="BK120"/>
  <c r="BK128"/>
  <c i="23" r="BK125"/>
  <c r="BK91"/>
  <c i="2" r="BK746"/>
  <c r="J733"/>
  <c r="J677"/>
  <c r="BK645"/>
  <c r="J626"/>
  <c r="J599"/>
  <c r="J555"/>
  <c r="BK522"/>
  <c r="BK451"/>
  <c r="BK318"/>
  <c r="J135"/>
  <c r="J256"/>
  <c r="J116"/>
  <c r="BK387"/>
  <c r="BK257"/>
  <c r="BK699"/>
  <c r="BK661"/>
  <c r="J619"/>
  <c r="J573"/>
  <c r="J485"/>
  <c r="BK428"/>
  <c r="J295"/>
  <c r="BK189"/>
  <c i="3" r="J497"/>
  <c r="J170"/>
  <c r="BK350"/>
  <c r="BK511"/>
  <c r="BK298"/>
  <c r="BK487"/>
  <c r="J297"/>
  <c r="J244"/>
  <c r="BK369"/>
  <c r="J273"/>
  <c r="BK216"/>
  <c r="BK292"/>
  <c i="4" r="BK979"/>
  <c r="BK669"/>
  <c r="J519"/>
  <c r="J995"/>
  <c r="BK791"/>
  <c r="BK493"/>
  <c r="J267"/>
  <c r="J209"/>
  <c r="J887"/>
  <c r="J510"/>
  <c r="BK322"/>
  <c r="BK867"/>
  <c r="BK497"/>
  <c r="BK293"/>
  <c r="BK957"/>
  <c r="BK798"/>
  <c r="BK504"/>
  <c r="BK334"/>
  <c r="J968"/>
  <c r="J810"/>
  <c r="BK462"/>
  <c r="BK388"/>
  <c r="J184"/>
  <c r="BK906"/>
  <c r="J808"/>
  <c r="BK659"/>
  <c r="BK381"/>
  <c r="BK243"/>
  <c r="J179"/>
  <c r="BK1021"/>
  <c r="J989"/>
  <c r="J738"/>
  <c r="BK966"/>
  <c r="BK852"/>
  <c r="BK513"/>
  <c r="BK326"/>
  <c r="BK999"/>
  <c r="J814"/>
  <c r="J334"/>
  <c r="BK117"/>
  <c r="BK802"/>
  <c r="J704"/>
  <c r="BK454"/>
  <c i="5" r="J571"/>
  <c r="BK361"/>
  <c r="J127"/>
  <c r="J414"/>
  <c r="J181"/>
  <c r="J254"/>
  <c r="J604"/>
  <c r="BK590"/>
  <c r="BK119"/>
  <c r="BK550"/>
  <c r="J393"/>
  <c r="BK194"/>
  <c r="J560"/>
  <c r="BK362"/>
  <c r="J171"/>
  <c r="BK327"/>
  <c r="J187"/>
  <c r="J259"/>
  <c r="BK536"/>
  <c r="BK239"/>
  <c i="6" r="J119"/>
  <c i="7" r="J95"/>
  <c i="8" r="BK168"/>
  <c r="J120"/>
  <c r="BK106"/>
  <c i="9" r="J147"/>
  <c r="J117"/>
  <c r="BK113"/>
  <c i="11" r="BK149"/>
  <c r="BK117"/>
  <c r="BK99"/>
  <c r="J92"/>
  <c i="12" r="J148"/>
  <c r="BK103"/>
  <c i="13" r="J109"/>
  <c r="BK115"/>
  <c i="14" r="J129"/>
  <c i="17" r="BK144"/>
  <c r="J128"/>
  <c r="BK98"/>
  <c i="19" r="BK130"/>
  <c i="20" r="J196"/>
  <c r="J94"/>
  <c r="BK139"/>
  <c r="BK120"/>
  <c r="BK96"/>
  <c i="21" r="J194"/>
  <c r="BK258"/>
  <c r="BK298"/>
  <c r="J265"/>
  <c r="BK355"/>
  <c r="BK322"/>
  <c i="22" r="BK244"/>
  <c r="BK265"/>
  <c r="J128"/>
  <c r="BK177"/>
  <c i="23" r="J123"/>
  <c r="BK101"/>
  <c i="2" r="BK745"/>
  <c r="J730"/>
  <c r="BK674"/>
  <c r="BK616"/>
  <c r="J570"/>
  <c r="BK513"/>
  <c r="J436"/>
  <c r="BK308"/>
  <c r="BK177"/>
  <c r="J36"/>
  <c r="BK720"/>
  <c r="BK703"/>
  <c r="BK657"/>
  <c r="BK633"/>
  <c r="BK566"/>
  <c r="BK528"/>
  <c r="J487"/>
  <c r="BK466"/>
  <c r="J367"/>
  <c r="J271"/>
  <c r="BK203"/>
  <c r="BK701"/>
  <c r="BK415"/>
  <c r="J289"/>
  <c r="J125"/>
  <c r="J672"/>
  <c r="BK599"/>
  <c r="J565"/>
  <c r="J506"/>
  <c r="BK457"/>
  <c r="J389"/>
  <c r="BK243"/>
  <c r="J175"/>
  <c i="3" r="BK438"/>
  <c r="J442"/>
  <c r="J246"/>
  <c r="J115"/>
  <c r="BK182"/>
  <c r="J413"/>
  <c r="BK413"/>
  <c r="BK163"/>
  <c r="J186"/>
  <c r="J151"/>
  <c r="BK353"/>
  <c i="4" r="J956"/>
  <c r="J710"/>
  <c r="BK281"/>
  <c r="J850"/>
  <c r="J511"/>
  <c r="BK318"/>
  <c r="BK730"/>
  <c r="J399"/>
  <c r="J175"/>
  <c r="BK854"/>
  <c r="BK609"/>
  <c r="J381"/>
  <c r="J248"/>
  <c r="BK937"/>
  <c r="BK620"/>
  <c r="J398"/>
  <c r="J193"/>
  <c r="BK926"/>
  <c r="J607"/>
  <c r="BK396"/>
  <c r="BK260"/>
  <c r="BK1007"/>
  <c r="J860"/>
  <c r="J558"/>
  <c r="BK430"/>
  <c r="BK215"/>
  <c r="BK1016"/>
  <c r="J914"/>
  <c r="J732"/>
  <c r="J915"/>
  <c r="BK458"/>
  <c r="BK1009"/>
  <c r="BK857"/>
  <c r="BK332"/>
  <c r="J1016"/>
  <c r="BK781"/>
  <c r="J508"/>
  <c r="BK157"/>
  <c i="5" r="J238"/>
  <c r="BK612"/>
  <c r="J408"/>
  <c r="BK217"/>
  <c r="BK502"/>
  <c r="J185"/>
  <c r="J521"/>
  <c r="BK200"/>
  <c r="J581"/>
  <c r="J438"/>
  <c r="J538"/>
  <c r="BK561"/>
  <c r="J366"/>
  <c r="BK497"/>
  <c r="J322"/>
  <c r="BK139"/>
  <c r="BK422"/>
  <c r="J175"/>
  <c i="7" r="BK150"/>
  <c i="8" r="J147"/>
  <c i="9" r="J161"/>
  <c i="10" r="BK150"/>
  <c r="BK138"/>
  <c r="BK154"/>
  <c r="BK108"/>
  <c i="11" r="J153"/>
  <c r="BK111"/>
  <c r="J125"/>
  <c i="12" r="J126"/>
  <c i="13" r="BK106"/>
  <c r="BK142"/>
  <c i="14" r="J141"/>
  <c r="BK104"/>
  <c i="16" r="J95"/>
  <c r="J94"/>
  <c i="19" r="BK112"/>
  <c i="20" r="BK195"/>
  <c r="BK175"/>
  <c r="BK141"/>
  <c r="BK192"/>
  <c r="BK158"/>
  <c r="BK174"/>
  <c i="21" r="BK290"/>
  <c r="BK359"/>
  <c r="BK279"/>
  <c r="J200"/>
  <c i="22" r="J120"/>
  <c r="BK184"/>
  <c i="23" r="BK110"/>
  <c i="24" r="BK120"/>
  <c i="2" r="J596"/>
  <c r="BK563"/>
  <c r="BK535"/>
  <c r="BK512"/>
  <c r="J497"/>
  <c r="J455"/>
  <c r="BK422"/>
  <c r="BK188"/>
  <c r="BK130"/>
  <c r="J715"/>
  <c r="BK705"/>
  <c r="BK677"/>
  <c r="J666"/>
  <c r="BK631"/>
  <c r="J620"/>
  <c r="J604"/>
  <c r="BK574"/>
  <c r="J559"/>
  <c r="BK545"/>
  <c r="J535"/>
  <c r="BK500"/>
  <c r="J486"/>
  <c r="BK472"/>
  <c r="J454"/>
  <c r="J437"/>
  <c r="BK419"/>
  <c r="J268"/>
  <c r="BK226"/>
  <c r="BK164"/>
  <c r="J111"/>
  <c r="J426"/>
  <c r="J392"/>
  <c r="BK311"/>
  <c r="BK186"/>
  <c i="1" r="AS58"/>
  <c i="2" r="BK518"/>
  <c r="J491"/>
  <c r="BK439"/>
  <c r="J400"/>
  <c r="BK353"/>
  <c r="J260"/>
  <c r="BK224"/>
  <c r="BK152"/>
  <c i="3" r="BK436"/>
  <c r="J495"/>
  <c r="BK395"/>
  <c r="BK288"/>
  <c r="J517"/>
  <c r="J432"/>
  <c r="BK196"/>
  <c r="J506"/>
  <c r="BK452"/>
  <c r="BK399"/>
  <c r="J284"/>
  <c r="BK151"/>
  <c r="BK305"/>
  <c r="J127"/>
  <c r="J176"/>
  <c r="J331"/>
  <c r="BK153"/>
  <c r="J344"/>
  <c r="BK149"/>
  <c r="BK314"/>
  <c r="BK295"/>
  <c r="J350"/>
  <c i="4" r="J1020"/>
  <c r="BK958"/>
  <c r="BK831"/>
  <c r="J632"/>
  <c r="J505"/>
  <c r="J468"/>
  <c r="J239"/>
  <c r="J939"/>
  <c r="J852"/>
  <c r="J693"/>
  <c r="BK438"/>
  <c r="J324"/>
  <c r="J260"/>
  <c r="J173"/>
  <c r="BK956"/>
  <c r="BK595"/>
  <c r="J476"/>
  <c r="BK375"/>
  <c r="BK262"/>
  <c r="J126"/>
  <c r="J937"/>
  <c r="J872"/>
  <c r="BK626"/>
  <c r="BK482"/>
  <c r="BK387"/>
  <c r="J253"/>
  <c r="J199"/>
  <c r="BK947"/>
  <c r="J818"/>
  <c r="J611"/>
  <c r="BK434"/>
  <c r="J385"/>
  <c r="BK291"/>
  <c r="BK173"/>
  <c r="BK985"/>
  <c r="BK768"/>
  <c r="J609"/>
  <c r="J436"/>
  <c r="BK395"/>
  <c r="J283"/>
  <c r="BK191"/>
  <c r="BK943"/>
  <c r="BK778"/>
  <c r="BK616"/>
  <c r="BK942"/>
  <c r="J871"/>
  <c r="BK760"/>
  <c r="BK637"/>
  <c r="J831"/>
  <c r="J543"/>
  <c r="BK474"/>
  <c r="BK414"/>
  <c r="J316"/>
  <c r="BK959"/>
  <c r="BK844"/>
  <c r="BK714"/>
  <c r="BK627"/>
  <c r="BK478"/>
  <c r="BK330"/>
  <c r="BK264"/>
  <c r="BK988"/>
  <c r="J778"/>
  <c r="BK712"/>
  <c r="BK605"/>
  <c r="BK531"/>
  <c r="J428"/>
  <c r="BK253"/>
  <c r="J144"/>
  <c i="5" r="BK491"/>
  <c r="J333"/>
  <c r="BK229"/>
  <c r="BK150"/>
  <c r="BK587"/>
  <c r="J317"/>
  <c r="J215"/>
  <c r="J592"/>
  <c r="J358"/>
  <c r="J196"/>
  <c r="J525"/>
  <c r="J368"/>
  <c r="BK575"/>
  <c r="BK538"/>
  <c r="J312"/>
  <c r="BK325"/>
  <c r="J258"/>
  <c r="J125"/>
  <c r="BK551"/>
  <c r="J429"/>
  <c r="J282"/>
  <c r="J535"/>
  <c r="J319"/>
  <c r="J179"/>
  <c r="J248"/>
  <c r="BK137"/>
  <c r="J509"/>
  <c r="BK273"/>
  <c r="J123"/>
  <c i="6" r="BK107"/>
  <c i="7" r="J116"/>
  <c i="8" r="J143"/>
  <c r="J141"/>
  <c r="J164"/>
  <c i="10" r="BK140"/>
  <c r="BK122"/>
  <c i="11" r="BK109"/>
  <c r="J160"/>
  <c r="J94"/>
  <c i="12" r="BK156"/>
  <c r="J121"/>
  <c i="14" r="J137"/>
  <c i="16" r="BK98"/>
  <c i="17" r="J149"/>
  <c i="19" r="BK104"/>
  <c r="J101"/>
  <c i="20" r="J178"/>
  <c i="21" r="J355"/>
  <c r="J311"/>
  <c r="BK168"/>
  <c r="J347"/>
  <c r="J148"/>
  <c r="BK197"/>
  <c i="22" r="J117"/>
  <c r="J196"/>
  <c i="23" r="BK135"/>
  <c i="7" r="BK147"/>
  <c r="BK109"/>
  <c r="J128"/>
  <c i="8" r="J152"/>
  <c r="BK164"/>
  <c i="9" r="J160"/>
  <c i="10" r="J111"/>
  <c r="J158"/>
  <c r="J151"/>
  <c i="11" r="BK131"/>
  <c r="J124"/>
  <c r="J133"/>
  <c i="12" r="J138"/>
  <c r="J133"/>
  <c r="J97"/>
  <c i="13" r="BK137"/>
  <c i="15" r="BK104"/>
  <c i="16" r="J99"/>
  <c i="17" r="J144"/>
  <c r="J111"/>
  <c i="20" r="J167"/>
  <c r="BK168"/>
  <c r="J147"/>
  <c i="21" r="J353"/>
  <c r="J169"/>
  <c r="BK349"/>
  <c r="J180"/>
  <c r="J140"/>
  <c r="J288"/>
  <c r="BK295"/>
  <c r="J120"/>
  <c r="BK303"/>
  <c r="J298"/>
  <c i="22" r="J122"/>
  <c r="J156"/>
  <c r="J149"/>
  <c i="23" r="J113"/>
  <c i="24" r="BK96"/>
  <c i="7" r="BK103"/>
  <c i="8" r="BK130"/>
  <c r="J105"/>
  <c i="9" r="J155"/>
  <c r="J167"/>
  <c i="10" r="BK113"/>
  <c r="J116"/>
  <c i="11" r="BK147"/>
  <c r="J104"/>
  <c r="J103"/>
  <c r="J109"/>
  <c i="12" r="J136"/>
  <c r="J94"/>
  <c i="13" r="BK148"/>
  <c i="6" r="J128"/>
  <c r="J129"/>
  <c r="J141"/>
  <c i="7" r="J144"/>
  <c r="J111"/>
  <c r="BK146"/>
  <c r="BK143"/>
  <c r="BK115"/>
  <c r="J106"/>
  <c i="9" r="BK154"/>
  <c r="BK119"/>
  <c i="10" r="J135"/>
  <c r="J125"/>
  <c i="11" r="BK118"/>
  <c r="BK98"/>
  <c i="12" r="BK130"/>
  <c r="BK142"/>
  <c r="BK98"/>
  <c i="14" r="BK128"/>
  <c r="BK131"/>
  <c i="16" r="J147"/>
  <c i="17" r="BK104"/>
  <c r="BK110"/>
  <c i="20" r="BK193"/>
  <c r="BK85"/>
  <c r="BK93"/>
  <c r="J165"/>
  <c i="21" r="BK299"/>
  <c r="BK195"/>
  <c r="J337"/>
  <c r="BK337"/>
  <c r="BK364"/>
  <c r="BK212"/>
  <c r="BK313"/>
  <c i="22" r="J269"/>
  <c r="BK109"/>
  <c r="J130"/>
  <c r="J151"/>
  <c i="23" r="BK133"/>
  <c i="24" r="BK127"/>
  <c i="6" r="BK148"/>
  <c i="8" r="J155"/>
  <c r="J166"/>
  <c r="J98"/>
  <c i="9" r="J152"/>
  <c r="BK152"/>
  <c r="J141"/>
  <c i="10" r="J112"/>
  <c r="BK114"/>
  <c i="11" r="J139"/>
  <c r="BK160"/>
  <c r="J102"/>
  <c r="J108"/>
  <c i="13" r="J122"/>
  <c r="BK117"/>
  <c r="BK104"/>
  <c i="14" r="BK151"/>
  <c r="J125"/>
  <c i="15" r="BK111"/>
  <c i="16" r="J119"/>
  <c r="BK152"/>
  <c r="BK102"/>
  <c i="17" r="J127"/>
  <c r="BK129"/>
  <c r="BK100"/>
  <c i="19" r="J104"/>
  <c i="20" r="J183"/>
  <c r="BK138"/>
  <c r="J158"/>
  <c i="21" r="J129"/>
  <c r="J313"/>
  <c r="J269"/>
  <c r="BK223"/>
  <c r="J285"/>
  <c r="BK170"/>
  <c i="2" r="BK469"/>
  <c r="J432"/>
  <c r="BK405"/>
  <c r="J318"/>
  <c r="BK286"/>
  <c r="J237"/>
  <c r="J200"/>
  <c r="J138"/>
  <c r="BK117"/>
  <c r="J302"/>
  <c r="BK258"/>
  <c r="J214"/>
  <c r="BK132"/>
  <c r="BK760"/>
  <c r="BK690"/>
  <c r="J681"/>
  <c r="J658"/>
  <c r="J643"/>
  <c r="BK621"/>
  <c r="J607"/>
  <c r="BK593"/>
  <c r="BK572"/>
  <c r="J543"/>
  <c r="J519"/>
  <c r="J493"/>
  <c r="J465"/>
  <c r="BK433"/>
  <c r="BK392"/>
  <c r="BK351"/>
  <c r="J283"/>
  <c r="J253"/>
  <c r="J216"/>
  <c r="J172"/>
  <c r="BK129"/>
  <c i="3" r="BK489"/>
  <c r="J208"/>
  <c r="J491"/>
  <c r="BK444"/>
  <c r="J380"/>
  <c r="BK159"/>
  <c r="BK506"/>
  <c r="BK450"/>
  <c r="J229"/>
  <c r="J113"/>
  <c r="J463"/>
  <c r="J376"/>
  <c r="J286"/>
  <c r="J155"/>
  <c r="BK340"/>
  <c r="BK229"/>
  <c r="BK145"/>
  <c r="BK326"/>
  <c r="BK297"/>
  <c r="BK138"/>
  <c r="BK374"/>
  <c r="J188"/>
  <c r="BK235"/>
  <c r="BK119"/>
  <c r="J282"/>
  <c r="J320"/>
  <c r="J199"/>
  <c i="4" r="J953"/>
  <c r="BK835"/>
  <c r="BK734"/>
  <c r="J570"/>
  <c r="J495"/>
  <c r="BK480"/>
  <c r="J279"/>
  <c r="BK912"/>
  <c r="J849"/>
  <c r="BK722"/>
  <c r="BK640"/>
  <c r="J591"/>
  <c r="J454"/>
  <c r="BK346"/>
  <c r="J247"/>
  <c r="BK213"/>
  <c r="J969"/>
  <c r="BK808"/>
  <c r="BK599"/>
  <c r="BK444"/>
  <c r="BK350"/>
  <c r="J202"/>
  <c r="J857"/>
  <c r="J683"/>
  <c r="BK398"/>
  <c r="J221"/>
  <c r="J115"/>
  <c r="BK888"/>
  <c r="J640"/>
  <c r="J395"/>
  <c r="BK265"/>
  <c r="BK973"/>
  <c r="J878"/>
  <c r="BK685"/>
  <c r="BK402"/>
  <c r="J307"/>
  <c r="BK1032"/>
  <c r="J840"/>
  <c r="J599"/>
  <c r="BK428"/>
  <c r="BK228"/>
  <c r="BK148"/>
  <c r="J924"/>
  <c r="BK751"/>
  <c r="BK954"/>
  <c r="J653"/>
  <c r="J340"/>
  <c r="J973"/>
  <c r="J645"/>
  <c r="J275"/>
  <c r="BK896"/>
  <c r="BK736"/>
  <c r="J483"/>
  <c r="J245"/>
  <c i="5" r="BK478"/>
  <c r="J139"/>
  <c r="J564"/>
  <c r="BK300"/>
  <c r="J483"/>
  <c r="BK143"/>
  <c r="BK512"/>
  <c r="J589"/>
  <c r="J306"/>
  <c r="BK298"/>
  <c r="J117"/>
  <c r="BK568"/>
  <c r="J225"/>
  <c r="BK366"/>
  <c r="J389"/>
  <c r="BK133"/>
  <c r="BK254"/>
  <c i="6" r="BK113"/>
  <c i="7" r="BK117"/>
  <c i="8" r="J123"/>
  <c r="BK121"/>
  <c r="J138"/>
  <c i="9" r="BK101"/>
  <c r="J103"/>
  <c i="10" r="J130"/>
  <c r="J115"/>
  <c i="11" r="BK161"/>
  <c r="J142"/>
  <c r="J135"/>
  <c i="12" r="BK116"/>
  <c r="BK122"/>
  <c r="BK94"/>
  <c i="13" r="J108"/>
  <c r="BK120"/>
  <c i="14" r="J146"/>
  <c i="16" r="BK154"/>
  <c r="BK135"/>
  <c r="J108"/>
  <c i="17" r="BK115"/>
  <c r="BK133"/>
  <c i="19" r="J160"/>
  <c i="20" r="J91"/>
  <c r="BK196"/>
  <c r="J123"/>
  <c i="21" r="BK122"/>
  <c r="J330"/>
  <c r="BK269"/>
  <c r="J124"/>
  <c r="BK294"/>
  <c r="BK249"/>
  <c r="J197"/>
  <c i="22" r="J309"/>
  <c r="BK311"/>
  <c r="BK165"/>
  <c i="23" r="J145"/>
  <c i="24" r="BK93"/>
  <c i="6" r="BK133"/>
  <c r="J123"/>
  <c r="J148"/>
  <c r="J95"/>
  <c r="BK143"/>
  <c r="J115"/>
  <c r="J99"/>
  <c i="7" r="BK121"/>
  <c r="BK141"/>
  <c r="BK140"/>
  <c i="8" r="BK116"/>
  <c r="J130"/>
  <c i="9" r="J131"/>
  <c r="J139"/>
  <c i="10" r="BK94"/>
  <c r="J160"/>
  <c r="BK118"/>
  <c i="11" r="J131"/>
  <c i="12" r="BK110"/>
  <c i="13" r="BK140"/>
  <c i="14" r="BK99"/>
  <c r="BK114"/>
  <c r="BK118"/>
  <c i="15" r="BK119"/>
  <c r="BK147"/>
  <c r="J107"/>
  <c r="J128"/>
  <c r="J150"/>
  <c r="J115"/>
  <c r="J137"/>
  <c r="J106"/>
  <c r="J151"/>
  <c r="BK134"/>
  <c r="BK123"/>
  <c r="BK135"/>
  <c r="J94"/>
  <c r="J104"/>
  <c r="J119"/>
  <c i="16" r="BK141"/>
  <c r="BK139"/>
  <c r="BK114"/>
  <c r="BK128"/>
  <c r="BK143"/>
  <c i="17" r="BK135"/>
  <c r="J148"/>
  <c r="BK145"/>
  <c r="BK149"/>
  <c r="BK94"/>
  <c i="19" r="BK136"/>
  <c r="J158"/>
  <c i="20" r="BK182"/>
  <c r="J174"/>
  <c r="J155"/>
  <c i="21" r="BK346"/>
  <c r="BK115"/>
  <c r="BK288"/>
  <c i="22" r="BK103"/>
  <c r="BK239"/>
  <c r="J294"/>
  <c i="24" r="J96"/>
  <c i="7" r="J118"/>
  <c i="8" r="BK125"/>
  <c i="16" r="J125"/>
  <c r="J129"/>
  <c i="17" r="J98"/>
  <c r="BK143"/>
  <c i="19" r="BK101"/>
  <c i="20" r="J119"/>
  <c r="J189"/>
  <c r="BK184"/>
  <c r="J127"/>
  <c r="J103"/>
  <c i="21" r="BK347"/>
  <c r="J368"/>
  <c r="J168"/>
  <c i="22" r="BK294"/>
  <c r="BK188"/>
  <c i="23" r="BK118"/>
  <c i="24" r="BK114"/>
  <c i="7" r="BK99"/>
  <c i="8" r="BK162"/>
  <c r="BK104"/>
  <c r="J97"/>
  <c i="9" r="J143"/>
  <c r="BK141"/>
  <c i="10" r="BK149"/>
  <c r="J97"/>
  <c r="J134"/>
  <c r="BK119"/>
  <c r="BK100"/>
  <c i="11" r="BK132"/>
  <c i="12" r="BK104"/>
  <c r="J147"/>
  <c i="13" r="J111"/>
  <c i="14" r="BK124"/>
  <c r="J128"/>
  <c r="J97"/>
  <c i="15" r="BK99"/>
  <c r="BK140"/>
  <c r="J142"/>
  <c i="16" r="BK133"/>
  <c r="BK111"/>
  <c r="J144"/>
  <c i="17" r="J142"/>
  <c r="J143"/>
  <c r="J125"/>
  <c i="19" r="BK160"/>
  <c i="20" r="BK173"/>
  <c r="BK126"/>
  <c i="21" r="J217"/>
  <c r="BK135"/>
  <c r="BK133"/>
  <c r="J170"/>
  <c r="J328"/>
  <c i="22" r="J258"/>
  <c r="J246"/>
  <c r="J231"/>
  <c r="J173"/>
  <c r="J142"/>
  <c r="J184"/>
  <c i="23" r="BK106"/>
  <c i="2" r="J740"/>
  <c r="J727"/>
  <c r="BK650"/>
  <c r="J631"/>
  <c r="J572"/>
  <c r="J551"/>
  <c r="BK502"/>
  <c r="BK420"/>
  <c r="BK213"/>
  <c r="BK133"/>
  <c r="BK577"/>
  <c r="J558"/>
  <c r="BK544"/>
  <c r="J516"/>
  <c r="J481"/>
  <c r="J419"/>
  <c r="J258"/>
  <c r="J180"/>
  <c r="BK749"/>
  <c r="J707"/>
  <c r="BK646"/>
  <c r="BK607"/>
  <c r="BK568"/>
  <c r="BK527"/>
  <c r="J482"/>
  <c r="J443"/>
  <c r="BK356"/>
  <c r="J169"/>
  <c r="J364"/>
  <c r="BK172"/>
  <c r="J692"/>
  <c r="BK655"/>
  <c r="J605"/>
  <c r="BK516"/>
  <c r="BK448"/>
  <c r="J385"/>
  <c r="BK241"/>
  <c r="J161"/>
  <c i="3" r="BK485"/>
  <c r="BK109"/>
  <c r="J295"/>
  <c r="BK512"/>
  <c r="BK456"/>
  <c r="J489"/>
  <c r="BK276"/>
  <c r="BK221"/>
  <c r="BK302"/>
  <c i="4" r="J1007"/>
  <c r="BK764"/>
  <c r="BK508"/>
  <c r="BK978"/>
  <c r="J332"/>
  <c r="BK181"/>
  <c r="J714"/>
  <c r="BK406"/>
  <c r="J182"/>
  <c r="J873"/>
  <c r="BK636"/>
  <c r="J587"/>
  <c r="J430"/>
  <c r="BK261"/>
  <c r="J895"/>
  <c r="J585"/>
  <c r="J344"/>
  <c r="J159"/>
  <c r="J866"/>
  <c r="J525"/>
  <c r="J375"/>
  <c r="J223"/>
  <c r="J1030"/>
  <c r="BK949"/>
  <c r="J728"/>
  <c r="BK931"/>
  <c r="J509"/>
  <c r="J988"/>
  <c r="BK689"/>
  <c r="J576"/>
  <c r="J318"/>
  <c r="J194"/>
  <c r="J947"/>
  <c r="J774"/>
  <c r="J517"/>
  <c r="BK450"/>
  <c r="J243"/>
  <c r="J150"/>
  <c i="5" r="J457"/>
  <c r="BK171"/>
  <c r="BK121"/>
  <c r="BK378"/>
  <c r="BK380"/>
  <c r="BK614"/>
  <c r="J339"/>
  <c r="BK341"/>
  <c r="BK263"/>
  <c r="J512"/>
  <c i="6" r="J142"/>
  <c r="J97"/>
  <c r="J122"/>
  <c r="BK108"/>
  <c i="7" r="BK126"/>
  <c r="BK95"/>
  <c i="8" r="BK170"/>
  <c r="J170"/>
  <c i="9" r="BK100"/>
  <c r="J101"/>
  <c i="10" r="J108"/>
  <c i="11" r="J113"/>
  <c i="12" r="J152"/>
  <c r="J104"/>
  <c i="13" r="BK150"/>
  <c i="14" r="BK149"/>
  <c r="BK102"/>
  <c r="J114"/>
  <c i="15" r="J148"/>
  <c r="BK131"/>
  <c r="J149"/>
  <c r="BK130"/>
  <c r="BK116"/>
  <c r="J109"/>
  <c i="16" r="J110"/>
  <c i="17" r="BK137"/>
  <c r="BK130"/>
  <c i="19" r="J121"/>
  <c i="20" r="BK106"/>
  <c r="BK190"/>
  <c r="J121"/>
  <c i="21" r="J350"/>
  <c r="J244"/>
  <c r="BK166"/>
  <c r="J315"/>
  <c r="J192"/>
  <c i="22" r="BK171"/>
  <c r="J236"/>
  <c r="BK126"/>
  <c i="23" r="BK113"/>
  <c i="2" r="BK740"/>
  <c r="J721"/>
  <c r="J642"/>
  <c r="J613"/>
  <c r="BK560"/>
  <c r="BK506"/>
  <c r="J425"/>
  <c r="BK140"/>
  <c r="BK228"/>
  <c r="J412"/>
  <c r="BK218"/>
  <c r="J694"/>
  <c r="BK629"/>
  <c r="J563"/>
  <c r="J471"/>
  <c r="BK343"/>
  <c r="BK209"/>
  <c i="3" r="J458"/>
  <c r="BK514"/>
  <c r="BK208"/>
  <c r="J450"/>
  <c r="BK202"/>
  <c r="BK308"/>
  <c r="BK190"/>
  <c r="J276"/>
  <c r="J143"/>
  <c i="4" r="BK874"/>
  <c r="BK601"/>
  <c r="J971"/>
  <c r="BK408"/>
  <c r="BK1020"/>
  <c r="J603"/>
  <c r="J356"/>
  <c r="BK911"/>
  <c r="J637"/>
  <c r="J215"/>
  <c r="BK883"/>
  <c r="J394"/>
  <c r="J931"/>
  <c r="J595"/>
  <c r="J346"/>
  <c r="BK177"/>
  <c r="J861"/>
  <c r="BK563"/>
  <c r="J277"/>
  <c r="BK232"/>
  <c r="J112"/>
  <c r="BK969"/>
  <c r="BK783"/>
  <c r="J922"/>
  <c r="J753"/>
  <c r="BK457"/>
  <c r="J951"/>
  <c r="BK841"/>
  <c r="J546"/>
  <c r="BK1005"/>
  <c r="J751"/>
  <c r="J303"/>
  <c i="5" r="J455"/>
  <c r="J231"/>
  <c r="J585"/>
  <c r="J268"/>
  <c r="BK329"/>
  <c r="J531"/>
  <c r="J372"/>
  <c r="BK271"/>
  <c r="BK304"/>
  <c r="BK571"/>
  <c r="BK453"/>
  <c r="BK572"/>
  <c r="BK274"/>
  <c r="J449"/>
  <c r="BK117"/>
  <c r="BK177"/>
  <c i="7" r="BK151"/>
  <c r="BK116"/>
  <c i="8" r="BK155"/>
  <c r="J169"/>
  <c i="9" r="BK105"/>
  <c r="J138"/>
  <c i="10" r="BK127"/>
  <c i="11" r="BK114"/>
  <c r="BK112"/>
  <c i="12" r="BK100"/>
  <c i="13" r="BK149"/>
  <c r="BK141"/>
  <c i="14" r="BK107"/>
  <c i="17" r="J92"/>
  <c i="19" r="J130"/>
  <c i="20" r="J132"/>
  <c r="BK84"/>
  <c r="BK178"/>
  <c r="BK144"/>
  <c i="21" r="BK137"/>
  <c r="BK329"/>
  <c r="BK143"/>
  <c r="BK256"/>
  <c r="J206"/>
  <c i="22" r="J286"/>
  <c r="J288"/>
  <c r="BK229"/>
  <c i="24" r="J131"/>
  <c i="2" r="J742"/>
  <c r="J725"/>
  <c r="BK636"/>
  <c r="BK610"/>
  <c r="BK534"/>
  <c r="BK503"/>
  <c r="BK379"/>
  <c r="BK131"/>
  <c r="J470"/>
  <c r="BK434"/>
  <c r="BK371"/>
  <c r="BK247"/>
  <c r="BK211"/>
  <c r="J132"/>
  <c r="J710"/>
  <c r="J676"/>
  <c r="J652"/>
  <c r="BK622"/>
  <c r="BK583"/>
  <c r="J524"/>
  <c i="3" r="J468"/>
  <c r="BK300"/>
  <c r="J440"/>
  <c r="J364"/>
  <c r="J123"/>
  <c r="J340"/>
  <c r="J322"/>
  <c r="BK184"/>
  <c i="4" r="J605"/>
  <c r="BK881"/>
  <c r="J377"/>
  <c r="BK130"/>
  <c r="BK704"/>
  <c r="BK340"/>
  <c r="BK893"/>
  <c r="J633"/>
  <c r="J328"/>
  <c r="J124"/>
  <c r="BK810"/>
  <c r="BK411"/>
  <c r="J180"/>
  <c r="BK776"/>
  <c r="J422"/>
  <c r="BK135"/>
  <c r="J696"/>
  <c r="BK271"/>
  <c r="J197"/>
  <c r="J859"/>
  <c r="BK963"/>
  <c r="J499"/>
  <c r="BK950"/>
  <c r="BK661"/>
  <c r="J249"/>
  <c r="BK859"/>
  <c r="BK576"/>
  <c r="BK183"/>
  <c i="5" r="J292"/>
  <c r="BK360"/>
  <c r="BK599"/>
  <c r="J234"/>
  <c r="BK480"/>
  <c r="J427"/>
  <c r="J405"/>
  <c r="BK152"/>
  <c r="J493"/>
  <c r="J325"/>
  <c r="J550"/>
  <c r="BK376"/>
  <c r="J229"/>
  <c r="J547"/>
  <c r="J284"/>
  <c r="J121"/>
  <c i="7" r="BK133"/>
  <c r="BK97"/>
  <c i="9" r="BK118"/>
  <c r="J116"/>
  <c i="10" r="J98"/>
  <c r="J123"/>
  <c r="BK160"/>
  <c r="BK141"/>
  <c i="11" r="J129"/>
  <c r="BK121"/>
  <c i="12" r="J117"/>
  <c i="13" r="BK114"/>
  <c r="J143"/>
  <c r="J131"/>
  <c i="14" r="BK108"/>
  <c i="16" r="BK129"/>
  <c r="BK144"/>
  <c r="J104"/>
  <c i="19" r="J156"/>
  <c i="20" r="J88"/>
  <c r="J151"/>
  <c r="BK113"/>
  <c r="J191"/>
  <c r="J173"/>
  <c r="J109"/>
  <c i="21" r="J305"/>
  <c r="J354"/>
  <c r="J173"/>
  <c i="22" r="BK158"/>
  <c r="J175"/>
  <c i="23" r="BK139"/>
  <c r="J120"/>
  <c i="2" r="BK620"/>
  <c r="BK552"/>
  <c r="J521"/>
  <c r="J504"/>
  <c r="J472"/>
  <c r="BK429"/>
  <c r="J311"/>
  <c r="BK161"/>
  <c r="J121"/>
  <c r="BK711"/>
  <c r="J708"/>
  <c r="J703"/>
  <c r="J669"/>
  <c r="BK640"/>
  <c r="J612"/>
  <c r="J592"/>
  <c r="J567"/>
  <c r="BK549"/>
  <c r="J530"/>
  <c r="BK520"/>
  <c r="J483"/>
  <c r="BK465"/>
  <c r="J444"/>
  <c r="BK424"/>
  <c r="J395"/>
  <c r="BK332"/>
  <c r="BK235"/>
  <c r="BK191"/>
  <c r="J117"/>
  <c r="BK694"/>
  <c r="BK407"/>
  <c r="J329"/>
  <c r="J164"/>
  <c r="BK119"/>
  <c r="J667"/>
  <c r="J657"/>
  <c r="J641"/>
  <c r="J617"/>
  <c r="J602"/>
  <c r="BK576"/>
  <c r="BK554"/>
  <c r="J531"/>
  <c r="BK511"/>
  <c r="BK478"/>
  <c r="J449"/>
  <c r="BK359"/>
  <c r="BK281"/>
  <c r="J231"/>
  <c r="J198"/>
  <c r="BK113"/>
  <c i="3" r="BK417"/>
  <c r="J149"/>
  <c r="J305"/>
  <c r="J512"/>
  <c r="BK454"/>
  <c r="BK312"/>
  <c r="BK173"/>
  <c r="J481"/>
  <c r="BK368"/>
  <c r="J257"/>
  <c r="BK170"/>
  <c r="J337"/>
  <c r="BK263"/>
  <c r="J165"/>
  <c r="J109"/>
  <c r="BK286"/>
  <c r="BK125"/>
  <c r="J358"/>
  <c r="BK157"/>
  <c r="J248"/>
  <c r="BK322"/>
  <c r="BK186"/>
  <c i="4" r="BK983"/>
  <c r="BK868"/>
  <c r="J720"/>
  <c r="BK639"/>
  <c r="J458"/>
  <c r="J991"/>
  <c r="BK914"/>
  <c r="BK838"/>
  <c r="BK643"/>
  <c r="BK566"/>
  <c r="BK468"/>
  <c r="BK241"/>
  <c r="J191"/>
  <c r="BK972"/>
  <c r="BK904"/>
  <c r="J764"/>
  <c r="BK650"/>
  <c r="BK347"/>
  <c r="BK186"/>
  <c r="J993"/>
  <c r="BK907"/>
  <c r="J843"/>
  <c r="J702"/>
  <c r="J540"/>
  <c r="BK314"/>
  <c r="J240"/>
  <c r="BK161"/>
  <c r="BK941"/>
  <c r="BK889"/>
  <c r="BK753"/>
  <c r="BK501"/>
  <c r="BK392"/>
  <c r="BK342"/>
  <c r="J258"/>
  <c r="BK139"/>
  <c r="J933"/>
  <c r="J877"/>
  <c r="BK577"/>
  <c r="BK426"/>
  <c r="BK379"/>
  <c r="BK257"/>
  <c r="BK180"/>
  <c r="BK1025"/>
  <c r="J823"/>
  <c r="J667"/>
  <c r="BK519"/>
  <c r="BK982"/>
  <c r="BK858"/>
  <c r="BK724"/>
  <c r="J967"/>
  <c r="J701"/>
  <c r="BK503"/>
  <c r="BK328"/>
  <c r="BK975"/>
  <c r="J905"/>
  <c r="J863"/>
  <c r="J659"/>
  <c r="J512"/>
  <c r="BK436"/>
  <c r="BK279"/>
  <c r="BK115"/>
  <c r="J910"/>
  <c r="J760"/>
  <c r="BK687"/>
  <c r="J555"/>
  <c r="J492"/>
  <c r="J452"/>
  <c r="BK289"/>
  <c r="BK197"/>
  <c i="5" r="J566"/>
  <c r="J399"/>
  <c r="BK269"/>
  <c r="BK185"/>
  <c r="J135"/>
  <c r="J576"/>
  <c r="J475"/>
  <c r="BK167"/>
  <c r="BK475"/>
  <c r="BK312"/>
  <c r="J202"/>
  <c r="BK554"/>
  <c r="BK529"/>
  <c r="BK564"/>
  <c r="BK483"/>
  <c r="BK196"/>
  <c r="BK338"/>
  <c r="J244"/>
  <c r="BK598"/>
  <c r="J529"/>
  <c r="J374"/>
  <c r="J331"/>
  <c r="BK552"/>
  <c r="J357"/>
  <c r="BK238"/>
  <c r="J261"/>
  <c r="BK231"/>
  <c r="BK540"/>
  <c r="BK358"/>
  <c r="J169"/>
  <c i="6" r="BK123"/>
  <c i="7" r="J125"/>
  <c i="8" r="BK158"/>
  <c r="J167"/>
  <c r="BK149"/>
  <c r="J131"/>
  <c r="J129"/>
  <c i="9" r="J157"/>
  <c r="J100"/>
  <c r="J108"/>
  <c r="BK132"/>
  <c r="J110"/>
  <c i="10" r="J102"/>
  <c r="J117"/>
  <c i="11" r="J118"/>
  <c r="J128"/>
  <c i="12" r="BK135"/>
  <c r="BK144"/>
  <c r="BK127"/>
  <c i="13" r="BK119"/>
  <c i="14" r="J140"/>
  <c i="16" r="J130"/>
  <c r="J131"/>
  <c i="18" r="BK89"/>
  <c i="19" r="J132"/>
  <c i="20" r="J98"/>
  <c i="21" r="BK317"/>
  <c i="22" r="J154"/>
  <c r="BK263"/>
  <c i="23" r="J130"/>
  <c i="6" r="BK99"/>
  <c i="7" r="J148"/>
  <c r="J123"/>
  <c i="8" r="J122"/>
  <c r="J101"/>
  <c i="9" r="J149"/>
  <c i="10" r="BK129"/>
  <c r="BK151"/>
  <c r="J131"/>
  <c i="11" r="J146"/>
  <c r="J150"/>
  <c r="J95"/>
  <c i="12" r="BK140"/>
  <c r="J101"/>
  <c i="13" r="J110"/>
  <c i="16" r="J143"/>
  <c r="J134"/>
  <c i="17" r="J121"/>
  <c r="J106"/>
  <c i="20" r="J182"/>
  <c r="BK119"/>
  <c r="BK128"/>
  <c i="21" r="BK240"/>
  <c r="J143"/>
  <c r="J198"/>
  <c r="BK246"/>
  <c r="BK107"/>
  <c r="BK113"/>
  <c r="BK315"/>
  <c r="BK356"/>
  <c r="BK342"/>
  <c i="22" r="BK304"/>
  <c r="J272"/>
  <c r="BK219"/>
  <c i="23" r="BK149"/>
  <c i="24" r="J91"/>
  <c i="7" r="J141"/>
  <c i="8" r="J102"/>
  <c i="9" r="BK151"/>
  <c r="BK156"/>
  <c i="10" r="BK97"/>
  <c r="J129"/>
  <c i="11" r="J119"/>
  <c r="J154"/>
  <c i="12" r="BK143"/>
  <c r="J150"/>
  <c r="BK119"/>
  <c i="13" r="J105"/>
  <c i="6" r="BK124"/>
  <c r="J101"/>
  <c i="7" r="BK132"/>
  <c r="BK136"/>
  <c r="J119"/>
  <c r="BK128"/>
  <c i="9" r="BK114"/>
  <c r="J119"/>
  <c i="10" r="J165"/>
  <c i="11" r="J101"/>
  <c r="J98"/>
  <c i="12" r="J154"/>
  <c r="BK106"/>
  <c i="14" r="J103"/>
  <c i="16" r="J92"/>
  <c i="17" r="BK147"/>
  <c i="20" r="J154"/>
  <c r="BK164"/>
  <c r="J90"/>
  <c r="J179"/>
  <c i="21" r="BK140"/>
  <c r="BK309"/>
  <c r="J137"/>
  <c r="BK266"/>
  <c r="J317"/>
  <c i="22" r="BK309"/>
  <c r="BK288"/>
  <c r="BK277"/>
  <c r="BK124"/>
  <c i="23" r="J147"/>
  <c i="24" r="J98"/>
  <c i="8" r="BK112"/>
  <c r="BK123"/>
  <c i="9" r="J94"/>
  <c r="BK161"/>
  <c i="10" r="BK135"/>
  <c i="19" r="BK146"/>
  <c i="20" r="J101"/>
  <c r="J106"/>
  <c i="21" r="BK192"/>
  <c r="BK326"/>
  <c r="J321"/>
  <c r="BK328"/>
  <c i="22" r="BK258"/>
  <c r="BK156"/>
  <c r="BK279"/>
  <c r="BK196"/>
  <c i="23" r="BK116"/>
  <c r="J157"/>
  <c r="BK123"/>
  <c i="24" r="BK134"/>
  <c r="J127"/>
  <c r="J100"/>
  <c i="2" r="F36"/>
  <c i="4" r="J119"/>
  <c r="J730"/>
  <c r="BK489"/>
  <c r="BK194"/>
  <c r="BK946"/>
  <c r="BK873"/>
  <c r="BK552"/>
  <c r="J373"/>
  <c r="J228"/>
  <c r="J958"/>
  <c r="BK819"/>
  <c r="BK472"/>
  <c r="BK362"/>
  <c r="J204"/>
  <c r="BK927"/>
  <c r="J669"/>
  <c r="BK376"/>
  <c r="BK242"/>
  <c r="J165"/>
  <c r="BK1013"/>
  <c r="BK865"/>
  <c r="BK589"/>
  <c r="J912"/>
  <c r="BK505"/>
  <c r="BK991"/>
  <c r="J845"/>
  <c r="J579"/>
  <c r="J257"/>
  <c r="BK568"/>
  <c r="J320"/>
  <c r="BK152"/>
  <c i="5" r="J384"/>
  <c r="BK173"/>
  <c r="BK531"/>
  <c r="BK270"/>
  <c r="BK374"/>
  <c r="J558"/>
  <c r="J382"/>
  <c r="BK547"/>
  <c r="J442"/>
  <c r="BK223"/>
  <c r="J584"/>
  <c r="BK585"/>
  <c r="BK275"/>
  <c r="J568"/>
  <c r="BK220"/>
  <c r="BK451"/>
  <c r="BK192"/>
  <c i="7" r="BK135"/>
  <c r="BK125"/>
  <c i="8" r="J118"/>
  <c r="J109"/>
  <c r="J95"/>
  <c i="9" r="BK135"/>
  <c i="10" r="BK155"/>
  <c r="BK99"/>
  <c i="11" r="J143"/>
  <c r="BK106"/>
  <c r="J144"/>
  <c i="12" r="BK146"/>
  <c r="BK139"/>
  <c r="BK99"/>
  <c i="13" r="J95"/>
  <c r="J147"/>
  <c i="14" r="J133"/>
  <c r="BK133"/>
  <c i="16" r="J151"/>
  <c r="J154"/>
  <c r="J103"/>
  <c i="17" r="J100"/>
  <c r="BK111"/>
  <c i="19" r="BK126"/>
  <c i="20" r="BK176"/>
  <c r="J110"/>
  <c r="BK167"/>
  <c r="J149"/>
  <c i="21" r="J182"/>
  <c r="BK271"/>
  <c r="J210"/>
  <c r="J273"/>
  <c r="J107"/>
  <c r="J332"/>
  <c i="22" r="J252"/>
  <c r="J139"/>
  <c r="BK242"/>
  <c r="BK175"/>
  <c i="23" r="BK108"/>
  <c i="24" r="J106"/>
  <c i="6" r="J106"/>
  <c r="J116"/>
  <c r="J120"/>
  <c r="J146"/>
  <c r="BK141"/>
  <c r="J109"/>
  <c r="J105"/>
  <c i="7" r="J151"/>
  <c r="BK107"/>
  <c r="J132"/>
  <c r="J121"/>
  <c i="8" r="BK118"/>
  <c r="J121"/>
  <c i="9" r="J154"/>
  <c r="BK143"/>
  <c i="10" r="J127"/>
  <c r="BK161"/>
  <c r="J109"/>
  <c i="11" r="BK158"/>
  <c i="12" r="J102"/>
  <c i="13" r="BK118"/>
  <c r="BK151"/>
  <c i="14" r="BK140"/>
  <c r="J121"/>
  <c r="J92"/>
  <c r="J116"/>
  <c i="15" r="J125"/>
  <c i="20" r="J99"/>
  <c i="21" r="BK202"/>
  <c r="J131"/>
  <c i="24" r="BK123"/>
  <c i="8" r="BK159"/>
  <c r="BK119"/>
  <c i="9" r="J115"/>
  <c r="BK168"/>
  <c r="BK94"/>
  <c i="10" r="J164"/>
  <c r="J101"/>
  <c i="12" r="J118"/>
  <c r="J111"/>
  <c i="13" r="BK108"/>
  <c r="BK103"/>
  <c i="14" r="J139"/>
  <c r="BK143"/>
  <c i="20" r="J95"/>
  <c r="J86"/>
  <c r="BK91"/>
  <c r="BK99"/>
  <c i="21" r="BK160"/>
  <c r="BK260"/>
  <c r="J356"/>
  <c r="J229"/>
  <c i="22" r="J242"/>
  <c i="23" r="J159"/>
  <c r="J99"/>
  <c i="6" r="J100"/>
  <c i="8" r="J163"/>
  <c r="J99"/>
  <c i="12" r="J146"/>
  <c r="J129"/>
  <c i="15" r="J113"/>
  <c r="BK101"/>
  <c r="BK132"/>
  <c i="16" r="BK123"/>
  <c r="J148"/>
  <c r="BK104"/>
  <c i="17" r="BK106"/>
  <c r="J131"/>
  <c r="J110"/>
  <c i="18" r="BK90"/>
  <c i="20" r="BK90"/>
  <c r="J161"/>
  <c r="J100"/>
  <c i="21" r="J286"/>
  <c r="BK162"/>
  <c r="BK120"/>
  <c r="J280"/>
  <c i="22" r="J217"/>
  <c r="J105"/>
  <c r="J164"/>
  <c r="BK221"/>
  <c r="J180"/>
  <c i="23" r="J135"/>
  <c i="2" r="BK735"/>
  <c r="BK723"/>
  <c r="J646"/>
  <c r="J623"/>
  <c r="J593"/>
  <c r="J488"/>
  <c r="J439"/>
  <c r="J316"/>
  <c r="BK245"/>
  <c r="J650"/>
  <c r="BK489"/>
  <c r="BK322"/>
  <c r="J218"/>
  <c r="J423"/>
  <c r="BK229"/>
  <c r="J140"/>
  <c r="J688"/>
  <c r="J635"/>
  <c r="BK592"/>
  <c r="J545"/>
  <c r="J501"/>
  <c r="BK437"/>
  <c r="J251"/>
  <c r="J134"/>
  <c i="3" r="J242"/>
  <c r="BK391"/>
  <c r="BK131"/>
  <c r="BK242"/>
  <c r="J456"/>
  <c r="BK378"/>
  <c r="J316"/>
  <c r="J205"/>
  <c r="J159"/>
  <c r="BK248"/>
  <c i="4" r="J827"/>
  <c r="J482"/>
  <c r="J858"/>
  <c r="J613"/>
  <c r="BK389"/>
  <c r="BK246"/>
  <c r="BK939"/>
  <c r="J589"/>
  <c r="J353"/>
  <c r="J393"/>
  <c r="J207"/>
  <c r="J945"/>
  <c r="J771"/>
  <c r="J371"/>
  <c r="BK204"/>
  <c r="J930"/>
  <c r="BK665"/>
  <c r="J295"/>
  <c r="BK1017"/>
  <c r="BK825"/>
  <c r="BK446"/>
  <c r="J264"/>
  <c r="J210"/>
  <c r="J1005"/>
  <c r="BK739"/>
  <c r="J891"/>
  <c r="J537"/>
  <c r="J359"/>
  <c r="J867"/>
  <c r="J657"/>
  <c r="J561"/>
  <c r="BK277"/>
  <c i="5" r="BK576"/>
  <c r="J378"/>
  <c r="BK233"/>
  <c r="BK593"/>
  <c r="BK389"/>
  <c r="BK250"/>
  <c r="J590"/>
  <c r="J265"/>
  <c r="BK608"/>
  <c r="J593"/>
  <c r="J288"/>
  <c r="BK187"/>
  <c r="J213"/>
  <c r="BK461"/>
  <c r="BK582"/>
  <c r="J273"/>
  <c r="BK227"/>
  <c i="6" r="BK142"/>
  <c r="BK104"/>
  <c r="J113"/>
  <c r="BK98"/>
  <c i="7" r="BK130"/>
  <c r="BK94"/>
  <c i="8" r="BK94"/>
  <c r="BK122"/>
  <c i="9" r="J164"/>
  <c r="J135"/>
  <c i="10" r="BK133"/>
  <c i="11" r="BK94"/>
  <c i="12" r="BK136"/>
  <c i="13" r="BK126"/>
  <c r="J148"/>
  <c i="14" r="BK94"/>
  <c r="J113"/>
  <c i="15" r="J132"/>
  <c r="BK115"/>
  <c r="J120"/>
  <c r="J108"/>
  <c r="BK94"/>
  <c r="J133"/>
  <c i="16" r="J149"/>
  <c r="BK121"/>
  <c i="17" r="J113"/>
  <c r="BK116"/>
  <c i="19" r="J143"/>
  <c i="2" r="J738"/>
  <c r="BK681"/>
  <c r="J630"/>
  <c r="BK569"/>
  <c r="BK483"/>
  <c r="BK297"/>
  <c r="J193"/>
  <c r="J484"/>
  <c r="BK283"/>
  <c r="J113"/>
  <c r="BK678"/>
  <c r="J594"/>
  <c r="J533"/>
  <c r="J452"/>
  <c r="BK271"/>
  <c r="J118"/>
  <c i="3" r="BK257"/>
  <c r="J399"/>
  <c r="BK495"/>
  <c r="J184"/>
  <c r="J409"/>
  <c r="J326"/>
  <c r="J387"/>
  <c r="BK127"/>
  <c r="BK364"/>
  <c r="BK310"/>
  <c i="4" r="BK718"/>
  <c r="J418"/>
  <c r="BK741"/>
  <c r="BK184"/>
  <c r="BK728"/>
  <c r="BK269"/>
  <c r="BK612"/>
  <c r="J350"/>
  <c r="J932"/>
  <c r="BK607"/>
  <c r="BK299"/>
  <c r="J879"/>
  <c r="BK537"/>
  <c r="J241"/>
  <c r="J946"/>
  <c r="J681"/>
  <c r="J338"/>
  <c r="BK219"/>
  <c r="J135"/>
  <c r="J844"/>
  <c r="BK648"/>
  <c r="J889"/>
  <c r="BK498"/>
  <c r="BK287"/>
  <c r="BK895"/>
  <c r="J642"/>
  <c r="J230"/>
  <c r="BK512"/>
  <c i="5" r="BK626"/>
  <c r="J473"/>
  <c r="J594"/>
  <c r="J209"/>
  <c r="BK509"/>
  <c r="J451"/>
  <c r="J239"/>
  <c r="J619"/>
  <c r="BK405"/>
  <c r="J395"/>
  <c r="BK414"/>
  <c r="BK135"/>
  <c r="J270"/>
  <c i="7" r="BK113"/>
  <c r="J98"/>
  <c i="8" r="J165"/>
  <c r="BK124"/>
  <c i="9" r="BK98"/>
  <c r="J104"/>
  <c i="10" r="BK132"/>
  <c i="11" r="J100"/>
  <c r="J159"/>
  <c i="12" r="J142"/>
  <c r="BK128"/>
  <c i="13" r="J151"/>
  <c i="14" r="BK134"/>
  <c i="16" r="J124"/>
  <c i="17" r="BK128"/>
  <c i="18" r="BK88"/>
  <c i="19" r="BK156"/>
  <c i="20" r="J136"/>
  <c r="J92"/>
  <c i="21" r="J348"/>
  <c r="J135"/>
  <c r="J113"/>
  <c r="J302"/>
  <c r="BK129"/>
  <c r="BK154"/>
  <c i="22" r="J292"/>
  <c r="J192"/>
  <c i="23" r="BK153"/>
  <c i="24" r="BK131"/>
  <c i="2" r="BK665"/>
  <c r="J632"/>
  <c r="BK597"/>
  <c r="J628"/>
  <c r="J600"/>
  <c r="BK533"/>
  <c r="BK491"/>
  <c r="BK417"/>
  <c r="J233"/>
  <c r="BK115"/>
  <c r="J345"/>
  <c r="J155"/>
  <c r="BK687"/>
  <c r="J618"/>
  <c r="BK538"/>
  <c r="J451"/>
  <c r="BK348"/>
  <c r="J137"/>
  <c i="3" r="BK407"/>
  <c r="J300"/>
  <c r="J403"/>
  <c r="J454"/>
  <c r="BK231"/>
  <c r="BK409"/>
  <c r="BK211"/>
  <c r="J111"/>
  <c r="J271"/>
  <c i="4" r="BK886"/>
  <c r="J568"/>
  <c r="J913"/>
  <c r="BK618"/>
  <c r="J271"/>
  <c r="BK997"/>
  <c r="J489"/>
  <c r="J806"/>
  <c r="J416"/>
  <c r="BK217"/>
  <c r="J885"/>
  <c r="J531"/>
  <c r="J293"/>
  <c r="J935"/>
  <c r="BK540"/>
  <c r="J178"/>
  <c r="BK671"/>
  <c r="J342"/>
  <c r="BK144"/>
  <c r="J977"/>
  <c r="J610"/>
  <c r="BK651"/>
  <c r="BK336"/>
  <c r="J874"/>
  <c r="BK490"/>
  <c r="J828"/>
  <c r="BK523"/>
  <c r="BK295"/>
  <c i="5" r="BK391"/>
  <c r="BK533"/>
  <c r="BK129"/>
  <c r="BK437"/>
  <c r="J353"/>
  <c r="BK261"/>
  <c i="16" r="J145"/>
  <c r="J116"/>
  <c i="17" r="BK125"/>
  <c i="2" r="BK654"/>
  <c r="BK642"/>
  <c r="J608"/>
  <c r="BK581"/>
  <c r="J562"/>
  <c r="BK166"/>
  <c i="3" r="J511"/>
  <c r="BK463"/>
  <c r="BK167"/>
  <c r="BK376"/>
  <c r="J190"/>
  <c r="J503"/>
  <c i="4" r="BK1018"/>
  <c r="BK1003"/>
  <c r="BK860"/>
  <c r="J1022"/>
  <c r="BK887"/>
  <c r="J655"/>
  <c r="J523"/>
  <c i="5" r="J397"/>
  <c r="BK420"/>
  <c i="12" r="BK126"/>
  <c r="J137"/>
  <c i="13" r="BK95"/>
  <c i="14" r="BK135"/>
  <c r="J117"/>
  <c i="11" r="J116"/>
  <c i="12" r="BK109"/>
  <c r="BK101"/>
  <c i="13" r="BK124"/>
  <c r="J100"/>
  <c r="J136"/>
  <c i="16" r="BK120"/>
  <c i="17" r="BK140"/>
  <c i="19" r="J146"/>
  <c i="20" r="J104"/>
  <c i="12" r="J139"/>
  <c r="BK115"/>
  <c r="BK92"/>
  <c i="6" r="BK136"/>
  <c r="J136"/>
  <c r="J130"/>
  <c i="7" r="BK122"/>
  <c r="J129"/>
  <c r="J107"/>
  <c i="9" r="J107"/>
  <c r="J151"/>
  <c i="10" r="BK102"/>
  <c r="J118"/>
  <c i="11" r="J127"/>
  <c i="12" r="J125"/>
  <c r="BK117"/>
  <c i="14" r="BK106"/>
  <c i="15" r="BK142"/>
  <c i="17" r="BK107"/>
  <c i="19" r="J123"/>
  <c i="20" r="J97"/>
  <c r="J85"/>
  <c r="J105"/>
  <c r="BK121"/>
  <c i="21" r="J242"/>
  <c r="BK275"/>
  <c r="BK127"/>
  <c r="J133"/>
  <c r="J237"/>
  <c i="22" r="J247"/>
  <c r="J107"/>
  <c r="BK256"/>
  <c r="J210"/>
  <c i="23" r="J91"/>
  <c i="24" r="J125"/>
  <c i="7" r="BK129"/>
  <c i="8" r="BK143"/>
  <c i="9" r="BK125"/>
  <c r="BK122"/>
  <c r="J92"/>
  <c i="10" r="J114"/>
  <c i="11" r="BK104"/>
  <c r="BK162"/>
  <c r="BK142"/>
  <c i="12" r="J110"/>
  <c i="13" r="J146"/>
  <c i="14" r="J138"/>
  <c r="J101"/>
  <c i="16" r="BK155"/>
  <c r="J142"/>
  <c r="J135"/>
  <c i="17" r="BK138"/>
  <c i="19" r="J159"/>
  <c r="J112"/>
  <c i="20" r="BK146"/>
  <c r="J89"/>
  <c i="21" r="BK307"/>
  <c r="BK102"/>
  <c r="J220"/>
  <c r="BK324"/>
  <c i="22" r="J263"/>
  <c i="2" r="J478"/>
  <c r="BK436"/>
  <c r="J422"/>
  <c r="J369"/>
  <c r="BK289"/>
  <c r="BK249"/>
  <c r="BK214"/>
  <c r="BK169"/>
  <c r="F39"/>
  <c i="4" r="BK174"/>
  <c r="J835"/>
  <c r="BK622"/>
  <c r="J470"/>
  <c r="BK250"/>
  <c r="BK913"/>
  <c r="J819"/>
  <c r="J502"/>
  <c r="BK359"/>
  <c r="BK176"/>
  <c r="J949"/>
  <c r="J791"/>
  <c r="BK432"/>
  <c r="J261"/>
  <c r="BK150"/>
  <c r="J745"/>
  <c r="BK440"/>
  <c r="J251"/>
  <c r="BK119"/>
  <c r="J979"/>
  <c r="J679"/>
  <c r="J802"/>
  <c r="J397"/>
  <c r="BK932"/>
  <c r="BK793"/>
  <c r="BK549"/>
  <c r="J972"/>
  <c r="J758"/>
  <c r="J503"/>
  <c i="5" r="J567"/>
  <c r="J336"/>
  <c r="BK596"/>
  <c r="BK351"/>
  <c r="BK252"/>
  <c r="J308"/>
  <c r="J628"/>
  <c r="BK470"/>
  <c r="J133"/>
  <c r="BK333"/>
  <c r="BK317"/>
  <c r="BK542"/>
  <c r="BK440"/>
  <c r="J551"/>
  <c r="J242"/>
  <c r="BK282"/>
  <c r="J549"/>
  <c r="J278"/>
  <c i="6" r="BK95"/>
  <c i="7" r="J145"/>
  <c i="8" r="BK153"/>
  <c r="J159"/>
  <c r="BK167"/>
  <c i="9" r="BK123"/>
  <c r="J136"/>
  <c i="10" r="BK156"/>
  <c r="BK104"/>
  <c i="11" r="BK139"/>
  <c r="J158"/>
  <c r="J126"/>
  <c i="12" r="BK121"/>
  <c r="BK112"/>
  <c i="13" r="J121"/>
  <c r="BK111"/>
  <c i="14" r="BK110"/>
  <c r="J149"/>
  <c i="16" r="BK126"/>
  <c r="BK103"/>
  <c i="17" r="J114"/>
  <c r="BK114"/>
  <c i="19" r="J98"/>
  <c i="20" r="J146"/>
  <c r="J188"/>
  <c r="J162"/>
  <c i="21" r="J327"/>
  <c r="BK242"/>
  <c r="J160"/>
  <c r="J162"/>
  <c r="BK262"/>
  <c r="J342"/>
  <c r="BK300"/>
  <c r="J293"/>
  <c i="22" r="J267"/>
  <c r="J260"/>
  <c r="J223"/>
  <c i="23" r="BK141"/>
  <c i="24" r="J123"/>
  <c i="6" r="J124"/>
  <c r="BK134"/>
  <c r="J132"/>
  <c r="J147"/>
  <c r="BK118"/>
  <c r="J139"/>
  <c r="J131"/>
  <c i="7" r="BK137"/>
  <c r="BK148"/>
  <c r="J150"/>
  <c i="8" r="BK156"/>
  <c r="BK131"/>
  <c i="9" r="BK110"/>
  <c r="J128"/>
  <c i="10" r="J163"/>
  <c r="J122"/>
  <c r="J99"/>
  <c i="12" r="J115"/>
  <c i="13" r="J116"/>
  <c r="BK138"/>
  <c i="14" r="BK100"/>
  <c r="BK113"/>
  <c r="J111"/>
  <c r="BK92"/>
  <c i="15" r="J116"/>
  <c r="J136"/>
  <c r="J100"/>
  <c r="BK122"/>
  <c r="BK125"/>
  <c r="J141"/>
  <c r="BK114"/>
  <c i="16" r="J109"/>
  <c i="17" r="BK103"/>
  <c i="19" r="J150"/>
  <c i="20" r="J107"/>
  <c r="BK180"/>
  <c r="BK172"/>
  <c i="21" r="J139"/>
  <c r="BK332"/>
  <c r="J359"/>
  <c i="22" r="J279"/>
  <c r="J298"/>
  <c i="6" r="J92"/>
  <c i="8" r="J107"/>
  <c r="J108"/>
  <c i="9" r="BK103"/>
  <c r="BK117"/>
  <c r="BK121"/>
  <c i="10" r="J167"/>
  <c r="BK131"/>
  <c i="11" r="J110"/>
  <c i="12" r="J92"/>
  <c i="13" r="BK131"/>
  <c i="14" r="BK148"/>
  <c r="J106"/>
  <c i="16" r="BK147"/>
  <c r="J102"/>
  <c r="J128"/>
  <c i="17" r="J118"/>
  <c r="BK117"/>
  <c i="18" r="J90"/>
  <c i="19" r="J126"/>
  <c i="20" r="J166"/>
  <c r="BK142"/>
  <c r="BK123"/>
  <c r="BK117"/>
  <c i="21" r="J202"/>
  <c r="BK139"/>
  <c r="J188"/>
  <c r="BK301"/>
  <c r="BK217"/>
  <c i="22" r="J171"/>
  <c r="BK213"/>
  <c i="23" r="BK132"/>
  <c i="24" r="J110"/>
  <c i="7" r="J122"/>
  <c i="8" r="BK151"/>
  <c r="J142"/>
  <c r="BK139"/>
  <c r="J114"/>
  <c i="9" r="J114"/>
  <c r="BK108"/>
  <c i="10" r="J128"/>
  <c r="BK163"/>
  <c r="J144"/>
  <c r="J94"/>
  <c i="11" r="BK130"/>
  <c r="BK102"/>
  <c i="12" r="J155"/>
  <c r="J151"/>
  <c i="13" r="J114"/>
  <c i="14" r="J150"/>
  <c r="BK95"/>
  <c r="BK144"/>
  <c i="15" r="J110"/>
  <c r="BK136"/>
  <c i="16" r="BK150"/>
  <c r="BK95"/>
  <c r="BK97"/>
  <c r="BK130"/>
  <c i="17" r="BK136"/>
  <c r="BK97"/>
  <c r="BK121"/>
  <c r="J97"/>
  <c i="20" r="J142"/>
  <c r="BK135"/>
  <c r="BK132"/>
  <c i="21" r="BK302"/>
  <c r="BK184"/>
  <c r="J212"/>
  <c r="BK210"/>
  <c r="J289"/>
  <c i="22" r="BK132"/>
  <c r="BK147"/>
  <c r="BK247"/>
  <c r="J308"/>
  <c r="J109"/>
  <c i="2" r="J760"/>
  <c r="BK733"/>
  <c r="J685"/>
  <c r="BK669"/>
  <c r="J634"/>
  <c r="BK608"/>
  <c r="BK557"/>
  <c r="BK524"/>
  <c r="J448"/>
  <c r="BK305"/>
  <c r="J136"/>
  <c r="BK751"/>
  <c r="BK556"/>
  <c r="BK548"/>
  <c r="J534"/>
  <c r="J514"/>
  <c r="J500"/>
  <c r="J445"/>
  <c r="BK329"/>
  <c r="J229"/>
  <c r="J147"/>
  <c r="J749"/>
  <c r="J705"/>
  <c r="BK639"/>
  <c r="BK617"/>
  <c r="BK587"/>
  <c r="J540"/>
  <c r="BK470"/>
  <c r="J420"/>
  <c r="BK277"/>
  <c r="J197"/>
  <c r="BK403"/>
  <c r="J241"/>
  <c r="J701"/>
  <c r="J675"/>
  <c r="J624"/>
  <c r="J580"/>
  <c r="BK542"/>
  <c r="BK488"/>
  <c r="J415"/>
  <c r="J265"/>
  <c r="J191"/>
  <c i="3" r="BK458"/>
  <c r="BK424"/>
  <c r="BK176"/>
  <c r="J421"/>
  <c r="BK199"/>
  <c r="BK421"/>
  <c r="BK280"/>
  <c r="BK382"/>
  <c r="J145"/>
  <c i="4" r="BK905"/>
  <c r="J689"/>
  <c r="BK494"/>
  <c r="BK933"/>
  <c r="BK698"/>
  <c r="J497"/>
  <c r="J311"/>
  <c r="J1015"/>
  <c r="J673"/>
  <c r="BK168"/>
  <c r="BK833"/>
  <c r="J581"/>
  <c r="BK377"/>
  <c r="BK170"/>
  <c r="BK890"/>
  <c r="J507"/>
  <c r="BK353"/>
  <c r="BK141"/>
  <c r="J846"/>
  <c r="BK521"/>
  <c r="J389"/>
  <c r="J195"/>
  <c r="BK919"/>
  <c r="J675"/>
  <c r="BK312"/>
  <c r="J174"/>
  <c r="J1018"/>
  <c r="BK861"/>
  <c r="J984"/>
  <c r="J793"/>
  <c r="BK303"/>
  <c r="J888"/>
  <c r="BK828"/>
  <c r="J501"/>
  <c r="J287"/>
  <c r="BK112"/>
  <c r="J854"/>
  <c r="BK679"/>
  <c r="BK479"/>
  <c r="BK365"/>
  <c i="5" r="J582"/>
  <c r="J411"/>
  <c r="BK280"/>
  <c r="J115"/>
  <c r="J497"/>
  <c r="J272"/>
  <c r="J467"/>
  <c r="J158"/>
  <c r="J463"/>
  <c r="J177"/>
  <c r="BK431"/>
  <c r="BK158"/>
  <c r="J523"/>
  <c r="J433"/>
  <c r="BK488"/>
  <c r="J579"/>
  <c r="BK202"/>
  <c r="J425"/>
  <c i="6" r="J125"/>
  <c r="BK131"/>
  <c r="BK127"/>
  <c r="BK149"/>
  <c r="BK100"/>
  <c r="BK101"/>
  <c i="7" r="J138"/>
  <c r="BK144"/>
  <c r="BK102"/>
  <c i="8" r="BK137"/>
  <c r="J111"/>
  <c r="J117"/>
  <c i="9" r="J150"/>
  <c r="BK136"/>
  <c r="BK148"/>
  <c i="10" r="BK166"/>
  <c i="11" r="BK143"/>
  <c r="J107"/>
  <c i="12" r="BK111"/>
  <c i="13" r="J103"/>
  <c r="J125"/>
  <c i="14" r="BK137"/>
  <c r="BK115"/>
  <c r="BK105"/>
  <c r="BK117"/>
  <c i="15" r="BK126"/>
  <c r="J134"/>
  <c r="BK124"/>
  <c r="BK120"/>
  <c r="BK105"/>
  <c r="BK143"/>
  <c i="16" r="J146"/>
  <c r="J101"/>
  <c r="BK145"/>
  <c i="17" r="J129"/>
  <c r="J109"/>
  <c i="19" r="BK140"/>
  <c i="20" r="BK152"/>
  <c r="J84"/>
  <c r="BK100"/>
  <c r="J170"/>
  <c r="BK181"/>
  <c i="21" r="J256"/>
  <c r="BK208"/>
  <c r="BK105"/>
  <c r="BK175"/>
  <c r="J351"/>
  <c r="J175"/>
  <c i="22" r="BK300"/>
  <c r="J302"/>
  <c r="J212"/>
  <c r="BK198"/>
  <c i="23" r="J139"/>
  <c i="2" r="J745"/>
  <c r="J723"/>
  <c r="J654"/>
  <c r="J606"/>
  <c r="J549"/>
  <c r="BK499"/>
  <c r="BK367"/>
  <c r="BK198"/>
  <c r="J324"/>
  <c r="J239"/>
  <c r="BK155"/>
  <c r="J103"/>
  <c r="BK340"/>
  <c r="J130"/>
  <c r="BK688"/>
  <c r="BK651"/>
  <c r="J601"/>
  <c r="BK521"/>
  <c r="J460"/>
  <c r="J356"/>
  <c r="J257"/>
  <c r="J158"/>
  <c i="3" r="J452"/>
  <c r="BK479"/>
  <c r="J178"/>
  <c r="BK434"/>
  <c r="BK316"/>
  <c r="BK143"/>
  <c r="J361"/>
  <c r="BK403"/>
  <c r="J252"/>
  <c r="BK244"/>
  <c i="4" r="BK917"/>
  <c r="J636"/>
  <c r="J506"/>
  <c r="J865"/>
  <c r="BK502"/>
  <c r="J376"/>
  <c r="J234"/>
  <c r="BK909"/>
  <c r="J484"/>
  <c r="J181"/>
  <c r="J834"/>
  <c r="BK534"/>
  <c r="BK397"/>
  <c r="J152"/>
  <c r="J708"/>
  <c r="J406"/>
  <c r="J189"/>
  <c r="BK952"/>
  <c r="BK706"/>
  <c r="BK418"/>
  <c r="BK209"/>
  <c r="BK1022"/>
  <c r="J462"/>
  <c r="J254"/>
  <c r="BK200"/>
  <c r="J1009"/>
  <c r="BK863"/>
  <c r="J706"/>
  <c r="J1021"/>
  <c r="BK846"/>
  <c r="BK561"/>
  <c r="BK420"/>
  <c r="J911"/>
  <c r="J883"/>
  <c r="J739"/>
  <c r="J446"/>
  <c r="J291"/>
  <c r="J875"/>
  <c r="BK543"/>
  <c r="BK254"/>
  <c r="J186"/>
  <c i="5" r="BK393"/>
  <c r="BK175"/>
  <c r="J540"/>
  <c r="BK278"/>
  <c r="J431"/>
  <c r="J137"/>
  <c r="BK514"/>
  <c r="BK438"/>
  <c r="BK408"/>
  <c r="J269"/>
  <c r="J143"/>
  <c r="J542"/>
  <c r="BK310"/>
  <c r="BK506"/>
  <c r="J290"/>
  <c r="BK395"/>
  <c r="BK148"/>
  <c i="6" r="BK109"/>
  <c i="7" r="J135"/>
  <c i="8" r="J103"/>
  <c r="J139"/>
  <c r="J149"/>
  <c i="9" r="J105"/>
  <c r="J109"/>
  <c r="BK99"/>
  <c i="10" r="BK109"/>
  <c i="11" r="BK152"/>
  <c r="BK129"/>
  <c r="BK113"/>
  <c i="12" r="J143"/>
  <c r="J145"/>
  <c r="BK97"/>
  <c i="13" r="J135"/>
  <c r="J130"/>
  <c i="14" r="BK146"/>
  <c i="17" r="BK146"/>
  <c r="J116"/>
  <c i="19" r="J109"/>
  <c i="20" r="J180"/>
  <c r="J139"/>
  <c r="J115"/>
  <c r="BK112"/>
  <c r="J156"/>
  <c i="21" r="J178"/>
  <c r="BK173"/>
  <c r="J270"/>
  <c r="J349"/>
  <c r="BK368"/>
  <c r="BK263"/>
  <c r="J235"/>
  <c i="22" r="BK207"/>
  <c r="BK169"/>
  <c i="23" r="BK99"/>
  <c i="24" r="BK106"/>
  <c i="2" r="J735"/>
  <c r="BK721"/>
  <c r="BK652"/>
  <c r="BK628"/>
  <c r="J587"/>
  <c r="J556"/>
  <c r="J508"/>
  <c r="BK426"/>
  <c r="J207"/>
  <c r="J149"/>
  <c r="BK496"/>
  <c r="J477"/>
  <c r="BK440"/>
  <c r="J343"/>
  <c r="BK288"/>
  <c r="J228"/>
  <c r="BK149"/>
  <c r="BK713"/>
  <c r="J671"/>
  <c r="J638"/>
  <c r="BK613"/>
  <c r="BK571"/>
  <c r="J541"/>
  <c r="J495"/>
  <c r="BK458"/>
  <c r="J359"/>
  <c r="BK251"/>
  <c r="BK127"/>
  <c r="J428"/>
  <c r="J322"/>
  <c r="BK183"/>
  <c r="J690"/>
  <c r="J659"/>
  <c r="BK625"/>
  <c r="BK596"/>
  <c r="BK525"/>
  <c r="J467"/>
  <c r="BK262"/>
  <c r="J195"/>
  <c i="3" r="BK468"/>
  <c r="J485"/>
  <c r="J382"/>
  <c r="J514"/>
  <c r="J125"/>
  <c r="J353"/>
  <c r="J214"/>
  <c r="BK273"/>
  <c r="BK329"/>
  <c r="J107"/>
  <c r="BK246"/>
  <c r="BK161"/>
  <c i="4" r="J1001"/>
  <c r="J735"/>
  <c r="BK989"/>
  <c r="BK702"/>
  <c r="BK495"/>
  <c r="J219"/>
  <c r="J957"/>
  <c r="J593"/>
  <c r="J244"/>
  <c r="BK987"/>
  <c r="BK178"/>
  <c r="BK1001"/>
  <c r="BK749"/>
  <c r="J886"/>
  <c r="J438"/>
  <c r="BK899"/>
  <c r="BK710"/>
  <c r="J314"/>
  <c r="BK182"/>
  <c r="J741"/>
  <c r="J487"/>
  <c r="BK383"/>
  <c i="5" r="BK463"/>
  <c r="BK357"/>
  <c r="J131"/>
  <c r="J280"/>
  <c r="BK427"/>
  <c r="J263"/>
  <c r="BK570"/>
  <c r="BK597"/>
  <c r="BK331"/>
  <c r="BK474"/>
  <c r="BK319"/>
  <c r="BK292"/>
  <c r="BK631"/>
  <c r="BK500"/>
  <c r="J447"/>
  <c r="J250"/>
  <c r="BK268"/>
  <c r="J559"/>
  <c r="BK384"/>
  <c r="BK251"/>
  <c r="BK123"/>
  <c r="J351"/>
  <c i="6" r="J110"/>
  <c i="7" r="J108"/>
  <c i="9" r="J122"/>
  <c r="J129"/>
  <c r="J140"/>
  <c i="10" r="BK111"/>
  <c r="J149"/>
  <c r="BK130"/>
  <c i="11" r="J164"/>
  <c r="J120"/>
  <c r="BK108"/>
  <c r="BK126"/>
  <c i="12" r="J116"/>
  <c i="13" r="J139"/>
  <c r="BK98"/>
  <c i="14" r="BK130"/>
  <c r="BK125"/>
  <c i="15" r="J92"/>
  <c i="16" r="J127"/>
  <c r="J113"/>
  <c i="19" r="BK155"/>
  <c i="20" r="BK188"/>
  <c r="BK198"/>
  <c r="J96"/>
  <c r="J145"/>
  <c r="BK129"/>
  <c i="21" r="J333"/>
  <c r="BK362"/>
  <c r="J358"/>
  <c r="BK264"/>
  <c i="22" r="BK286"/>
  <c r="J249"/>
  <c i="23" r="BK112"/>
  <c r="J133"/>
  <c i="2" r="J611"/>
  <c r="BK580"/>
  <c r="J568"/>
  <c r="BK540"/>
  <c r="BK487"/>
  <c r="BK443"/>
  <c r="J405"/>
  <c r="BK216"/>
  <c r="J145"/>
  <c r="J711"/>
  <c r="J674"/>
  <c r="J651"/>
  <c r="J636"/>
  <c r="BK627"/>
  <c r="J616"/>
  <c r="BK595"/>
  <c r="J552"/>
  <c r="J538"/>
  <c r="BK523"/>
  <c r="BK493"/>
  <c r="BK480"/>
  <c r="J469"/>
  <c r="J361"/>
  <c r="BK316"/>
  <c r="J281"/>
  <c r="J249"/>
  <c r="J201"/>
  <c r="J129"/>
  <c r="J699"/>
  <c r="J348"/>
  <c r="BK265"/>
  <c r="BK231"/>
  <c r="BK135"/>
  <c r="J679"/>
  <c r="J665"/>
  <c r="BK623"/>
  <c r="J609"/>
  <c r="J595"/>
  <c r="BK582"/>
  <c r="BK564"/>
  <c r="BK537"/>
  <c r="BK473"/>
  <c r="J456"/>
  <c r="BK425"/>
  <c r="J379"/>
  <c r="J288"/>
  <c r="J250"/>
  <c r="J177"/>
  <c i="3" r="BK475"/>
  <c r="J216"/>
  <c r="J446"/>
  <c r="J385"/>
  <c r="J260"/>
  <c r="J121"/>
  <c r="BK387"/>
  <c r="J221"/>
  <c r="BK497"/>
  <c r="J444"/>
  <c r="BK411"/>
  <c r="J324"/>
  <c r="J407"/>
  <c r="J310"/>
  <c r="J223"/>
  <c r="J384"/>
  <c r="J280"/>
  <c r="BK384"/>
  <c r="BK105"/>
  <c r="J290"/>
  <c r="J226"/>
  <c r="BK393"/>
  <c r="J263"/>
  <c r="BK254"/>
  <c i="4" r="J921"/>
  <c r="BK747"/>
  <c r="BK663"/>
  <c r="J566"/>
  <c r="BK483"/>
  <c r="BK344"/>
  <c r="BK970"/>
  <c r="BK703"/>
  <c r="J614"/>
  <c r="J496"/>
  <c r="J368"/>
  <c r="J263"/>
  <c r="J212"/>
  <c r="J870"/>
  <c r="BK726"/>
  <c r="J583"/>
  <c r="J485"/>
  <c r="BK393"/>
  <c r="J285"/>
  <c r="J897"/>
  <c r="BK829"/>
  <c r="BK681"/>
  <c r="BK525"/>
  <c r="J411"/>
  <c r="J281"/>
  <c r="J117"/>
  <c r="J901"/>
  <c r="J841"/>
  <c r="J628"/>
  <c r="J549"/>
  <c r="J400"/>
  <c r="J225"/>
  <c r="J970"/>
  <c r="J927"/>
  <c r="BK816"/>
  <c r="BK696"/>
  <c r="J500"/>
  <c r="BK223"/>
  <c r="BK175"/>
  <c r="J1011"/>
  <c r="J876"/>
  <c r="BK743"/>
  <c r="BK657"/>
  <c r="J925"/>
  <c r="J734"/>
  <c r="BK1037"/>
  <c r="J916"/>
  <c r="J848"/>
  <c r="BK593"/>
  <c r="J383"/>
  <c r="J997"/>
  <c r="BK910"/>
  <c r="BK872"/>
  <c r="BK834"/>
  <c r="BK701"/>
  <c r="BK570"/>
  <c r="J301"/>
  <c r="J183"/>
  <c r="BK934"/>
  <c r="BK856"/>
  <c r="BK836"/>
  <c r="J722"/>
  <c r="J513"/>
  <c r="BK394"/>
  <c r="J236"/>
  <c r="BK179"/>
  <c i="5" r="BK581"/>
  <c r="J465"/>
  <c r="J362"/>
  <c r="J167"/>
  <c r="J597"/>
  <c r="BK519"/>
  <c r="BK397"/>
  <c r="J386"/>
  <c r="BK259"/>
  <c r="J453"/>
  <c r="BK284"/>
  <c r="BK156"/>
  <c r="J561"/>
  <c r="BK594"/>
  <c r="J461"/>
  <c r="J300"/>
  <c r="BK433"/>
  <c r="J448"/>
  <c r="BK302"/>
  <c r="J207"/>
  <c r="BK525"/>
  <c r="J569"/>
  <c r="BK368"/>
  <c r="BK169"/>
  <c r="J380"/>
  <c r="BK244"/>
  <c r="BK566"/>
  <c r="J402"/>
  <c r="BK557"/>
  <c r="BK386"/>
  <c r="BK242"/>
  <c i="6" r="BK145"/>
  <c i="7" r="J142"/>
  <c r="J99"/>
  <c i="8" r="BK148"/>
  <c r="BK128"/>
  <c r="J168"/>
  <c r="J158"/>
  <c i="9" r="J133"/>
  <c r="J99"/>
  <c r="BK124"/>
  <c r="BK158"/>
  <c r="J113"/>
  <c i="10" r="BK120"/>
  <c r="J159"/>
  <c i="11" r="BK133"/>
  <c r="J115"/>
  <c r="BK145"/>
  <c i="12" r="BK152"/>
  <c r="BK108"/>
  <c i="13" r="BK92"/>
  <c r="J101"/>
  <c i="14" r="J144"/>
  <c i="16" r="BK142"/>
  <c i="19" r="BK143"/>
  <c i="20" r="J125"/>
  <c i="21" r="J258"/>
  <c r="BK132"/>
  <c r="J127"/>
  <c r="J294"/>
  <c r="J299"/>
  <c r="J339"/>
  <c i="22" r="J233"/>
  <c r="J103"/>
  <c r="J200"/>
  <c i="23" r="J118"/>
  <c i="7" r="J102"/>
  <c i="8" r="J116"/>
  <c r="BK133"/>
  <c r="BK102"/>
  <c i="9" r="J165"/>
  <c i="10" r="BK158"/>
  <c r="J162"/>
  <c r="J103"/>
  <c i="11" r="BK157"/>
  <c r="J165"/>
  <c r="BK146"/>
  <c i="12" r="J134"/>
  <c r="J109"/>
  <c i="13" r="J107"/>
  <c r="BK130"/>
  <c r="BK109"/>
  <c i="16" r="J105"/>
  <c r="J100"/>
  <c i="19" r="J115"/>
  <c i="20" r="J87"/>
  <c r="J176"/>
  <c r="BK114"/>
  <c r="BK159"/>
  <c i="21" r="J279"/>
  <c r="J268"/>
  <c r="BK221"/>
  <c i="22" r="J113"/>
  <c r="BK101"/>
  <c r="J111"/>
  <c i="23" r="J129"/>
  <c i="24" r="J93"/>
  <c i="8" r="BK113"/>
  <c i="9" r="J158"/>
  <c i="10" r="J105"/>
  <c i="11" r="BK135"/>
  <c r="J157"/>
  <c r="BK134"/>
  <c i="12" r="J156"/>
  <c r="J140"/>
  <c r="J98"/>
  <c i="13" r="J118"/>
  <c i="6" r="BK121"/>
  <c r="J98"/>
  <c i="7" r="BK139"/>
  <c r="BK104"/>
  <c r="J109"/>
  <c r="BK134"/>
  <c i="8" r="BK147"/>
  <c i="9" r="J134"/>
  <c i="10" r="BK136"/>
  <c r="J157"/>
  <c i="11" r="BK153"/>
  <c r="J111"/>
  <c i="12" r="J144"/>
  <c r="BK141"/>
  <c r="J100"/>
  <c i="14" r="J142"/>
  <c r="BK145"/>
  <c i="15" r="J105"/>
  <c i="17" r="BK127"/>
  <c r="BK95"/>
  <c i="20" r="BK102"/>
  <c r="J120"/>
  <c r="J190"/>
  <c r="J118"/>
  <c r="BK165"/>
  <c r="BK86"/>
  <c i="21" r="J277"/>
  <c r="BK146"/>
  <c r="J249"/>
  <c r="BK293"/>
  <c r="BK231"/>
  <c r="BK289"/>
  <c r="J352"/>
  <c i="22" r="BK162"/>
  <c r="J162"/>
  <c r="J124"/>
  <c r="J229"/>
  <c i="23" r="BK115"/>
  <c r="J110"/>
  <c i="7" r="J146"/>
  <c i="8" r="J134"/>
  <c r="BK103"/>
  <c i="9" r="J127"/>
  <c r="J102"/>
  <c r="BK127"/>
  <c r="J124"/>
  <c i="10" r="BK165"/>
  <c i="11" r="BK165"/>
  <c r="J112"/>
  <c r="J147"/>
  <c r="BK97"/>
  <c i="12" r="BK123"/>
  <c i="13" r="J138"/>
  <c r="J141"/>
  <c r="BK139"/>
  <c i="14" r="J119"/>
  <c r="J131"/>
  <c i="15" r="J144"/>
  <c i="16" r="BK146"/>
  <c r="BK112"/>
  <c r="BK101"/>
  <c i="17" r="J147"/>
  <c r="J137"/>
  <c r="J115"/>
  <c i="19" r="J157"/>
  <c r="BK95"/>
  <c i="20" r="J128"/>
  <c r="BK197"/>
  <c r="BK140"/>
  <c i="21" r="BK277"/>
  <c r="BK282"/>
  <c r="J303"/>
  <c r="J102"/>
  <c r="BK236"/>
  <c r="BK235"/>
  <c i="22" r="BK136"/>
  <c i="2" r="BK423"/>
  <c i="3" r="BK418"/>
  <c r="BK269"/>
  <c r="BK188"/>
  <c r="J314"/>
  <c r="J415"/>
  <c r="BK133"/>
  <c i="4" r="J959"/>
  <c r="J687"/>
  <c r="J448"/>
  <c r="J685"/>
  <c r="J305"/>
  <c r="J896"/>
  <c r="J408"/>
  <c r="BK511"/>
  <c r="BK597"/>
  <c r="J572"/>
  <c r="J902"/>
  <c r="BK185"/>
  <c r="BK1023"/>
  <c r="J847"/>
  <c r="J478"/>
  <c r="J322"/>
  <c r="J890"/>
  <c r="J703"/>
  <c r="J414"/>
  <c r="J1013"/>
  <c r="BK788"/>
  <c r="BK514"/>
  <c r="BK285"/>
  <c i="5" r="J544"/>
  <c r="J236"/>
  <c r="BK447"/>
  <c r="BK624"/>
  <c r="BK198"/>
  <c r="BK619"/>
  <c r="BK234"/>
  <c r="BK402"/>
  <c r="J387"/>
  <c r="BK601"/>
  <c r="BK486"/>
  <c r="J304"/>
  <c r="BK467"/>
  <c r="J150"/>
  <c r="J232"/>
  <c r="J347"/>
  <c i="6" r="J149"/>
  <c i="7" r="J117"/>
  <c r="BK111"/>
  <c i="8" r="BK105"/>
  <c r="J128"/>
  <c i="9" r="J163"/>
  <c r="BK170"/>
  <c i="10" r="BK147"/>
  <c r="J155"/>
  <c i="11" r="J152"/>
  <c r="BK107"/>
  <c i="12" r="J135"/>
  <c r="J123"/>
  <c i="13" r="BK147"/>
  <c r="BK116"/>
  <c i="14" r="J98"/>
  <c r="BK121"/>
  <c i="16" r="BK156"/>
  <c r="J133"/>
  <c i="17" r="BK141"/>
  <c r="J99"/>
  <c i="19" r="J95"/>
  <c i="20" r="BK88"/>
  <c r="J102"/>
  <c r="BK150"/>
  <c r="J187"/>
  <c i="21" r="BK253"/>
  <c r="J115"/>
  <c r="J320"/>
  <c r="J297"/>
  <c r="J253"/>
  <c r="BK280"/>
  <c r="J186"/>
  <c i="22" r="BK246"/>
  <c r="BK200"/>
  <c r="J160"/>
  <c r="BK173"/>
  <c i="23" r="BK137"/>
  <c i="24" r="J114"/>
  <c i="6" r="J114"/>
  <c r="BK114"/>
  <c r="J135"/>
  <c r="J145"/>
  <c r="BK130"/>
  <c r="BK150"/>
  <c r="BK146"/>
  <c i="7" r="BK142"/>
  <c r="BK101"/>
  <c r="J110"/>
  <c i="8" r="BK144"/>
  <c r="J104"/>
  <c i="9" r="J148"/>
  <c r="BK115"/>
  <c i="10" r="BK105"/>
  <c r="J121"/>
  <c r="J140"/>
  <c i="11" r="BK159"/>
  <c i="13" r="BK145"/>
  <c r="J145"/>
  <c r="J97"/>
  <c i="14" r="J123"/>
  <c r="J100"/>
  <c r="J104"/>
  <c i="15" r="J139"/>
  <c r="BK121"/>
  <c i="16" r="J106"/>
  <c r="BK94"/>
  <c r="BK113"/>
  <c i="17" r="J120"/>
  <c r="BK119"/>
  <c r="J117"/>
  <c i="19" r="BK159"/>
  <c r="BK158"/>
  <c i="20" r="J198"/>
  <c r="J143"/>
  <c r="BK111"/>
  <c r="BK124"/>
  <c i="21" r="BK239"/>
  <c r="J300"/>
  <c r="J239"/>
  <c r="J307"/>
  <c i="22" r="J115"/>
  <c r="BK149"/>
  <c i="23" r="BK97"/>
  <c i="24" r="J88"/>
  <c i="7" r="BK105"/>
  <c i="8" r="BK101"/>
  <c i="9" r="BK153"/>
  <c r="BK145"/>
  <c r="BK120"/>
  <c i="10" r="BK121"/>
  <c r="BK116"/>
  <c r="BK123"/>
  <c i="11" r="J138"/>
  <c i="13" r="BK136"/>
  <c r="BK129"/>
  <c r="J124"/>
  <c i="14" r="J147"/>
  <c r="J126"/>
  <c i="16" r="BK117"/>
  <c r="J98"/>
  <c r="BK106"/>
  <c i="17" r="BK132"/>
  <c r="BK131"/>
  <c r="BK102"/>
  <c i="19" r="BK115"/>
  <c i="20" r="J141"/>
  <c r="BK107"/>
  <c r="BK122"/>
  <c r="BK183"/>
  <c r="J153"/>
  <c r="BK92"/>
  <c i="21" r="J208"/>
  <c r="BK311"/>
  <c r="BK321"/>
  <c r="BK327"/>
  <c i="22" r="J132"/>
  <c i="23" r="J127"/>
  <c i="24" r="J116"/>
  <c i="7" r="J97"/>
  <c i="8" r="BK97"/>
  <c i="10" r="BK103"/>
  <c i="2" r="J528"/>
  <c r="BK320"/>
  <c r="BK111"/>
  <c r="BK579"/>
  <c r="BK562"/>
  <c r="J550"/>
  <c r="J536"/>
  <c r="BK508"/>
  <c r="J462"/>
  <c r="BK400"/>
  <c r="J277"/>
  <c r="J131"/>
  <c r="J720"/>
  <c r="BK667"/>
  <c r="BK602"/>
  <c r="BK551"/>
  <c r="BK504"/>
  <c r="BK462"/>
  <c r="BK389"/>
  <c r="BK237"/>
  <c i="1" r="AS76"/>
  <c i="2" r="J597"/>
  <c r="BK530"/>
  <c r="BK459"/>
  <c r="BK345"/>
  <c r="BK125"/>
  <c i="3" r="BK178"/>
  <c r="J356"/>
  <c r="BK442"/>
  <c r="BK415"/>
  <c r="J133"/>
  <c r="BK333"/>
  <c i="4" r="J954"/>
  <c r="J651"/>
  <c r="J336"/>
  <c r="J906"/>
  <c r="BK642"/>
  <c r="J269"/>
  <c r="J141"/>
  <c r="BK796"/>
  <c r="J479"/>
  <c r="J289"/>
  <c r="J936"/>
  <c r="BK708"/>
  <c r="J472"/>
  <c r="BK245"/>
  <c r="BK928"/>
  <c r="BK655"/>
  <c r="BK499"/>
  <c r="J309"/>
  <c r="BK951"/>
  <c r="BK756"/>
  <c r="J409"/>
  <c r="J213"/>
  <c r="J950"/>
  <c r="J781"/>
  <c r="BK424"/>
  <c r="BK248"/>
  <c r="BK154"/>
  <c r="BK875"/>
  <c r="J1032"/>
  <c r="J616"/>
  <c r="J440"/>
  <c r="J908"/>
  <c r="J788"/>
  <c r="J978"/>
  <c r="BK823"/>
  <c r="J172"/>
  <c i="5" r="BK560"/>
  <c r="BK315"/>
  <c r="J148"/>
  <c r="BK295"/>
  <c r="J557"/>
  <c r="J514"/>
  <c r="BK115"/>
  <c r="J315"/>
  <c r="J271"/>
  <c r="BK545"/>
  <c r="J545"/>
  <c r="J364"/>
  <c r="J554"/>
  <c r="J119"/>
  <c i="6" r="BK112"/>
  <c r="BK115"/>
  <c r="BK117"/>
  <c i="7" r="J115"/>
  <c i="8" r="J148"/>
  <c r="J140"/>
  <c r="J106"/>
  <c i="9" r="J125"/>
  <c r="J98"/>
  <c i="10" r="BK142"/>
  <c i="11" r="J121"/>
  <c i="12" r="J130"/>
  <c r="BK95"/>
  <c i="13" r="BK99"/>
  <c i="14" r="J102"/>
  <c r="J95"/>
  <c r="J99"/>
  <c i="15" r="BK110"/>
  <c r="J101"/>
  <c r="BK144"/>
  <c r="J143"/>
  <c r="J121"/>
  <c i="16" r="BK151"/>
  <c r="BK125"/>
  <c i="17" r="J108"/>
  <c i="18" r="J89"/>
  <c i="20" r="BK94"/>
  <c r="BK187"/>
  <c r="BK191"/>
  <c r="J131"/>
  <c i="21" r="J146"/>
  <c r="J266"/>
  <c r="J275"/>
  <c r="J329"/>
  <c i="22" r="BK308"/>
  <c r="BK284"/>
  <c r="J239"/>
  <c i="23" r="BK159"/>
  <c i="24" r="BK88"/>
  <c i="2" r="BK725"/>
  <c r="BK672"/>
  <c r="J633"/>
  <c r="BK594"/>
  <c r="J517"/>
  <c r="BK441"/>
  <c r="J211"/>
  <c r="J299"/>
  <c r="J204"/>
  <c r="J374"/>
  <c r="BK185"/>
  <c r="BK692"/>
  <c r="J639"/>
  <c r="J579"/>
  <c r="J512"/>
  <c r="BK409"/>
  <c r="J226"/>
  <c i="3" r="J472"/>
  <c r="BK117"/>
  <c r="BK282"/>
  <c r="BK460"/>
  <c r="BK107"/>
  <c r="BK361"/>
  <c r="J371"/>
  <c r="BK111"/>
  <c r="J393"/>
  <c r="BK218"/>
  <c i="4" r="J736"/>
  <c r="J255"/>
  <c r="BK624"/>
  <c r="BK259"/>
  <c r="J981"/>
  <c r="BK591"/>
  <c r="BK159"/>
  <c r="J768"/>
  <c r="BK258"/>
  <c r="BK894"/>
  <c r="J420"/>
  <c r="J242"/>
  <c r="J665"/>
  <c r="J326"/>
  <c r="BK924"/>
  <c r="BK735"/>
  <c r="BK484"/>
  <c i="5" r="BK558"/>
  <c r="J163"/>
  <c r="BK382"/>
  <c r="BK495"/>
  <c i="7" r="BK123"/>
  <c i="8" r="BK138"/>
  <c r="BK92"/>
  <c i="9" r="J118"/>
  <c i="10" r="BK164"/>
  <c r="J132"/>
  <c i="11" r="J106"/>
  <c r="BK125"/>
  <c i="12" r="BK125"/>
  <c i="13" r="BK105"/>
  <c i="14" r="BK103"/>
  <c i="17" r="J122"/>
  <c r="BK120"/>
  <c i="19" r="J152"/>
  <c i="20" r="J194"/>
  <c r="BK97"/>
  <c r="BK153"/>
  <c i="21" r="BK348"/>
  <c r="J231"/>
  <c r="J128"/>
  <c r="J295"/>
  <c r="BK308"/>
  <c i="22" r="BK111"/>
  <c r="J101"/>
  <c i="23" r="J153"/>
  <c r="J143"/>
  <c i="2" r="BK738"/>
  <c r="J678"/>
  <c r="J640"/>
  <c r="BK605"/>
  <c r="BK541"/>
  <c r="J498"/>
  <c r="J337"/>
  <c r="J502"/>
  <c r="BK463"/>
  <c r="J424"/>
  <c r="BK302"/>
  <c r="J243"/>
  <c r="BK122"/>
  <c r="BK707"/>
  <c r="BK663"/>
  <c r="BK641"/>
  <c r="BK603"/>
  <c r="J548"/>
  <c r="BK481"/>
  <c r="BK452"/>
  <c r="BK335"/>
  <c r="J224"/>
  <c r="J397"/>
  <c r="BK239"/>
  <c r="J106"/>
  <c r="J645"/>
  <c r="BK606"/>
  <c r="J575"/>
  <c r="J496"/>
  <c r="J440"/>
  <c r="BK364"/>
  <c r="BK207"/>
  <c i="3" r="J493"/>
  <c r="J157"/>
  <c r="J173"/>
  <c r="BK448"/>
  <c r="BK503"/>
  <c r="J298"/>
  <c r="BK324"/>
  <c r="BK371"/>
  <c r="J231"/>
  <c r="BK284"/>
  <c i="4" r="J833"/>
  <c r="BK481"/>
  <c r="BK774"/>
  <c r="BK448"/>
  <c r="BK249"/>
  <c r="J893"/>
  <c r="J365"/>
  <c r="J919"/>
  <c r="BK510"/>
  <c r="BK948"/>
  <c r="BK583"/>
  <c r="J362"/>
  <c r="BK967"/>
  <c r="J700"/>
  <c r="J297"/>
  <c r="J1023"/>
  <c r="J821"/>
  <c r="J457"/>
  <c r="J246"/>
  <c r="BK821"/>
  <c r="BK995"/>
  <c r="J671"/>
  <c r="BK297"/>
  <c r="J842"/>
  <c r="BK572"/>
  <c r="J899"/>
  <c r="BK645"/>
  <c r="J232"/>
  <c i="5" r="J217"/>
  <c r="BK574"/>
  <c r="J256"/>
  <c r="J335"/>
  <c r="BK589"/>
  <c r="BK544"/>
  <c r="J370"/>
  <c r="J252"/>
  <c r="BK613"/>
  <c r="BK579"/>
  <c r="J420"/>
  <c r="BK215"/>
  <c r="J194"/>
  <c r="J295"/>
  <c r="BK219"/>
  <c r="J527"/>
  <c r="BK258"/>
  <c i="6" r="J140"/>
  <c i="7" r="J94"/>
  <c i="9" r="BK162"/>
  <c r="J142"/>
  <c i="10" r="BK134"/>
  <c r="BK106"/>
  <c r="J139"/>
  <c r="J104"/>
  <c i="11" r="J163"/>
  <c r="J161"/>
  <c r="BK140"/>
  <c i="12" r="BK148"/>
  <c i="13" r="J140"/>
  <c r="BK123"/>
  <c i="14" r="J143"/>
  <c r="BK139"/>
  <c i="16" r="J150"/>
  <c r="J114"/>
  <c i="17" r="J132"/>
  <c i="19" r="BK154"/>
  <c i="20" r="BK130"/>
  <c r="BK98"/>
  <c r="J117"/>
  <c r="J172"/>
  <c r="BK103"/>
  <c r="BK157"/>
  <c i="21" r="BK265"/>
  <c r="BK319"/>
  <c r="BK333"/>
  <c i="22" r="BK227"/>
  <c r="BK237"/>
  <c r="BK113"/>
  <c i="24" r="BK112"/>
  <c i="2" r="J585"/>
  <c r="J571"/>
  <c r="BK550"/>
  <c r="J518"/>
  <c r="BK501"/>
  <c r="J433"/>
  <c r="BK369"/>
  <c r="BK299"/>
  <c r="BK201"/>
  <c r="BK134"/>
  <c r="J718"/>
  <c r="BK708"/>
  <c r="BK658"/>
  <c r="BK648"/>
  <c r="J629"/>
  <c r="BK624"/>
  <c r="BK601"/>
  <c r="BK570"/>
  <c r="J542"/>
  <c r="BK526"/>
  <c r="BK514"/>
  <c r="BK490"/>
  <c r="J476"/>
  <c r="J459"/>
  <c r="J403"/>
  <c r="BK337"/>
  <c r="J293"/>
  <c r="BK253"/>
  <c r="J206"/>
  <c r="BK147"/>
  <c r="BK421"/>
  <c r="BK382"/>
  <c r="J297"/>
  <c r="J245"/>
  <c r="BK200"/>
  <c r="J122"/>
  <c r="J686"/>
  <c r="J647"/>
  <c r="BK634"/>
  <c r="J614"/>
  <c r="J598"/>
  <c r="BK585"/>
  <c r="J569"/>
  <c r="J544"/>
  <c r="BK498"/>
  <c r="J463"/>
  <c r="J431"/>
  <c r="J421"/>
  <c r="J371"/>
  <c r="J335"/>
  <c r="J213"/>
  <c r="J133"/>
  <c i="3" r="J487"/>
  <c r="J202"/>
  <c r="J477"/>
  <c r="BK440"/>
  <c r="BK165"/>
  <c r="J475"/>
  <c r="J411"/>
  <c r="J292"/>
  <c r="J138"/>
  <c r="BK470"/>
  <c r="BK430"/>
  <c r="BK432"/>
  <c r="J389"/>
  <c r="J235"/>
  <c r="BK389"/>
  <c r="BK348"/>
  <c r="BK373"/>
  <c r="J141"/>
  <c r="BK129"/>
  <c r="BK239"/>
  <c r="J368"/>
  <c r="J129"/>
  <c r="BK147"/>
  <c i="4" r="J943"/>
  <c r="J783"/>
  <c r="J712"/>
  <c r="J597"/>
  <c r="J490"/>
  <c r="BK273"/>
  <c r="J868"/>
  <c r="BK771"/>
  <c r="J620"/>
  <c r="BK506"/>
  <c r="BK385"/>
  <c r="BK309"/>
  <c r="J133"/>
  <c r="J923"/>
  <c r="BK866"/>
  <c r="BK693"/>
  <c r="J534"/>
  <c r="J424"/>
  <c r="J176"/>
  <c r="BK925"/>
  <c r="BK849"/>
  <c r="BK745"/>
  <c r="BK555"/>
  <c r="BK460"/>
  <c r="BK373"/>
  <c r="J139"/>
  <c r="J926"/>
  <c r="BK877"/>
  <c r="J661"/>
  <c r="BK585"/>
  <c r="BK409"/>
  <c r="BK311"/>
  <c r="J185"/>
  <c r="BK953"/>
  <c r="J894"/>
  <c r="J804"/>
  <c r="BK613"/>
  <c r="BK401"/>
  <c r="BK324"/>
  <c r="BK202"/>
  <c r="J137"/>
  <c r="BK965"/>
  <c r="J856"/>
  <c r="BK677"/>
  <c r="BK968"/>
  <c r="BK812"/>
  <c r="BK653"/>
  <c r="BK935"/>
  <c r="BK871"/>
  <c r="BK647"/>
  <c r="BK456"/>
  <c r="J1017"/>
  <c r="BK936"/>
  <c r="J884"/>
  <c r="BK806"/>
  <c r="J630"/>
  <c r="J402"/>
  <c r="BK255"/>
  <c r="BK961"/>
  <c r="BK878"/>
  <c r="J747"/>
  <c r="J627"/>
  <c r="J481"/>
  <c r="BK305"/>
  <c r="BK210"/>
  <c r="J163"/>
  <c i="5" r="J574"/>
  <c r="BK444"/>
  <c r="J302"/>
  <c r="J616"/>
  <c r="BK562"/>
  <c r="BK457"/>
  <c r="J355"/>
  <c r="J220"/>
  <c r="J626"/>
  <c r="BK235"/>
  <c r="BK610"/>
  <c r="BK604"/>
  <c r="BK493"/>
  <c r="J360"/>
  <c r="BK131"/>
  <c r="J587"/>
  <c r="J376"/>
  <c r="BK290"/>
  <c r="J173"/>
  <c r="BK549"/>
  <c r="BK602"/>
  <c r="J478"/>
  <c r="BK209"/>
  <c r="BK449"/>
  <c r="BK213"/>
  <c r="J552"/>
  <c r="BK335"/>
  <c r="J235"/>
  <c r="BK435"/>
  <c r="BK225"/>
  <c i="6" r="BK132"/>
  <c i="7" r="J147"/>
  <c r="J136"/>
  <c r="BK119"/>
  <c i="8" r="BK140"/>
  <c r="BK135"/>
  <c r="BK110"/>
  <c i="9" r="BK160"/>
  <c r="J156"/>
  <c r="BK133"/>
  <c r="J169"/>
  <c i="10" r="J145"/>
  <c r="BK128"/>
  <c i="11" r="J148"/>
  <c r="J162"/>
  <c r="J149"/>
  <c i="12" r="BK149"/>
  <c i="13" r="BK144"/>
  <c r="BK135"/>
  <c i="14" r="BK111"/>
  <c i="15" r="BK100"/>
  <c i="16" r="J112"/>
  <c i="17" r="J145"/>
  <c i="19" r="BK132"/>
  <c i="20" r="BK156"/>
  <c i="21" r="J158"/>
  <c r="BK188"/>
  <c r="J214"/>
  <c r="BK255"/>
  <c r="BK131"/>
  <c r="J263"/>
  <c r="J255"/>
  <c i="22" r="BK302"/>
  <c r="BK236"/>
  <c r="BK130"/>
  <c i="23" r="BK147"/>
  <c r="J137"/>
  <c i="8" r="J161"/>
  <c r="BK141"/>
  <c r="BK157"/>
  <c r="J119"/>
  <c i="9" r="J159"/>
  <c i="10" r="J120"/>
  <c r="J110"/>
  <c i="11" r="J132"/>
  <c r="J156"/>
  <c r="J117"/>
  <c r="J136"/>
  <c i="12" r="BK134"/>
  <c r="J99"/>
  <c i="13" r="J144"/>
  <c r="BK146"/>
  <c r="BK121"/>
  <c i="16" r="J138"/>
  <c r="J140"/>
  <c i="17" r="J133"/>
  <c i="20" r="J114"/>
  <c r="J126"/>
  <c r="J113"/>
  <c r="BK162"/>
  <c i="21" r="J172"/>
  <c r="J233"/>
  <c r="BK352"/>
  <c r="J309"/>
  <c r="J283"/>
  <c r="J310"/>
  <c r="J164"/>
  <c r="J323"/>
  <c r="J262"/>
  <c r="J236"/>
  <c i="22" r="J215"/>
  <c r="BK151"/>
  <c r="BK296"/>
  <c i="23" r="BK143"/>
  <c i="24" r="J134"/>
  <c i="2" r="F38"/>
  <c r="F37"/>
  <c l="1" r="R101"/>
  <c i="5" r="R136"/>
  <c r="P162"/>
  <c r="P189"/>
  <c r="BK204"/>
  <c r="J204"/>
  <c r="J71"/>
  <c r="R212"/>
  <c r="T267"/>
  <c r="T316"/>
  <c r="R388"/>
  <c r="P469"/>
  <c r="P477"/>
  <c r="R482"/>
  <c r="BK499"/>
  <c r="J499"/>
  <c r="J84"/>
  <c r="BK505"/>
  <c r="J505"/>
  <c r="J86"/>
  <c r="BK623"/>
  <c r="J623"/>
  <c r="J90"/>
  <c i="6" r="R96"/>
  <c r="T126"/>
  <c i="7" r="P96"/>
  <c r="P127"/>
  <c i="8" r="BK96"/>
  <c r="J96"/>
  <c r="J66"/>
  <c r="R127"/>
  <c i="9" r="P93"/>
  <c r="R146"/>
  <c i="10" r="BK93"/>
  <c r="J93"/>
  <c r="J65"/>
  <c r="T93"/>
  <c r="T143"/>
  <c i="11" r="R93"/>
  <c r="T141"/>
  <c i="13" r="R96"/>
  <c r="R127"/>
  <c i="15" r="BK93"/>
  <c r="J93"/>
  <c r="J65"/>
  <c r="BK112"/>
  <c r="J112"/>
  <c r="J67"/>
  <c r="P127"/>
  <c i="16" r="T96"/>
  <c r="T115"/>
  <c i="17" r="P93"/>
  <c r="BK126"/>
  <c r="J126"/>
  <c r="J68"/>
  <c i="19" r="BK94"/>
  <c i="20" r="BK186"/>
  <c r="J186"/>
  <c r="J62"/>
  <c i="21" r="R112"/>
  <c r="BK153"/>
  <c r="J153"/>
  <c r="J72"/>
  <c r="T216"/>
  <c r="R361"/>
  <c r="R360"/>
  <c i="22" r="BK100"/>
  <c r="BK238"/>
  <c r="J238"/>
  <c r="J70"/>
  <c i="2" r="P110"/>
  <c r="R110"/>
  <c r="BK139"/>
  <c r="J139"/>
  <c r="J69"/>
  <c r="R139"/>
  <c r="BK144"/>
  <c r="J144"/>
  <c r="J70"/>
  <c r="T144"/>
  <c r="P182"/>
  <c r="T182"/>
  <c r="P252"/>
  <c r="R252"/>
  <c r="BK264"/>
  <c r="J264"/>
  <c r="J73"/>
  <c r="T264"/>
  <c r="P274"/>
  <c r="R274"/>
  <c r="T734"/>
  <c i="3" r="T256"/>
  <c r="BK370"/>
  <c r="J370"/>
  <c r="J71"/>
  <c r="T462"/>
  <c r="R474"/>
  <c r="T502"/>
  <c r="T510"/>
  <c r="T509"/>
  <c i="4" r="P123"/>
  <c r="R132"/>
  <c r="T156"/>
  <c r="P413"/>
  <c r="T516"/>
  <c r="T801"/>
  <c r="T800"/>
  <c r="P1029"/>
  <c r="P1028"/>
  <c i="5" r="T136"/>
  <c r="P166"/>
  <c r="R222"/>
  <c r="P324"/>
  <c r="BK388"/>
  <c r="J388"/>
  <c r="J79"/>
  <c r="BK522"/>
  <c r="J522"/>
  <c r="J87"/>
  <c r="R623"/>
  <c r="R622"/>
  <c i="6" r="P96"/>
  <c r="P126"/>
  <c i="7" r="BK93"/>
  <c r="J93"/>
  <c r="J65"/>
  <c r="R112"/>
  <c i="8" r="P96"/>
  <c r="P146"/>
  <c i="9" r="T96"/>
  <c i="10" r="P93"/>
  <c r="BK143"/>
  <c r="J143"/>
  <c r="J68"/>
  <c i="11" r="T93"/>
  <c r="BK141"/>
  <c r="J141"/>
  <c r="J68"/>
  <c i="12" r="BK93"/>
  <c r="J93"/>
  <c r="J65"/>
  <c r="R93"/>
  <c r="BK132"/>
  <c r="J132"/>
  <c r="J68"/>
  <c i="13" r="T96"/>
  <c r="BK127"/>
  <c r="J127"/>
  <c r="J68"/>
  <c i="14" r="P93"/>
  <c r="T93"/>
  <c r="BK112"/>
  <c r="J112"/>
  <c r="J67"/>
  <c r="R127"/>
  <c i="15" r="R96"/>
  <c r="R127"/>
  <c i="16" r="BK96"/>
  <c r="BK132"/>
  <c r="J132"/>
  <c r="J68"/>
  <c i="17" r="P126"/>
  <c i="21" r="BK104"/>
  <c r="J104"/>
  <c r="J66"/>
  <c r="P112"/>
  <c r="T119"/>
  <c r="P145"/>
  <c r="R145"/>
  <c r="BK216"/>
  <c r="J216"/>
  <c r="J73"/>
  <c r="P361"/>
  <c r="P360"/>
  <c i="22" r="T100"/>
  <c r="T216"/>
  <c r="BK271"/>
  <c r="J271"/>
  <c r="J71"/>
  <c r="P283"/>
  <c r="P307"/>
  <c r="P306"/>
  <c i="2" r="BK280"/>
  <c r="J280"/>
  <c r="J76"/>
  <c r="P734"/>
  <c r="R756"/>
  <c i="3" r="P256"/>
  <c r="BK301"/>
  <c r="J301"/>
  <c r="J68"/>
  <c r="R301"/>
  <c r="BK355"/>
  <c r="J355"/>
  <c r="J69"/>
  <c r="P355"/>
  <c r="BK367"/>
  <c r="J367"/>
  <c r="J70"/>
  <c r="T367"/>
  <c r="R462"/>
  <c r="P474"/>
  <c i="4" r="T114"/>
  <c r="P132"/>
  <c r="R147"/>
  <c r="R238"/>
  <c r="BK516"/>
  <c r="J516"/>
  <c r="J76"/>
  <c r="P565"/>
  <c r="BK755"/>
  <c r="J755"/>
  <c r="J78"/>
  <c r="T755"/>
  <c r="R773"/>
  <c r="P780"/>
  <c r="BK790"/>
  <c r="J790"/>
  <c r="J81"/>
  <c r="R790"/>
  <c r="P795"/>
  <c r="BK1029"/>
  <c r="J1029"/>
  <c r="J87"/>
  <c i="5" r="P136"/>
  <c r="BK162"/>
  <c r="J162"/>
  <c r="J68"/>
  <c r="T162"/>
  <c r="T189"/>
  <c r="T222"/>
  <c r="T324"/>
  <c r="R424"/>
  <c r="T522"/>
  <c r="T623"/>
  <c r="T622"/>
  <c i="6" r="P93"/>
  <c r="BK111"/>
  <c r="J111"/>
  <c r="J67"/>
  <c r="T111"/>
  <c i="7" r="R93"/>
  <c r="T127"/>
  <c i="9" r="P146"/>
  <c i="10" r="R96"/>
  <c r="P143"/>
  <c i="11" r="T96"/>
  <c r="T90"/>
  <c r="T122"/>
  <c i="12" r="T96"/>
  <c r="P114"/>
  <c i="13" r="BK96"/>
  <c r="J96"/>
  <c r="J66"/>
  <c r="T127"/>
  <c i="14" r="R93"/>
  <c r="T96"/>
  <c r="P127"/>
  <c i="15" r="BK96"/>
  <c r="J96"/>
  <c r="J66"/>
  <c r="BK127"/>
  <c r="J127"/>
  <c r="J68"/>
  <c i="17" r="P96"/>
  <c r="T126"/>
  <c i="18" r="R87"/>
  <c r="R86"/>
  <c i="19" r="P117"/>
  <c r="BK149"/>
  <c r="BK148"/>
  <c r="J148"/>
  <c r="J69"/>
  <c i="20" r="BK134"/>
  <c r="J134"/>
  <c r="J61"/>
  <c i="21" r="BK226"/>
  <c r="BK225"/>
  <c r="J225"/>
  <c r="J74"/>
  <c i="22" r="T179"/>
  <c r="T206"/>
  <c r="R235"/>
  <c r="BK291"/>
  <c r="J291"/>
  <c r="J74"/>
  <c i="2" r="T280"/>
  <c r="T279"/>
  <c r="P756"/>
  <c i="3" r="R104"/>
  <c r="T279"/>
  <c r="P301"/>
  <c r="T355"/>
  <c r="P367"/>
  <c r="P462"/>
  <c r="BK484"/>
  <c r="J484"/>
  <c r="J75"/>
  <c r="BK510"/>
  <c i="4" r="BK114"/>
  <c r="J114"/>
  <c r="J66"/>
  <c r="R123"/>
  <c r="BK156"/>
  <c r="P238"/>
  <c r="BK565"/>
  <c r="J565"/>
  <c r="J77"/>
  <c r="R801"/>
  <c r="R800"/>
  <c r="T1029"/>
  <c r="T1028"/>
  <c i="5" r="BK136"/>
  <c r="J136"/>
  <c r="J66"/>
  <c r="BK166"/>
  <c r="J166"/>
  <c r="J69"/>
  <c r="P222"/>
  <c r="BK324"/>
  <c r="J324"/>
  <c r="J78"/>
  <c r="P388"/>
  <c r="BK469"/>
  <c r="J469"/>
  <c r="J81"/>
  <c r="BK477"/>
  <c r="J477"/>
  <c r="J82"/>
  <c r="T482"/>
  <c r="R499"/>
  <c r="R505"/>
  <c r="P623"/>
  <c r="P622"/>
  <c i="6" r="P111"/>
  <c i="8" r="P93"/>
  <c r="T146"/>
  <c i="10" r="P96"/>
  <c r="R124"/>
  <c i="11" r="BK96"/>
  <c r="J96"/>
  <c r="J66"/>
  <c r="BK122"/>
  <c r="J122"/>
  <c r="J67"/>
  <c i="12" r="BK114"/>
  <c r="J114"/>
  <c r="J67"/>
  <c r="T114"/>
  <c i="13" r="R93"/>
  <c i="14" r="BK93"/>
  <c r="J93"/>
  <c r="J65"/>
  <c r="R96"/>
  <c r="BK127"/>
  <c r="J127"/>
  <c r="J68"/>
  <c i="15" r="T93"/>
  <c r="P112"/>
  <c r="T112"/>
  <c i="16" r="P93"/>
  <c r="T93"/>
  <c r="P115"/>
  <c r="R115"/>
  <c i="17" r="BK93"/>
  <c r="J93"/>
  <c r="J65"/>
  <c r="T93"/>
  <c r="R112"/>
  <c i="18" r="P87"/>
  <c r="P86"/>
  <c i="1" r="AU73"/>
  <c i="19" r="R117"/>
  <c i="20" r="BK83"/>
  <c r="J83"/>
  <c r="J60"/>
  <c i="21" r="P104"/>
  <c r="P100"/>
  <c r="T112"/>
  <c r="T153"/>
  <c r="BK361"/>
  <c r="J361"/>
  <c r="J77"/>
  <c i="2" r="BK110"/>
  <c r="J110"/>
  <c r="J68"/>
  <c r="T110"/>
  <c r="P139"/>
  <c r="T139"/>
  <c r="P144"/>
  <c r="R144"/>
  <c r="BK182"/>
  <c r="J182"/>
  <c r="J71"/>
  <c r="R182"/>
  <c r="BK252"/>
  <c r="J252"/>
  <c r="J72"/>
  <c r="T252"/>
  <c r="P264"/>
  <c r="R264"/>
  <c r="BK274"/>
  <c r="J274"/>
  <c r="J74"/>
  <c r="T274"/>
  <c r="BK734"/>
  <c r="J734"/>
  <c r="J77"/>
  <c r="T756"/>
  <c i="3" r="BK256"/>
  <c r="J256"/>
  <c r="J66"/>
  <c r="R279"/>
  <c r="T301"/>
  <c r="R355"/>
  <c r="R367"/>
  <c r="BK462"/>
  <c r="J462"/>
  <c r="J72"/>
  <c r="T484"/>
  <c r="T483"/>
  <c r="R502"/>
  <c i="4" r="BK123"/>
  <c r="J123"/>
  <c r="J67"/>
  <c r="T132"/>
  <c r="BK147"/>
  <c r="J147"/>
  <c r="J71"/>
  <c r="R156"/>
  <c r="T413"/>
  <c r="T565"/>
  <c r="P755"/>
  <c r="BK773"/>
  <c r="J773"/>
  <c r="J79"/>
  <c r="T773"/>
  <c r="R780"/>
  <c r="P790"/>
  <c r="BK795"/>
  <c r="J795"/>
  <c r="J82"/>
  <c r="R795"/>
  <c i="5" r="P114"/>
  <c r="P147"/>
  <c r="R166"/>
  <c r="R204"/>
  <c r="BK212"/>
  <c r="J212"/>
  <c r="J73"/>
  <c r="P267"/>
  <c r="R316"/>
  <c r="P424"/>
  <c r="P522"/>
  <c r="R615"/>
  <c i="6" r="BK96"/>
  <c r="J96"/>
  <c r="J66"/>
  <c r="R126"/>
  <c i="7" r="R96"/>
  <c r="P112"/>
  <c i="8" r="BK93"/>
  <c r="J93"/>
  <c r="J65"/>
  <c i="9" r="BK146"/>
  <c r="J146"/>
  <c r="J68"/>
  <c i="19" r="T94"/>
  <c r="T129"/>
  <c r="R149"/>
  <c r="R148"/>
  <c i="20" r="P134"/>
  <c i="21" r="BK119"/>
  <c r="J119"/>
  <c r="J69"/>
  <c r="R153"/>
  <c i="22" r="BK179"/>
  <c r="J179"/>
  <c r="J66"/>
  <c r="BK216"/>
  <c r="J216"/>
  <c r="J68"/>
  <c r="BK235"/>
  <c r="J235"/>
  <c r="J69"/>
  <c r="R271"/>
  <c r="R283"/>
  <c r="R307"/>
  <c r="R306"/>
  <c i="8" r="R96"/>
  <c r="BK146"/>
  <c r="J146"/>
  <c r="J68"/>
  <c i="9" r="BK93"/>
  <c r="J93"/>
  <c r="J65"/>
  <c r="T146"/>
  <c i="10" r="T96"/>
  <c r="R143"/>
  <c i="11" r="P93"/>
  <c r="R141"/>
  <c i="12" r="P96"/>
  <c r="T132"/>
  <c i="13" r="P93"/>
  <c r="P112"/>
  <c r="R112"/>
  <c i="14" r="P96"/>
  <c r="R112"/>
  <c r="T112"/>
  <c i="15" r="P96"/>
  <c r="R112"/>
  <c i="16" r="P96"/>
  <c r="P132"/>
  <c i="17" r="T96"/>
  <c r="T112"/>
  <c i="18" r="T87"/>
  <c r="T86"/>
  <c i="19" r="BK129"/>
  <c r="J129"/>
  <c r="J63"/>
  <c i="20" r="T83"/>
  <c r="R186"/>
  <c i="21" r="R104"/>
  <c r="R100"/>
  <c r="P153"/>
  <c r="R216"/>
  <c i="22" r="BK206"/>
  <c r="J206"/>
  <c r="J67"/>
  <c r="T238"/>
  <c r="P291"/>
  <c r="P290"/>
  <c i="23" r="R105"/>
  <c r="R104"/>
  <c r="R156"/>
  <c r="R151"/>
  <c i="3" r="T104"/>
  <c r="P279"/>
  <c r="P370"/>
  <c r="BK474"/>
  <c r="J474"/>
  <c r="J73"/>
  <c r="T474"/>
  <c r="P510"/>
  <c r="P509"/>
  <c i="4" r="BK238"/>
  <c r="J238"/>
  <c r="J73"/>
  <c r="BK413"/>
  <c r="J413"/>
  <c r="J75"/>
  <c r="R565"/>
  <c r="R755"/>
  <c r="P773"/>
  <c r="BK780"/>
  <c r="J780"/>
  <c r="J80"/>
  <c r="T780"/>
  <c r="T790"/>
  <c r="T795"/>
  <c i="5" r="BK114"/>
  <c r="J114"/>
  <c r="J65"/>
  <c r="BK147"/>
  <c r="J147"/>
  <c r="J67"/>
  <c r="R162"/>
  <c r="R189"/>
  <c r="T204"/>
  <c r="T212"/>
  <c r="R267"/>
  <c r="P316"/>
  <c r="T388"/>
  <c r="T469"/>
  <c r="T477"/>
  <c r="P482"/>
  <c r="P499"/>
  <c r="T505"/>
  <c r="P615"/>
  <c i="6" r="BK93"/>
  <c r="J93"/>
  <c r="J65"/>
  <c r="T93"/>
  <c r="BK126"/>
  <c r="J126"/>
  <c r="J68"/>
  <c i="7" r="T93"/>
  <c r="T112"/>
  <c i="8" r="T93"/>
  <c r="R146"/>
  <c i="9" r="T93"/>
  <c r="R126"/>
  <c i="18" r="BK87"/>
  <c r="BK86"/>
  <c r="J86"/>
  <c i="19" r="R94"/>
  <c r="P129"/>
  <c i="20" r="T134"/>
  <c i="21" r="T104"/>
  <c r="T100"/>
  <c r="R119"/>
  <c r="R118"/>
  <c r="T145"/>
  <c r="P216"/>
  <c r="T361"/>
  <c r="T360"/>
  <c i="22" r="P179"/>
  <c r="P216"/>
  <c r="P235"/>
  <c r="P271"/>
  <c r="R291"/>
  <c r="R290"/>
  <c i="23" r="P105"/>
  <c r="P104"/>
  <c r="T156"/>
  <c r="T151"/>
  <c i="2" r="P280"/>
  <c r="P279"/>
  <c r="R734"/>
  <c i="3" r="P104"/>
  <c r="P103"/>
  <c r="BK279"/>
  <c r="J279"/>
  <c r="J67"/>
  <c r="R370"/>
  <c r="P484"/>
  <c r="BK502"/>
  <c r="J502"/>
  <c r="J77"/>
  <c r="R510"/>
  <c r="R509"/>
  <c i="4" r="R114"/>
  <c r="R110"/>
  <c r="T123"/>
  <c r="T147"/>
  <c r="T238"/>
  <c r="T146"/>
  <c r="P516"/>
  <c r="BK801"/>
  <c r="J801"/>
  <c r="J84"/>
  <c i="5" r="T114"/>
  <c r="R147"/>
  <c r="T166"/>
  <c r="BK222"/>
  <c r="J222"/>
  <c r="J74"/>
  <c r="R324"/>
  <c r="T424"/>
  <c r="R522"/>
  <c r="R504"/>
  <c r="T615"/>
  <c i="6" r="T96"/>
  <c r="T90"/>
  <c r="R111"/>
  <c i="7" r="T96"/>
  <c r="R127"/>
  <c i="8" r="BK127"/>
  <c r="J127"/>
  <c r="J67"/>
  <c r="T127"/>
  <c i="9" r="P96"/>
  <c r="BK126"/>
  <c r="J126"/>
  <c r="J67"/>
  <c i="20" r="R83"/>
  <c r="T186"/>
  <c i="21" r="T226"/>
  <c r="T225"/>
  <c i="22" r="R179"/>
  <c i="23" r="BK105"/>
  <c r="J105"/>
  <c r="J65"/>
  <c r="P156"/>
  <c r="P151"/>
  <c i="7" r="P93"/>
  <c r="BK112"/>
  <c r="J112"/>
  <c r="J67"/>
  <c i="8" r="T96"/>
  <c r="T90"/>
  <c i="9" r="R96"/>
  <c i="10" r="BK124"/>
  <c r="J124"/>
  <c r="J67"/>
  <c i="11" r="R96"/>
  <c r="R90"/>
  <c r="R122"/>
  <c i="12" r="P93"/>
  <c r="T93"/>
  <c r="T90"/>
  <c r="P132"/>
  <c i="13" r="BK112"/>
  <c r="J112"/>
  <c r="J67"/>
  <c r="P127"/>
  <c i="14" r="BK96"/>
  <c r="J96"/>
  <c r="J66"/>
  <c r="P112"/>
  <c r="T127"/>
  <c i="15" r="R93"/>
  <c r="R90"/>
  <c i="16" r="BK93"/>
  <c r="J93"/>
  <c r="J65"/>
  <c r="R93"/>
  <c r="BK115"/>
  <c r="J115"/>
  <c r="J67"/>
  <c r="T132"/>
  <c i="17" r="R96"/>
  <c r="P112"/>
  <c i="19" r="T117"/>
  <c r="T149"/>
  <c r="T148"/>
  <c i="20" r="R134"/>
  <c i="21" r="R226"/>
  <c r="R225"/>
  <c i="22" r="P206"/>
  <c r="R238"/>
  <c r="T291"/>
  <c r="T290"/>
  <c i="23" r="BK94"/>
  <c r="J94"/>
  <c r="J63"/>
  <c r="P94"/>
  <c r="P93"/>
  <c r="P88"/>
  <c i="1" r="AU79"/>
  <c i="23" r="R94"/>
  <c r="R93"/>
  <c r="R88"/>
  <c r="T94"/>
  <c r="T93"/>
  <c i="24" r="P87"/>
  <c i="9" r="R93"/>
  <c r="R90"/>
  <c r="P126"/>
  <c i="10" r="R93"/>
  <c r="P124"/>
  <c i="11" r="BK93"/>
  <c r="J93"/>
  <c r="J65"/>
  <c r="P141"/>
  <c i="12" r="BK96"/>
  <c r="J96"/>
  <c r="J66"/>
  <c r="R132"/>
  <c i="13" r="P96"/>
  <c i="15" r="P93"/>
  <c i="16" r="R96"/>
  <c r="R132"/>
  <c i="17" r="R93"/>
  <c r="BK112"/>
  <c r="J112"/>
  <c r="J67"/>
  <c i="19" r="BK117"/>
  <c r="J117"/>
  <c r="J62"/>
  <c i="21" r="BK112"/>
  <c r="J112"/>
  <c r="J67"/>
  <c r="P119"/>
  <c r="P118"/>
  <c r="BK145"/>
  <c r="J145"/>
  <c r="J71"/>
  <c i="22" r="P100"/>
  <c r="R216"/>
  <c r="T235"/>
  <c r="T271"/>
  <c r="T283"/>
  <c r="T307"/>
  <c r="T306"/>
  <c i="23" r="T105"/>
  <c r="T104"/>
  <c r="BK156"/>
  <c r="J156"/>
  <c r="J68"/>
  <c i="24" r="R87"/>
  <c r="BK109"/>
  <c r="J109"/>
  <c r="J62"/>
  <c r="R109"/>
  <c r="P122"/>
  <c r="R130"/>
  <c i="2" r="R280"/>
  <c r="R279"/>
  <c r="BK756"/>
  <c r="J756"/>
  <c r="J78"/>
  <c i="3" r="BK104"/>
  <c r="J104"/>
  <c r="J65"/>
  <c r="R256"/>
  <c r="T370"/>
  <c r="R484"/>
  <c r="R483"/>
  <c r="P502"/>
  <c i="4" r="P114"/>
  <c r="P110"/>
  <c r="BK132"/>
  <c r="J132"/>
  <c r="J68"/>
  <c r="P147"/>
  <c r="P156"/>
  <c r="R413"/>
  <c r="R516"/>
  <c r="P801"/>
  <c r="P800"/>
  <c r="R1029"/>
  <c r="R1028"/>
  <c i="5" r="R114"/>
  <c r="R113"/>
  <c r="T147"/>
  <c r="BK189"/>
  <c r="J189"/>
  <c r="J70"/>
  <c r="P204"/>
  <c r="P212"/>
  <c r="BK267"/>
  <c r="J267"/>
  <c r="J75"/>
  <c r="BK316"/>
  <c r="J316"/>
  <c r="J76"/>
  <c r="BK424"/>
  <c r="J424"/>
  <c r="J80"/>
  <c r="R469"/>
  <c r="R477"/>
  <c r="BK482"/>
  <c r="J482"/>
  <c r="J83"/>
  <c r="T499"/>
  <c r="P505"/>
  <c r="BK615"/>
  <c r="J615"/>
  <c r="J88"/>
  <c i="6" r="R93"/>
  <c r="R90"/>
  <c i="7" r="BK96"/>
  <c r="J96"/>
  <c r="J66"/>
  <c r="BK127"/>
  <c r="J127"/>
  <c r="J68"/>
  <c i="8" r="R93"/>
  <c r="P127"/>
  <c i="9" r="BK96"/>
  <c r="J96"/>
  <c r="J66"/>
  <c r="T126"/>
  <c i="10" r="BK96"/>
  <c r="T124"/>
  <c i="11" r="P96"/>
  <c r="P122"/>
  <c i="12" r="R96"/>
  <c r="R114"/>
  <c i="13" r="BK93"/>
  <c r="J93"/>
  <c r="J65"/>
  <c r="T93"/>
  <c r="T112"/>
  <c i="15" r="T96"/>
  <c r="T127"/>
  <c i="17" r="BK96"/>
  <c r="R126"/>
  <c i="19" r="P94"/>
  <c r="P93"/>
  <c r="P92"/>
  <c i="1" r="AU74"/>
  <c i="19" r="R129"/>
  <c r="P149"/>
  <c r="P148"/>
  <c i="20" r="P83"/>
  <c r="P82"/>
  <c i="1" r="AU75"/>
  <c i="20" r="P186"/>
  <c i="21" r="P226"/>
  <c r="P225"/>
  <c i="22" r="R100"/>
  <c r="R99"/>
  <c r="R98"/>
  <c r="R206"/>
  <c r="P238"/>
  <c r="BK283"/>
  <c r="J283"/>
  <c r="J72"/>
  <c r="BK307"/>
  <c r="BK306"/>
  <c r="J306"/>
  <c r="J75"/>
  <c i="24" r="BK87"/>
  <c r="J87"/>
  <c r="J61"/>
  <c r="T87"/>
  <c r="P109"/>
  <c r="T109"/>
  <c r="BK122"/>
  <c r="J122"/>
  <c r="J63"/>
  <c r="R122"/>
  <c r="T122"/>
  <c r="BK130"/>
  <c r="J130"/>
  <c r="J64"/>
  <c r="P130"/>
  <c r="T130"/>
  <c i="17" r="BK91"/>
  <c r="J91"/>
  <c r="J64"/>
  <c i="3" r="BK499"/>
  <c r="J499"/>
  <c r="J76"/>
  <c i="2" r="BK105"/>
  <c r="J105"/>
  <c r="J66"/>
  <c i="9" r="BK91"/>
  <c r="J91"/>
  <c r="J64"/>
  <c i="2" r="BK102"/>
  <c r="J102"/>
  <c r="J65"/>
  <c i="3" r="BK516"/>
  <c r="J516"/>
  <c r="J80"/>
  <c i="4" r="BK111"/>
  <c r="J111"/>
  <c r="J65"/>
  <c i="6" r="BK91"/>
  <c r="J91"/>
  <c r="J64"/>
  <c i="12" r="BK91"/>
  <c r="J91"/>
  <c r="J64"/>
  <c i="19" r="BK139"/>
  <c r="J139"/>
  <c r="J66"/>
  <c i="4" r="BK1024"/>
  <c r="J1024"/>
  <c r="J85"/>
  <c i="19" r="BK142"/>
  <c r="J142"/>
  <c r="J67"/>
  <c i="11" r="BK91"/>
  <c r="J91"/>
  <c r="J64"/>
  <c i="14" r="BK91"/>
  <c r="BK90"/>
  <c r="J90"/>
  <c r="J63"/>
  <c i="15" r="BK91"/>
  <c r="J91"/>
  <c r="J64"/>
  <c i="16" r="BK91"/>
  <c r="J91"/>
  <c r="J64"/>
  <c i="19" r="BK162"/>
  <c r="BK161"/>
  <c r="J161"/>
  <c r="J71"/>
  <c i="21" r="BK101"/>
  <c r="BK100"/>
  <c r="J100"/>
  <c r="J64"/>
  <c i="19" r="BK145"/>
  <c r="J145"/>
  <c r="J68"/>
  <c i="4" r="BK143"/>
  <c r="J143"/>
  <c r="J69"/>
  <c r="BK410"/>
  <c r="J410"/>
  <c r="J74"/>
  <c i="8" r="BK91"/>
  <c r="J91"/>
  <c r="J64"/>
  <c i="7" r="BK91"/>
  <c r="J91"/>
  <c r="J64"/>
  <c i="23" r="BK152"/>
  <c r="J152"/>
  <c r="J67"/>
  <c i="10" r="BK91"/>
  <c r="J91"/>
  <c r="J64"/>
  <c i="13" r="BK91"/>
  <c r="J91"/>
  <c r="J64"/>
  <c i="19" r="BK135"/>
  <c r="J135"/>
  <c r="J64"/>
  <c i="21" r="BK142"/>
  <c r="J142"/>
  <c r="J70"/>
  <c i="23" r="BK90"/>
  <c r="J90"/>
  <c r="J61"/>
  <c i="5" r="BK321"/>
  <c r="J321"/>
  <c r="J77"/>
  <c i="24" r="BK137"/>
  <c r="J137"/>
  <c r="J65"/>
  <c i="23" r="BK104"/>
  <c i="24" r="BE88"/>
  <c r="BE93"/>
  <c r="BE103"/>
  <c r="BE114"/>
  <c r="BE91"/>
  <c r="BE98"/>
  <c r="BE100"/>
  <c r="J52"/>
  <c r="BE120"/>
  <c r="F55"/>
  <c i="23" r="BK151"/>
  <c r="J151"/>
  <c r="J66"/>
  <c i="24" r="E48"/>
  <c r="BE110"/>
  <c r="BE118"/>
  <c r="BE127"/>
  <c r="BE138"/>
  <c r="BE96"/>
  <c r="BE112"/>
  <c r="BE125"/>
  <c r="BE134"/>
  <c r="BE106"/>
  <c r="BE116"/>
  <c r="BE123"/>
  <c r="BE131"/>
  <c i="22" r="J307"/>
  <c r="J76"/>
  <c i="23" r="F55"/>
  <c i="22" r="J100"/>
  <c r="J65"/>
  <c i="23" r="BE97"/>
  <c r="BE112"/>
  <c r="BE91"/>
  <c r="BE99"/>
  <c r="BE108"/>
  <c r="BE115"/>
  <c r="BE116"/>
  <c r="BE118"/>
  <c r="BE130"/>
  <c r="BE133"/>
  <c r="BE135"/>
  <c r="BE147"/>
  <c r="BE149"/>
  <c r="E48"/>
  <c r="J52"/>
  <c r="BE110"/>
  <c r="BE113"/>
  <c r="BE120"/>
  <c r="BE121"/>
  <c r="BE125"/>
  <c r="BE127"/>
  <c r="BE141"/>
  <c r="BE129"/>
  <c r="BE159"/>
  <c r="BE123"/>
  <c r="BE139"/>
  <c r="BE137"/>
  <c i="22" r="BK290"/>
  <c r="J290"/>
  <c r="J73"/>
  <c i="23" r="BE95"/>
  <c r="BE101"/>
  <c r="BE106"/>
  <c r="BE132"/>
  <c r="BE143"/>
  <c r="BE145"/>
  <c r="BE153"/>
  <c r="BE157"/>
  <c i="21" r="J226"/>
  <c r="J75"/>
  <c i="22" r="BE103"/>
  <c r="BE115"/>
  <c r="BE147"/>
  <c r="BE196"/>
  <c r="BE200"/>
  <c i="21" r="BK360"/>
  <c r="J360"/>
  <c r="J76"/>
  <c i="22" r="BE113"/>
  <c r="BE120"/>
  <c r="BE156"/>
  <c r="BE158"/>
  <c r="BE169"/>
  <c r="BE223"/>
  <c r="BE231"/>
  <c r="BE233"/>
  <c i="21" r="J101"/>
  <c r="J65"/>
  <c i="22" r="E86"/>
  <c r="BE105"/>
  <c r="BE107"/>
  <c r="BE109"/>
  <c r="BE132"/>
  <c r="BE180"/>
  <c r="BE184"/>
  <c r="BE203"/>
  <c r="BE215"/>
  <c r="BE229"/>
  <c r="BE274"/>
  <c r="BE284"/>
  <c i="21" r="BK118"/>
  <c r="J118"/>
  <c r="J68"/>
  <c i="22" r="J92"/>
  <c r="BE101"/>
  <c r="BE126"/>
  <c r="BE167"/>
  <c r="BE188"/>
  <c r="BE192"/>
  <c r="BE207"/>
  <c r="BE309"/>
  <c r="BE154"/>
  <c r="BE162"/>
  <c r="BE164"/>
  <c r="BE165"/>
  <c r="BE177"/>
  <c r="BE212"/>
  <c r="BE225"/>
  <c r="BE227"/>
  <c r="BE256"/>
  <c r="BE267"/>
  <c r="BE298"/>
  <c i="21" r="BK99"/>
  <c r="J99"/>
  <c i="22" r="BE111"/>
  <c r="BE117"/>
  <c r="BE198"/>
  <c r="BE239"/>
  <c r="BE246"/>
  <c r="BE249"/>
  <c r="BE252"/>
  <c r="BE254"/>
  <c r="BE279"/>
  <c r="BE292"/>
  <c r="BE308"/>
  <c r="BE134"/>
  <c r="BE142"/>
  <c r="BE173"/>
  <c r="BE247"/>
  <c r="BE294"/>
  <c r="BE304"/>
  <c r="BE124"/>
  <c r="BE175"/>
  <c r="BE265"/>
  <c r="BE277"/>
  <c r="BE286"/>
  <c r="BE288"/>
  <c r="BE296"/>
  <c r="BE136"/>
  <c r="BE149"/>
  <c r="BE151"/>
  <c r="BE217"/>
  <c r="BE219"/>
  <c r="BE221"/>
  <c r="BE263"/>
  <c r="BE281"/>
  <c r="BE300"/>
  <c r="BE302"/>
  <c r="F95"/>
  <c r="BE122"/>
  <c r="BE160"/>
  <c r="BE171"/>
  <c r="BE210"/>
  <c r="BE242"/>
  <c r="BE243"/>
  <c r="BE244"/>
  <c r="BE128"/>
  <c r="BE130"/>
  <c r="BE139"/>
  <c r="BE145"/>
  <c r="BE213"/>
  <c r="BE236"/>
  <c r="BE237"/>
  <c r="BE258"/>
  <c r="BE260"/>
  <c r="BE269"/>
  <c r="BE272"/>
  <c r="BE311"/>
  <c i="21" r="E50"/>
  <c r="BE115"/>
  <c r="BE120"/>
  <c r="BE122"/>
  <c r="BE134"/>
  <c r="BE139"/>
  <c r="BE148"/>
  <c r="BE151"/>
  <c r="BE156"/>
  <c r="BE160"/>
  <c r="BE168"/>
  <c r="BE173"/>
  <c r="BE195"/>
  <c r="BE220"/>
  <c r="BE231"/>
  <c r="BE236"/>
  <c r="BE240"/>
  <c r="BE246"/>
  <c r="BE263"/>
  <c r="BE282"/>
  <c r="BE285"/>
  <c r="BE289"/>
  <c r="BE302"/>
  <c r="BE303"/>
  <c r="BE307"/>
  <c r="BE310"/>
  <c r="BE311"/>
  <c r="BE349"/>
  <c r="BE354"/>
  <c r="BE129"/>
  <c r="BE130"/>
  <c r="BE131"/>
  <c r="BE140"/>
  <c r="BE169"/>
  <c r="BE187"/>
  <c r="BE212"/>
  <c r="BE214"/>
  <c r="BE229"/>
  <c r="BE242"/>
  <c r="BE323"/>
  <c r="BE324"/>
  <c r="BE333"/>
  <c r="F96"/>
  <c r="BE154"/>
  <c r="BE158"/>
  <c r="BE182"/>
  <c r="BE208"/>
  <c r="BE210"/>
  <c r="BE235"/>
  <c r="BE237"/>
  <c r="BE244"/>
  <c r="BE253"/>
  <c r="BE255"/>
  <c r="BE256"/>
  <c r="BE270"/>
  <c r="BE272"/>
  <c r="BE321"/>
  <c r="BE332"/>
  <c r="BE357"/>
  <c r="BE113"/>
  <c r="BE143"/>
  <c r="BE227"/>
  <c r="BE260"/>
  <c r="BE276"/>
  <c r="BE291"/>
  <c r="BE297"/>
  <c r="BE298"/>
  <c r="BE300"/>
  <c r="BE309"/>
  <c r="BE313"/>
  <c r="BE319"/>
  <c r="BE320"/>
  <c r="BE326"/>
  <c r="BE358"/>
  <c r="BE359"/>
  <c r="BE362"/>
  <c r="BE251"/>
  <c r="BE265"/>
  <c r="BE271"/>
  <c r="BE290"/>
  <c r="BE330"/>
  <c r="BE364"/>
  <c r="BE365"/>
  <c r="BE368"/>
  <c r="BE135"/>
  <c r="BE137"/>
  <c r="BE177"/>
  <c r="BE178"/>
  <c r="BE233"/>
  <c r="BE266"/>
  <c r="BE268"/>
  <c r="BE293"/>
  <c r="BE301"/>
  <c r="BE322"/>
  <c r="BE327"/>
  <c r="BE329"/>
  <c r="BE347"/>
  <c r="BE353"/>
  <c r="BE355"/>
  <c i="20" r="BK82"/>
  <c r="J82"/>
  <c r="J59"/>
  <c i="21" r="BE105"/>
  <c r="BE107"/>
  <c r="BE172"/>
  <c r="BE180"/>
  <c r="BE186"/>
  <c r="BE217"/>
  <c r="BE299"/>
  <c r="BE350"/>
  <c r="BE351"/>
  <c r="BE146"/>
  <c r="BE164"/>
  <c r="BE166"/>
  <c r="BE184"/>
  <c r="BE206"/>
  <c r="BE221"/>
  <c r="BE258"/>
  <c r="BE262"/>
  <c r="BE275"/>
  <c r="BE315"/>
  <c r="BE317"/>
  <c r="BE328"/>
  <c r="BE342"/>
  <c r="BE346"/>
  <c r="BE125"/>
  <c r="BE239"/>
  <c r="BE264"/>
  <c r="BE277"/>
  <c r="BE279"/>
  <c r="BE288"/>
  <c r="BE337"/>
  <c r="BE348"/>
  <c r="BE352"/>
  <c r="BE127"/>
  <c r="BE128"/>
  <c r="BE194"/>
  <c r="BE197"/>
  <c r="BE223"/>
  <c r="BE273"/>
  <c r="BE294"/>
  <c r="BE295"/>
  <c r="J93"/>
  <c r="BE102"/>
  <c r="BE110"/>
  <c r="BE133"/>
  <c r="BE162"/>
  <c r="BE188"/>
  <c r="BE198"/>
  <c r="BE200"/>
  <c r="BE202"/>
  <c r="BE204"/>
  <c r="BE269"/>
  <c r="BE280"/>
  <c r="BE124"/>
  <c r="BE132"/>
  <c r="BE167"/>
  <c r="BE170"/>
  <c r="BE175"/>
  <c r="BE190"/>
  <c r="BE192"/>
  <c r="BE249"/>
  <c r="BE283"/>
  <c r="BE286"/>
  <c r="BE305"/>
  <c r="BE308"/>
  <c r="BE335"/>
  <c r="BE339"/>
  <c r="BE356"/>
  <c i="20" r="BE98"/>
  <c r="BE110"/>
  <c r="BE150"/>
  <c r="BE154"/>
  <c r="BE155"/>
  <c r="BE160"/>
  <c i="19" r="J162"/>
  <c r="J72"/>
  <c i="20" r="BE121"/>
  <c r="BE122"/>
  <c r="BE133"/>
  <c r="BE135"/>
  <c r="BE137"/>
  <c r="BE151"/>
  <c r="BE161"/>
  <c r="BE170"/>
  <c r="BE171"/>
  <c r="BE178"/>
  <c r="BE179"/>
  <c r="BE180"/>
  <c r="BE182"/>
  <c r="BE143"/>
  <c r="BE156"/>
  <c r="BE169"/>
  <c r="BE194"/>
  <c i="19" r="BK138"/>
  <c r="J138"/>
  <c r="J65"/>
  <c i="20" r="E48"/>
  <c r="F79"/>
  <c r="BE90"/>
  <c r="BE115"/>
  <c r="BE116"/>
  <c r="BE148"/>
  <c r="BE159"/>
  <c r="BE173"/>
  <c r="BE187"/>
  <c r="BE197"/>
  <c r="J52"/>
  <c r="BE84"/>
  <c r="BE95"/>
  <c r="BE106"/>
  <c r="BE107"/>
  <c r="BE111"/>
  <c r="BE114"/>
  <c r="BE166"/>
  <c r="BE177"/>
  <c r="BE190"/>
  <c r="BE193"/>
  <c r="BE88"/>
  <c r="BE99"/>
  <c r="BE117"/>
  <c r="BE129"/>
  <c r="BE131"/>
  <c r="BE132"/>
  <c r="BE138"/>
  <c r="BE185"/>
  <c r="BE188"/>
  <c r="BE100"/>
  <c r="BE102"/>
  <c r="BE108"/>
  <c r="BE113"/>
  <c r="BE144"/>
  <c r="BE163"/>
  <c r="BE181"/>
  <c r="BE189"/>
  <c r="BE191"/>
  <c i="19" r="J149"/>
  <c r="J70"/>
  <c i="20" r="BE119"/>
  <c r="BE126"/>
  <c r="BE127"/>
  <c r="BE128"/>
  <c r="BE136"/>
  <c r="BE139"/>
  <c r="BE162"/>
  <c r="BE172"/>
  <c r="BE176"/>
  <c r="BE183"/>
  <c r="BE184"/>
  <c i="19" r="J94"/>
  <c r="J61"/>
  <c i="20" r="BE85"/>
  <c r="BE86"/>
  <c r="BE87"/>
  <c r="BE94"/>
  <c r="BE96"/>
  <c r="BE97"/>
  <c r="BE112"/>
  <c r="BE141"/>
  <c r="BE145"/>
  <c r="BE146"/>
  <c r="BE147"/>
  <c r="BE165"/>
  <c r="BE167"/>
  <c r="BE168"/>
  <c r="BE175"/>
  <c r="BE104"/>
  <c r="BE105"/>
  <c r="BE109"/>
  <c r="BE120"/>
  <c r="BE123"/>
  <c r="BE124"/>
  <c r="BE125"/>
  <c r="BE130"/>
  <c r="BE152"/>
  <c r="BE153"/>
  <c r="BE157"/>
  <c r="BE158"/>
  <c r="BE164"/>
  <c r="BE174"/>
  <c r="BE192"/>
  <c r="BE196"/>
  <c r="BE198"/>
  <c r="BE118"/>
  <c r="BE140"/>
  <c r="BE142"/>
  <c r="BE149"/>
  <c r="BE195"/>
  <c r="BE89"/>
  <c r="BE91"/>
  <c r="BE92"/>
  <c r="BE93"/>
  <c r="BE101"/>
  <c r="BE103"/>
  <c i="18" r="J87"/>
  <c r="J64"/>
  <c i="19" r="F55"/>
  <c r="BE101"/>
  <c r="BE115"/>
  <c r="BE155"/>
  <c r="J52"/>
  <c r="BE132"/>
  <c r="BE130"/>
  <c r="BE136"/>
  <c r="BE152"/>
  <c r="BE153"/>
  <c r="BE98"/>
  <c r="BE104"/>
  <c r="BE154"/>
  <c r="BE163"/>
  <c r="BE121"/>
  <c r="BE143"/>
  <c r="BE158"/>
  <c i="18" r="J63"/>
  <c i="19" r="E48"/>
  <c r="BE107"/>
  <c r="BE112"/>
  <c r="BE118"/>
  <c r="BE123"/>
  <c r="BE126"/>
  <c r="BE156"/>
  <c r="BE157"/>
  <c r="BE95"/>
  <c r="BE109"/>
  <c r="BE140"/>
  <c r="BE146"/>
  <c r="BE150"/>
  <c r="BE159"/>
  <c r="BE160"/>
  <c i="17" r="J96"/>
  <c r="J66"/>
  <c i="18" r="E50"/>
  <c r="F83"/>
  <c r="BE90"/>
  <c r="BE88"/>
  <c r="J56"/>
  <c r="BE89"/>
  <c i="17" r="E78"/>
  <c r="F59"/>
  <c r="BE95"/>
  <c r="BE92"/>
  <c r="BE101"/>
  <c i="16" r="J96"/>
  <c r="J66"/>
  <c i="17" r="BE99"/>
  <c r="BE100"/>
  <c r="BE102"/>
  <c r="BE105"/>
  <c r="BE107"/>
  <c r="BE115"/>
  <c r="BE121"/>
  <c r="BE123"/>
  <c r="BE131"/>
  <c r="BE134"/>
  <c r="BE117"/>
  <c r="BE120"/>
  <c r="BE122"/>
  <c r="BE125"/>
  <c r="BE128"/>
  <c r="BE139"/>
  <c r="BE140"/>
  <c r="BE145"/>
  <c r="BE146"/>
  <c r="BE127"/>
  <c r="BE129"/>
  <c r="BE135"/>
  <c r="BE104"/>
  <c r="BE109"/>
  <c r="BE114"/>
  <c r="BE118"/>
  <c r="BE94"/>
  <c r="BE97"/>
  <c r="BE98"/>
  <c r="BE110"/>
  <c r="BE132"/>
  <c r="BE144"/>
  <c r="J84"/>
  <c r="BE106"/>
  <c r="BE108"/>
  <c r="BE113"/>
  <c r="BE116"/>
  <c r="BE119"/>
  <c r="BE124"/>
  <c r="BE133"/>
  <c r="BE136"/>
  <c r="BE137"/>
  <c r="BE138"/>
  <c r="BE143"/>
  <c r="BE141"/>
  <c r="BE142"/>
  <c r="BE149"/>
  <c r="BE150"/>
  <c r="BE103"/>
  <c r="BE111"/>
  <c r="BE130"/>
  <c r="BE147"/>
  <c r="BE148"/>
  <c i="16" r="E78"/>
  <c r="BE112"/>
  <c r="BE114"/>
  <c r="BE130"/>
  <c r="BE128"/>
  <c r="BE105"/>
  <c r="BE116"/>
  <c r="BE137"/>
  <c r="BE140"/>
  <c r="BE143"/>
  <c r="BE107"/>
  <c r="BE109"/>
  <c r="BE126"/>
  <c r="BE129"/>
  <c r="BE131"/>
  <c r="BE139"/>
  <c r="BE142"/>
  <c r="BE145"/>
  <c r="BE97"/>
  <c r="BE108"/>
  <c r="BE122"/>
  <c r="BE123"/>
  <c r="BE133"/>
  <c r="J56"/>
  <c r="F87"/>
  <c r="BE98"/>
  <c r="BE100"/>
  <c r="BE104"/>
  <c r="BE135"/>
  <c r="BE94"/>
  <c r="BE101"/>
  <c r="BE102"/>
  <c r="BE119"/>
  <c r="BE121"/>
  <c r="BE125"/>
  <c r="BE141"/>
  <c r="BE150"/>
  <c r="BE106"/>
  <c r="BE117"/>
  <c r="BE120"/>
  <c r="BE147"/>
  <c r="BE148"/>
  <c r="BE151"/>
  <c r="BE92"/>
  <c r="BE99"/>
  <c r="BE103"/>
  <c r="BE110"/>
  <c r="BE111"/>
  <c r="BE124"/>
  <c r="BE136"/>
  <c r="BE152"/>
  <c r="BE153"/>
  <c r="BE155"/>
  <c r="BE95"/>
  <c r="BE113"/>
  <c r="BE118"/>
  <c r="BE127"/>
  <c r="BE138"/>
  <c r="BE146"/>
  <c r="BE134"/>
  <c r="BE144"/>
  <c r="BE149"/>
  <c r="BE154"/>
  <c r="BE156"/>
  <c i="15" r="J84"/>
  <c r="BE97"/>
  <c r="BE109"/>
  <c r="BE139"/>
  <c r="BE140"/>
  <c r="BE148"/>
  <c i="14" r="J91"/>
  <c r="J64"/>
  <c i="15" r="E50"/>
  <c r="F59"/>
  <c r="BE146"/>
  <c r="BE147"/>
  <c r="BE145"/>
  <c r="BE105"/>
  <c r="BE121"/>
  <c r="BE125"/>
  <c r="BE95"/>
  <c r="BE138"/>
  <c r="BE100"/>
  <c r="BE101"/>
  <c r="BE102"/>
  <c r="BE111"/>
  <c r="BE115"/>
  <c r="BE126"/>
  <c r="BE135"/>
  <c r="BE137"/>
  <c r="BE142"/>
  <c r="BE92"/>
  <c r="BE122"/>
  <c r="BE98"/>
  <c r="BE99"/>
  <c r="BE116"/>
  <c r="BE117"/>
  <c r="BE119"/>
  <c r="BE150"/>
  <c r="BE94"/>
  <c r="BE103"/>
  <c r="BE104"/>
  <c r="BE106"/>
  <c r="BE107"/>
  <c r="BE108"/>
  <c r="BE118"/>
  <c r="BE129"/>
  <c r="BE130"/>
  <c r="BE136"/>
  <c r="BE110"/>
  <c r="BE113"/>
  <c r="BE114"/>
  <c r="BE123"/>
  <c r="BE132"/>
  <c r="BE141"/>
  <c r="BE144"/>
  <c r="BE151"/>
  <c r="BE120"/>
  <c r="BE124"/>
  <c r="BE128"/>
  <c r="BE131"/>
  <c r="BE133"/>
  <c r="BE134"/>
  <c r="BE143"/>
  <c r="BE149"/>
  <c i="13" r="BK90"/>
  <c r="J90"/>
  <c r="J63"/>
  <c i="14" r="F59"/>
  <c r="J84"/>
  <c r="BE117"/>
  <c r="E50"/>
  <c r="BE101"/>
  <c r="BE103"/>
  <c r="BE114"/>
  <c r="BE119"/>
  <c r="BE120"/>
  <c r="BE124"/>
  <c r="BE108"/>
  <c r="BE129"/>
  <c r="BE134"/>
  <c r="BE136"/>
  <c r="BE137"/>
  <c r="BE141"/>
  <c r="BE142"/>
  <c r="BE146"/>
  <c r="BE150"/>
  <c r="BE151"/>
  <c r="BE102"/>
  <c r="BE105"/>
  <c r="BE109"/>
  <c r="BE111"/>
  <c r="BE113"/>
  <c r="BE118"/>
  <c r="BE121"/>
  <c r="BE126"/>
  <c r="BE133"/>
  <c r="BE135"/>
  <c r="BE140"/>
  <c r="BE143"/>
  <c r="BE145"/>
  <c r="BE92"/>
  <c r="BE94"/>
  <c r="BE107"/>
  <c r="BE110"/>
  <c r="BE115"/>
  <c r="BE116"/>
  <c r="BE122"/>
  <c r="BE128"/>
  <c r="BE131"/>
  <c r="BE138"/>
  <c r="BE147"/>
  <c r="BE148"/>
  <c r="BE95"/>
  <c r="BE97"/>
  <c r="BE98"/>
  <c r="BE99"/>
  <c r="BE100"/>
  <c r="BE104"/>
  <c r="BE106"/>
  <c r="BE123"/>
  <c r="BE125"/>
  <c r="BE130"/>
  <c r="BE132"/>
  <c r="BE139"/>
  <c r="BE144"/>
  <c r="BE149"/>
  <c i="13" r="BE108"/>
  <c r="BE102"/>
  <c r="BE104"/>
  <c r="BE105"/>
  <c r="BE109"/>
  <c r="BE120"/>
  <c r="BE122"/>
  <c r="BE126"/>
  <c r="BE130"/>
  <c r="BE137"/>
  <c r="E78"/>
  <c r="F59"/>
  <c r="BE97"/>
  <c r="BE98"/>
  <c r="BE99"/>
  <c r="BE106"/>
  <c r="BE107"/>
  <c r="BE119"/>
  <c r="BE95"/>
  <c r="BE113"/>
  <c r="BE114"/>
  <c r="BE117"/>
  <c r="BE118"/>
  <c r="BE138"/>
  <c r="BE139"/>
  <c r="BE103"/>
  <c r="BE115"/>
  <c r="BE121"/>
  <c r="BE133"/>
  <c r="BE143"/>
  <c r="BE94"/>
  <c r="BE129"/>
  <c r="BE131"/>
  <c r="BE149"/>
  <c r="BE150"/>
  <c r="BE151"/>
  <c r="J56"/>
  <c r="BE92"/>
  <c r="BE111"/>
  <c r="BE124"/>
  <c r="BE134"/>
  <c r="BE135"/>
  <c r="BE136"/>
  <c r="BE142"/>
  <c r="BE146"/>
  <c r="BE100"/>
  <c r="BE110"/>
  <c r="BE116"/>
  <c r="BE123"/>
  <c r="BE125"/>
  <c r="BE128"/>
  <c r="BE132"/>
  <c r="BE140"/>
  <c r="BE141"/>
  <c r="BE144"/>
  <c r="BE145"/>
  <c r="BE148"/>
  <c r="BE101"/>
  <c r="BE147"/>
  <c i="12" r="F59"/>
  <c i="11" r="BK90"/>
  <c r="J90"/>
  <c i="12" r="J84"/>
  <c r="BE113"/>
  <c r="BE124"/>
  <c r="E78"/>
  <c r="BE111"/>
  <c r="BE127"/>
  <c r="BE92"/>
  <c r="BE103"/>
  <c r="BE109"/>
  <c r="BE122"/>
  <c r="BE94"/>
  <c r="BE110"/>
  <c r="BE99"/>
  <c r="BE106"/>
  <c r="BE107"/>
  <c r="BE108"/>
  <c r="BE112"/>
  <c r="BE126"/>
  <c r="BE134"/>
  <c r="BE135"/>
  <c r="BE136"/>
  <c r="BE138"/>
  <c r="BE95"/>
  <c r="BE97"/>
  <c r="BE98"/>
  <c r="BE101"/>
  <c r="BE104"/>
  <c r="BE117"/>
  <c r="BE118"/>
  <c r="BE119"/>
  <c r="BE131"/>
  <c r="BE141"/>
  <c r="BE145"/>
  <c r="BE147"/>
  <c r="BE102"/>
  <c r="BE105"/>
  <c r="BE123"/>
  <c r="BE125"/>
  <c r="BE130"/>
  <c r="BE140"/>
  <c r="BE143"/>
  <c r="BE146"/>
  <c r="BE148"/>
  <c r="BE149"/>
  <c r="BE150"/>
  <c r="BE155"/>
  <c r="BE156"/>
  <c r="BE100"/>
  <c r="BE129"/>
  <c r="BE133"/>
  <c r="BE142"/>
  <c r="BE151"/>
  <c r="BE153"/>
  <c r="BE154"/>
  <c r="BE115"/>
  <c r="BE116"/>
  <c r="BE120"/>
  <c r="BE121"/>
  <c r="BE128"/>
  <c r="BE137"/>
  <c r="BE139"/>
  <c r="BE144"/>
  <c r="BE152"/>
  <c i="11" r="E78"/>
  <c r="BE102"/>
  <c r="BE109"/>
  <c r="BE127"/>
  <c r="BE128"/>
  <c r="BE151"/>
  <c r="J84"/>
  <c r="BE97"/>
  <c r="BE98"/>
  <c r="BE100"/>
  <c r="BE111"/>
  <c r="BE114"/>
  <c r="BE140"/>
  <c r="BE142"/>
  <c r="BE150"/>
  <c r="BE152"/>
  <c r="BE92"/>
  <c r="BE94"/>
  <c r="BE104"/>
  <c r="BE115"/>
  <c r="BE116"/>
  <c r="BE121"/>
  <c r="BE156"/>
  <c r="BE101"/>
  <c r="BE155"/>
  <c i="10" r="J96"/>
  <c r="J66"/>
  <c i="11" r="BE95"/>
  <c r="BE99"/>
  <c r="BE118"/>
  <c r="BE133"/>
  <c r="BE134"/>
  <c r="BE135"/>
  <c r="BE136"/>
  <c r="BE137"/>
  <c r="BE139"/>
  <c r="BE143"/>
  <c r="BE147"/>
  <c r="BE157"/>
  <c r="BE106"/>
  <c r="BE117"/>
  <c r="BE123"/>
  <c r="BE124"/>
  <c r="BE126"/>
  <c r="BE129"/>
  <c r="BE160"/>
  <c r="BE103"/>
  <c r="BE105"/>
  <c r="BE119"/>
  <c r="BE125"/>
  <c r="BE130"/>
  <c r="BE131"/>
  <c r="BE145"/>
  <c r="BE146"/>
  <c r="BE148"/>
  <c r="BE154"/>
  <c r="BE161"/>
  <c r="BE162"/>
  <c r="BE107"/>
  <c r="BE108"/>
  <c r="BE158"/>
  <c r="BE164"/>
  <c r="BE165"/>
  <c r="BE144"/>
  <c r="BE153"/>
  <c r="F59"/>
  <c r="BE110"/>
  <c r="BE113"/>
  <c r="BE132"/>
  <c r="BE149"/>
  <c r="BE163"/>
  <c r="BE112"/>
  <c r="BE120"/>
  <c r="BE138"/>
  <c r="BE159"/>
  <c i="10" r="BE115"/>
  <c r="BE119"/>
  <c r="BE121"/>
  <c r="BE129"/>
  <c r="BE137"/>
  <c r="BE144"/>
  <c r="BE145"/>
  <c r="BE146"/>
  <c r="BE151"/>
  <c i="9" r="BK90"/>
  <c r="J90"/>
  <c r="J63"/>
  <c i="10" r="BE114"/>
  <c r="BE117"/>
  <c r="F87"/>
  <c r="BE98"/>
  <c r="BE99"/>
  <c r="BE110"/>
  <c r="BE112"/>
  <c r="BE125"/>
  <c r="BE130"/>
  <c r="BE131"/>
  <c r="BE133"/>
  <c r="BE142"/>
  <c r="BE150"/>
  <c r="BE160"/>
  <c r="J56"/>
  <c r="BE97"/>
  <c r="BE107"/>
  <c r="BE113"/>
  <c r="BE135"/>
  <c r="BE158"/>
  <c r="BE95"/>
  <c r="BE101"/>
  <c r="BE134"/>
  <c r="BE152"/>
  <c r="BE94"/>
  <c r="BE111"/>
  <c r="BE116"/>
  <c r="BE138"/>
  <c r="BE147"/>
  <c r="BE149"/>
  <c r="BE155"/>
  <c r="BE132"/>
  <c r="BE140"/>
  <c r="BE141"/>
  <c r="BE162"/>
  <c r="BE165"/>
  <c r="E50"/>
  <c r="BE105"/>
  <c r="BE123"/>
  <c r="BE156"/>
  <c r="BE161"/>
  <c r="BE102"/>
  <c r="BE103"/>
  <c r="BE108"/>
  <c r="BE109"/>
  <c r="BE118"/>
  <c r="BE126"/>
  <c r="BE128"/>
  <c r="BE139"/>
  <c r="BE148"/>
  <c r="BE153"/>
  <c r="BE154"/>
  <c r="BE127"/>
  <c r="BE136"/>
  <c r="BE157"/>
  <c r="BE159"/>
  <c r="BE92"/>
  <c r="BE100"/>
  <c r="BE120"/>
  <c r="BE122"/>
  <c r="BE163"/>
  <c r="BE164"/>
  <c r="BE104"/>
  <c r="BE106"/>
  <c r="BE166"/>
  <c r="BE167"/>
  <c i="9" r="J56"/>
  <c r="BE111"/>
  <c r="BE115"/>
  <c r="BE139"/>
  <c r="BE118"/>
  <c r="BE121"/>
  <c r="BE122"/>
  <c r="E78"/>
  <c r="BE123"/>
  <c r="BE130"/>
  <c r="BE132"/>
  <c r="BE153"/>
  <c r="BE156"/>
  <c i="8" r="BK90"/>
  <c r="J90"/>
  <c i="9" r="BE98"/>
  <c r="BE113"/>
  <c r="BE133"/>
  <c r="BE137"/>
  <c r="BE138"/>
  <c r="BE149"/>
  <c r="BE152"/>
  <c r="BE154"/>
  <c r="BE157"/>
  <c r="BE159"/>
  <c r="F59"/>
  <c r="BE94"/>
  <c r="BE95"/>
  <c r="BE101"/>
  <c r="BE102"/>
  <c r="BE105"/>
  <c r="BE128"/>
  <c r="BE129"/>
  <c r="BE142"/>
  <c r="BE145"/>
  <c r="BE151"/>
  <c r="BE162"/>
  <c r="BE169"/>
  <c r="BE92"/>
  <c r="BE107"/>
  <c r="BE108"/>
  <c r="BE116"/>
  <c r="BE119"/>
  <c r="BE155"/>
  <c r="BE158"/>
  <c r="BE164"/>
  <c r="BE100"/>
  <c r="BE104"/>
  <c r="BE103"/>
  <c r="BE109"/>
  <c r="BE112"/>
  <c r="BE124"/>
  <c r="BE125"/>
  <c r="BE127"/>
  <c r="BE131"/>
  <c r="BE134"/>
  <c r="BE135"/>
  <c r="BE136"/>
  <c r="BE143"/>
  <c r="BE144"/>
  <c r="BE147"/>
  <c r="BE106"/>
  <c r="BE110"/>
  <c r="BE114"/>
  <c r="BE141"/>
  <c r="BE148"/>
  <c r="BE160"/>
  <c r="BE166"/>
  <c r="BE120"/>
  <c r="BE161"/>
  <c r="BE163"/>
  <c r="BE167"/>
  <c r="BE168"/>
  <c r="BE170"/>
  <c r="BE97"/>
  <c r="BE99"/>
  <c r="BE117"/>
  <c r="BE140"/>
  <c r="BE150"/>
  <c r="BE165"/>
  <c i="8" r="BE102"/>
  <c r="BE116"/>
  <c r="BE123"/>
  <c r="BE129"/>
  <c r="BE130"/>
  <c r="BE94"/>
  <c r="BE106"/>
  <c r="BE107"/>
  <c r="BE114"/>
  <c r="BE126"/>
  <c r="BE154"/>
  <c r="BE159"/>
  <c r="BE162"/>
  <c r="BE165"/>
  <c r="BE166"/>
  <c r="BE100"/>
  <c r="BE101"/>
  <c r="BE112"/>
  <c r="BE115"/>
  <c r="BE118"/>
  <c r="BE119"/>
  <c r="BE121"/>
  <c r="BE98"/>
  <c r="BE104"/>
  <c r="BE125"/>
  <c r="BE134"/>
  <c r="BE152"/>
  <c r="BE160"/>
  <c r="BE163"/>
  <c r="BE168"/>
  <c r="BE169"/>
  <c r="BE95"/>
  <c r="BE103"/>
  <c r="BE105"/>
  <c r="BE110"/>
  <c r="BE131"/>
  <c r="BE132"/>
  <c r="BE133"/>
  <c r="BE142"/>
  <c r="BE144"/>
  <c r="BE92"/>
  <c r="BE108"/>
  <c r="BE122"/>
  <c r="BE128"/>
  <c r="BE148"/>
  <c r="BE155"/>
  <c r="F59"/>
  <c r="BE113"/>
  <c r="BE120"/>
  <c r="BE135"/>
  <c r="BE141"/>
  <c r="BE143"/>
  <c r="BE151"/>
  <c r="BE153"/>
  <c r="BE161"/>
  <c r="BE164"/>
  <c r="BE137"/>
  <c r="BE157"/>
  <c r="BE158"/>
  <c r="BE97"/>
  <c r="BE136"/>
  <c r="BE147"/>
  <c r="BE156"/>
  <c r="E78"/>
  <c r="J84"/>
  <c r="BE99"/>
  <c r="BE109"/>
  <c r="BE111"/>
  <c r="BE138"/>
  <c r="BE139"/>
  <c r="BE140"/>
  <c r="BE167"/>
  <c r="BE170"/>
  <c r="BE117"/>
  <c r="BE124"/>
  <c r="BE145"/>
  <c r="BE149"/>
  <c r="BE150"/>
  <c i="7" r="E50"/>
  <c r="BE101"/>
  <c r="BE104"/>
  <c r="BE108"/>
  <c r="BE109"/>
  <c r="F87"/>
  <c r="BE106"/>
  <c r="BE107"/>
  <c r="BE115"/>
  <c r="BE105"/>
  <c r="BE110"/>
  <c r="BE113"/>
  <c r="BE121"/>
  <c r="BE129"/>
  <c r="BE130"/>
  <c r="BE133"/>
  <c r="BE138"/>
  <c r="BE139"/>
  <c r="BE142"/>
  <c r="BE144"/>
  <c r="BE95"/>
  <c r="BE102"/>
  <c r="BE126"/>
  <c r="BE128"/>
  <c r="BE132"/>
  <c r="BE136"/>
  <c r="BE151"/>
  <c r="BE111"/>
  <c r="BE98"/>
  <c r="BE120"/>
  <c r="BE137"/>
  <c r="BE140"/>
  <c r="BE143"/>
  <c r="J56"/>
  <c r="BE94"/>
  <c r="BE116"/>
  <c r="BE117"/>
  <c r="BE123"/>
  <c r="BE125"/>
  <c r="BE147"/>
  <c r="BE148"/>
  <c r="BE92"/>
  <c r="BE114"/>
  <c r="BE118"/>
  <c r="BE119"/>
  <c r="BE122"/>
  <c r="BE145"/>
  <c r="BE150"/>
  <c r="BE97"/>
  <c r="BE99"/>
  <c r="BE100"/>
  <c r="BE103"/>
  <c r="BE124"/>
  <c r="BE131"/>
  <c r="BE134"/>
  <c r="BE135"/>
  <c r="BE141"/>
  <c r="BE146"/>
  <c r="BE149"/>
  <c i="5" r="BK113"/>
  <c r="J113"/>
  <c r="J64"/>
  <c r="BK504"/>
  <c r="J504"/>
  <c r="J85"/>
  <c r="BK622"/>
  <c r="J622"/>
  <c r="J89"/>
  <c i="6" r="J84"/>
  <c r="BE99"/>
  <c r="BE100"/>
  <c r="BE107"/>
  <c r="BE109"/>
  <c r="BE140"/>
  <c r="BE94"/>
  <c r="BE95"/>
  <c r="BE104"/>
  <c r="BE112"/>
  <c r="BE127"/>
  <c r="BE131"/>
  <c r="BE132"/>
  <c r="BE149"/>
  <c r="BE113"/>
  <c r="BE119"/>
  <c r="BE133"/>
  <c r="BE134"/>
  <c r="BE137"/>
  <c r="BE150"/>
  <c r="F59"/>
  <c r="BE92"/>
  <c r="BE101"/>
  <c r="BE102"/>
  <c r="BE103"/>
  <c r="BE136"/>
  <c r="BE139"/>
  <c r="BE141"/>
  <c r="BE147"/>
  <c i="5" r="BK211"/>
  <c r="J211"/>
  <c r="J72"/>
  <c i="6" r="BE114"/>
  <c r="BE115"/>
  <c r="BE124"/>
  <c r="BE128"/>
  <c r="BE118"/>
  <c r="BE125"/>
  <c r="BE130"/>
  <c r="BE142"/>
  <c r="BE143"/>
  <c r="BE144"/>
  <c r="E50"/>
  <c r="BE110"/>
  <c r="BE116"/>
  <c r="BE121"/>
  <c r="BE122"/>
  <c r="BE123"/>
  <c r="BE129"/>
  <c r="BE138"/>
  <c r="BE145"/>
  <c r="BE148"/>
  <c r="BE97"/>
  <c r="BE98"/>
  <c r="BE105"/>
  <c r="BE106"/>
  <c r="BE108"/>
  <c r="BE117"/>
  <c r="BE120"/>
  <c r="BE135"/>
  <c r="BE146"/>
  <c i="4" r="J156"/>
  <c r="J72"/>
  <c i="5" r="BE135"/>
  <c r="BE137"/>
  <c r="BE187"/>
  <c r="BE198"/>
  <c r="BE223"/>
  <c r="BE241"/>
  <c r="BE251"/>
  <c r="BE290"/>
  <c r="BE304"/>
  <c r="BE315"/>
  <c r="BE322"/>
  <c r="BE391"/>
  <c r="BE393"/>
  <c r="BE420"/>
  <c r="BE427"/>
  <c r="BE429"/>
  <c r="BE431"/>
  <c r="BE445"/>
  <c r="BE447"/>
  <c r="BE453"/>
  <c r="BE502"/>
  <c r="BE514"/>
  <c r="BE564"/>
  <c r="BE570"/>
  <c r="BE574"/>
  <c r="BE576"/>
  <c i="4" r="BK1028"/>
  <c r="J1028"/>
  <c r="J86"/>
  <c i="5" r="J56"/>
  <c r="BE148"/>
  <c r="BE190"/>
  <c r="BE194"/>
  <c r="BE196"/>
  <c r="BE205"/>
  <c r="BE220"/>
  <c r="BE225"/>
  <c r="BE236"/>
  <c r="BE237"/>
  <c r="BE238"/>
  <c r="BE250"/>
  <c r="BE358"/>
  <c r="BE395"/>
  <c r="BE397"/>
  <c r="BE465"/>
  <c r="BE554"/>
  <c r="BE560"/>
  <c r="BE571"/>
  <c r="E50"/>
  <c r="BE117"/>
  <c r="BE183"/>
  <c r="BE200"/>
  <c r="BE246"/>
  <c r="BE276"/>
  <c r="BE298"/>
  <c r="BE325"/>
  <c r="BE329"/>
  <c r="BE333"/>
  <c r="BE335"/>
  <c r="BE387"/>
  <c r="BE389"/>
  <c r="BE399"/>
  <c r="BE402"/>
  <c r="BE405"/>
  <c r="BE414"/>
  <c r="BE422"/>
  <c r="BE463"/>
  <c r="BE491"/>
  <c r="BE521"/>
  <c r="BE529"/>
  <c r="BE531"/>
  <c r="BE561"/>
  <c r="BE569"/>
  <c r="BE578"/>
  <c r="BE579"/>
  <c r="BE139"/>
  <c r="BE167"/>
  <c r="BE173"/>
  <c r="BE231"/>
  <c r="BE252"/>
  <c r="BE254"/>
  <c r="BE256"/>
  <c r="BE300"/>
  <c r="BE308"/>
  <c r="BE317"/>
  <c r="BE336"/>
  <c r="BE380"/>
  <c r="BE425"/>
  <c r="BE435"/>
  <c r="BE438"/>
  <c r="BE448"/>
  <c r="BE451"/>
  <c r="BE459"/>
  <c r="BE475"/>
  <c r="BE483"/>
  <c r="BE488"/>
  <c r="BE533"/>
  <c r="BE544"/>
  <c r="BE549"/>
  <c r="BE557"/>
  <c r="BE558"/>
  <c r="BE575"/>
  <c r="BE581"/>
  <c r="BE585"/>
  <c r="BE604"/>
  <c r="BE614"/>
  <c r="BE527"/>
  <c r="BE559"/>
  <c r="BE567"/>
  <c r="BE628"/>
  <c r="BE631"/>
  <c r="BE121"/>
  <c r="BE131"/>
  <c r="BE133"/>
  <c r="BE141"/>
  <c r="BE215"/>
  <c r="BE217"/>
  <c r="BE232"/>
  <c r="BE248"/>
  <c r="BE259"/>
  <c r="BE261"/>
  <c r="BE312"/>
  <c r="BE345"/>
  <c r="BE347"/>
  <c r="BE349"/>
  <c r="BE361"/>
  <c r="BE372"/>
  <c r="BE378"/>
  <c r="BE382"/>
  <c r="BE386"/>
  <c r="BE408"/>
  <c r="BE411"/>
  <c r="BE444"/>
  <c r="BE470"/>
  <c r="F109"/>
  <c r="BE115"/>
  <c r="BE123"/>
  <c r="BE125"/>
  <c r="BE127"/>
  <c r="BE150"/>
  <c r="BE152"/>
  <c r="BE158"/>
  <c r="BE185"/>
  <c r="BE202"/>
  <c r="BE207"/>
  <c r="BE233"/>
  <c r="BE234"/>
  <c r="BE244"/>
  <c r="BE273"/>
  <c r="BE319"/>
  <c r="BE331"/>
  <c r="BE338"/>
  <c r="BE343"/>
  <c r="BE355"/>
  <c r="BE362"/>
  <c r="BE370"/>
  <c r="BE374"/>
  <c r="BE497"/>
  <c r="BE509"/>
  <c r="BE512"/>
  <c r="BE517"/>
  <c r="BE523"/>
  <c r="BE525"/>
  <c r="BE556"/>
  <c r="BE586"/>
  <c r="BE599"/>
  <c r="BE129"/>
  <c r="BE165"/>
  <c r="BE175"/>
  <c r="BE229"/>
  <c r="BE263"/>
  <c r="BE270"/>
  <c r="BE271"/>
  <c r="BE272"/>
  <c r="BE274"/>
  <c r="BE275"/>
  <c r="BE284"/>
  <c r="BE292"/>
  <c r="BE295"/>
  <c r="BE302"/>
  <c r="BE339"/>
  <c r="BE341"/>
  <c r="BE384"/>
  <c r="BE455"/>
  <c r="BE457"/>
  <c r="BE473"/>
  <c r="BE478"/>
  <c r="BE506"/>
  <c r="BE519"/>
  <c r="BE616"/>
  <c r="BE626"/>
  <c r="BE550"/>
  <c r="BE566"/>
  <c r="BE572"/>
  <c r="BE602"/>
  <c r="BE612"/>
  <c r="BE619"/>
  <c r="BE624"/>
  <c i="4" r="BK800"/>
  <c r="J800"/>
  <c r="J83"/>
  <c i="5" r="BE163"/>
  <c r="BE171"/>
  <c r="BE192"/>
  <c r="BE213"/>
  <c r="BE278"/>
  <c r="BE280"/>
  <c r="BE282"/>
  <c r="BE310"/>
  <c r="BE351"/>
  <c r="BE353"/>
  <c r="BE360"/>
  <c r="BE366"/>
  <c r="BE368"/>
  <c r="BE433"/>
  <c r="BE449"/>
  <c r="BE486"/>
  <c r="BE584"/>
  <c r="BE587"/>
  <c r="BE594"/>
  <c r="BE596"/>
  <c r="BE598"/>
  <c r="BE601"/>
  <c r="BE606"/>
  <c r="BE154"/>
  <c r="BE156"/>
  <c r="BE219"/>
  <c r="BE242"/>
  <c r="BE258"/>
  <c r="BE269"/>
  <c r="BE286"/>
  <c r="BE327"/>
  <c r="BE357"/>
  <c r="BE364"/>
  <c r="BE417"/>
  <c r="BE437"/>
  <c r="BE442"/>
  <c r="BE467"/>
  <c r="BE480"/>
  <c r="BE493"/>
  <c r="BE535"/>
  <c r="BE536"/>
  <c r="BE542"/>
  <c r="BE545"/>
  <c r="BE547"/>
  <c r="BE551"/>
  <c r="BE552"/>
  <c r="BE568"/>
  <c r="BE582"/>
  <c r="BE589"/>
  <c r="BE590"/>
  <c r="BE592"/>
  <c r="BE593"/>
  <c r="BE597"/>
  <c r="BE610"/>
  <c r="BE613"/>
  <c r="BE119"/>
  <c r="BE143"/>
  <c r="BE169"/>
  <c r="BE177"/>
  <c r="BE179"/>
  <c r="BE181"/>
  <c r="BE209"/>
  <c r="BE227"/>
  <c r="BE235"/>
  <c r="BE239"/>
  <c r="BE265"/>
  <c r="BE268"/>
  <c r="BE288"/>
  <c r="BE306"/>
  <c r="BE376"/>
  <c r="BE440"/>
  <c r="BE461"/>
  <c r="BE474"/>
  <c r="BE495"/>
  <c r="BE500"/>
  <c r="BE538"/>
  <c r="BE540"/>
  <c r="BE562"/>
  <c r="BE608"/>
  <c i="4" r="E97"/>
  <c r="BE148"/>
  <c r="BE154"/>
  <c r="BE165"/>
  <c r="BE176"/>
  <c r="BE209"/>
  <c r="BE215"/>
  <c r="BE217"/>
  <c r="BE223"/>
  <c r="BE240"/>
  <c r="BE250"/>
  <c r="BE273"/>
  <c r="BE275"/>
  <c r="BE299"/>
  <c r="BE376"/>
  <c r="BE389"/>
  <c r="BE402"/>
  <c r="BE446"/>
  <c r="BE458"/>
  <c r="BE460"/>
  <c r="BE472"/>
  <c r="BE481"/>
  <c r="BE482"/>
  <c r="BE485"/>
  <c r="BE487"/>
  <c r="BE489"/>
  <c r="BE490"/>
  <c r="BE502"/>
  <c r="BE505"/>
  <c r="BE509"/>
  <c r="BE540"/>
  <c r="BE558"/>
  <c r="BE579"/>
  <c r="BE595"/>
  <c r="BE609"/>
  <c r="BE659"/>
  <c r="BE661"/>
  <c r="BE681"/>
  <c r="BE689"/>
  <c r="BE710"/>
  <c r="BE734"/>
  <c r="BE828"/>
  <c r="BE833"/>
  <c r="BE834"/>
  <c r="BE835"/>
  <c r="BE849"/>
  <c r="BE852"/>
  <c r="BE876"/>
  <c r="BE911"/>
  <c r="BE923"/>
  <c r="BE926"/>
  <c r="BE933"/>
  <c r="BE966"/>
  <c r="BE968"/>
  <c r="BE970"/>
  <c r="BE975"/>
  <c r="BE982"/>
  <c r="BE984"/>
  <c r="BE985"/>
  <c r="BE987"/>
  <c r="BE1001"/>
  <c r="BE1011"/>
  <c r="BE1017"/>
  <c r="BE1019"/>
  <c r="BE187"/>
  <c r="BE197"/>
  <c r="BE213"/>
  <c r="BE225"/>
  <c r="BE251"/>
  <c r="BE252"/>
  <c r="BE253"/>
  <c r="BE281"/>
  <c r="BE297"/>
  <c r="BE307"/>
  <c r="BE377"/>
  <c r="BE395"/>
  <c r="BE396"/>
  <c r="BE422"/>
  <c r="BE426"/>
  <c r="BE454"/>
  <c r="BE462"/>
  <c r="BE466"/>
  <c r="BE500"/>
  <c r="BE566"/>
  <c r="BE585"/>
  <c r="BE610"/>
  <c r="BE611"/>
  <c r="BE632"/>
  <c r="BE651"/>
  <c r="BE653"/>
  <c r="BE655"/>
  <c r="BE693"/>
  <c r="BE726"/>
  <c r="BE732"/>
  <c r="BE747"/>
  <c r="BE774"/>
  <c r="BE791"/>
  <c r="BE796"/>
  <c r="BE798"/>
  <c r="BE804"/>
  <c r="BE816"/>
  <c r="BE818"/>
  <c r="BE848"/>
  <c r="BE854"/>
  <c r="BE859"/>
  <c r="BE860"/>
  <c r="BE870"/>
  <c r="BE873"/>
  <c r="BE875"/>
  <c r="BE879"/>
  <c r="BE881"/>
  <c r="BE885"/>
  <c r="BE891"/>
  <c r="BE896"/>
  <c r="BE897"/>
  <c r="BE916"/>
  <c r="BE941"/>
  <c r="BE947"/>
  <c r="BE948"/>
  <c r="BE958"/>
  <c r="BE963"/>
  <c r="BE964"/>
  <c r="BE978"/>
  <c r="BE995"/>
  <c r="BE1007"/>
  <c r="BE1013"/>
  <c r="BE291"/>
  <c r="BE293"/>
  <c r="BE320"/>
  <c r="BE324"/>
  <c r="BE332"/>
  <c r="BE334"/>
  <c r="BE342"/>
  <c r="BE353"/>
  <c r="BE362"/>
  <c r="BE392"/>
  <c r="BE393"/>
  <c r="BE394"/>
  <c r="BE418"/>
  <c r="BE448"/>
  <c r="BE452"/>
  <c r="BE512"/>
  <c r="BE517"/>
  <c r="BE521"/>
  <c r="BE587"/>
  <c r="BE599"/>
  <c r="BE648"/>
  <c r="BE665"/>
  <c r="BE698"/>
  <c r="BE703"/>
  <c r="BE720"/>
  <c r="BE724"/>
  <c r="BE788"/>
  <c r="BE825"/>
  <c r="BE827"/>
  <c r="BE842"/>
  <c r="BE845"/>
  <c r="BE861"/>
  <c r="BE867"/>
  <c r="BE888"/>
  <c r="BE907"/>
  <c r="BE925"/>
  <c r="BE927"/>
  <c r="BE943"/>
  <c r="BE944"/>
  <c r="BE949"/>
  <c r="BE957"/>
  <c r="BE969"/>
  <c r="BE979"/>
  <c r="BE1025"/>
  <c r="BE628"/>
  <c r="BE640"/>
  <c r="BE643"/>
  <c r="BE647"/>
  <c r="BE683"/>
  <c r="BE735"/>
  <c r="BE766"/>
  <c r="BE778"/>
  <c r="BE857"/>
  <c r="BE868"/>
  <c r="BE869"/>
  <c r="BE878"/>
  <c r="BE931"/>
  <c r="BE936"/>
  <c r="BE951"/>
  <c r="BE983"/>
  <c r="BE991"/>
  <c r="BE993"/>
  <c r="BE1023"/>
  <c r="BE1032"/>
  <c r="BE1034"/>
  <c r="BE1037"/>
  <c i="3" r="J510"/>
  <c r="J79"/>
  <c i="4" r="BE124"/>
  <c r="BE128"/>
  <c r="BE152"/>
  <c r="BE177"/>
  <c r="BE199"/>
  <c r="BE239"/>
  <c r="BE241"/>
  <c r="BE245"/>
  <c r="BE263"/>
  <c r="BE269"/>
  <c r="BE279"/>
  <c r="BE283"/>
  <c r="BE303"/>
  <c r="BE305"/>
  <c r="BE330"/>
  <c r="BE397"/>
  <c r="BE398"/>
  <c r="BE399"/>
  <c r="BE400"/>
  <c r="BE414"/>
  <c r="BE436"/>
  <c r="BE492"/>
  <c r="BE494"/>
  <c r="BE496"/>
  <c r="BE499"/>
  <c r="BE503"/>
  <c r="BE504"/>
  <c r="BE507"/>
  <c r="BE570"/>
  <c r="BE576"/>
  <c r="BE639"/>
  <c r="BE673"/>
  <c r="BE702"/>
  <c r="BE722"/>
  <c r="BE758"/>
  <c r="BE768"/>
  <c r="BE810"/>
  <c r="BE844"/>
  <c r="BE850"/>
  <c r="BE851"/>
  <c r="BE877"/>
  <c r="BE889"/>
  <c r="BE922"/>
  <c r="BE945"/>
  <c r="BE1018"/>
  <c r="BE1021"/>
  <c r="BE1022"/>
  <c r="BE1030"/>
  <c r="J56"/>
  <c r="F106"/>
  <c r="BE115"/>
  <c r="BE133"/>
  <c r="BE139"/>
  <c r="BE141"/>
  <c r="BE161"/>
  <c r="BE174"/>
  <c r="BE181"/>
  <c r="BE193"/>
  <c r="BE207"/>
  <c r="BE230"/>
  <c r="BE234"/>
  <c r="BE244"/>
  <c r="BE246"/>
  <c r="BE258"/>
  <c r="BE311"/>
  <c r="BE314"/>
  <c r="BE318"/>
  <c r="BE322"/>
  <c r="BE326"/>
  <c r="BE328"/>
  <c r="BE356"/>
  <c r="BE365"/>
  <c r="BE368"/>
  <c r="BE385"/>
  <c r="BE391"/>
  <c r="BE406"/>
  <c r="BE428"/>
  <c r="BE442"/>
  <c r="BE457"/>
  <c r="BE468"/>
  <c r="BE510"/>
  <c r="BE528"/>
  <c r="BE531"/>
  <c r="BE534"/>
  <c r="BE552"/>
  <c r="BE574"/>
  <c r="BE589"/>
  <c r="BE591"/>
  <c r="BE601"/>
  <c r="BE612"/>
  <c r="BE618"/>
  <c r="BE624"/>
  <c r="BE667"/>
  <c r="BE687"/>
  <c r="BE730"/>
  <c r="BE741"/>
  <c r="BE745"/>
  <c r="BE751"/>
  <c r="BE764"/>
  <c r="BE771"/>
  <c r="BE793"/>
  <c r="BE823"/>
  <c r="BE866"/>
  <c r="BE883"/>
  <c r="BE884"/>
  <c r="BE906"/>
  <c r="BE909"/>
  <c r="BE910"/>
  <c r="BE915"/>
  <c r="BE919"/>
  <c r="BE946"/>
  <c r="BE954"/>
  <c r="BE955"/>
  <c r="BE961"/>
  <c r="BE988"/>
  <c r="BE999"/>
  <c i="3" r="BK483"/>
  <c r="J483"/>
  <c r="J74"/>
  <c i="4" r="BE126"/>
  <c r="BE175"/>
  <c r="BE191"/>
  <c r="BE200"/>
  <c r="BE202"/>
  <c r="BE212"/>
  <c r="BE219"/>
  <c r="BE232"/>
  <c r="BE236"/>
  <c r="BE256"/>
  <c r="BE257"/>
  <c r="BE289"/>
  <c r="BE301"/>
  <c r="BE347"/>
  <c r="BE350"/>
  <c r="BE381"/>
  <c r="BE387"/>
  <c r="BE401"/>
  <c r="BE408"/>
  <c r="BE432"/>
  <c r="BE438"/>
  <c r="BE440"/>
  <c r="BE450"/>
  <c r="BE497"/>
  <c r="BE543"/>
  <c r="BE546"/>
  <c r="BE626"/>
  <c r="BE636"/>
  <c r="BE642"/>
  <c r="BE685"/>
  <c r="BE705"/>
  <c r="BE728"/>
  <c r="BE756"/>
  <c r="BE783"/>
  <c r="BE814"/>
  <c r="BE886"/>
  <c r="BE929"/>
  <c r="BE952"/>
  <c r="BE953"/>
  <c r="BE956"/>
  <c i="3" r="BK103"/>
  <c i="4" r="BE112"/>
  <c r="BE130"/>
  <c r="BE135"/>
  <c r="BE137"/>
  <c r="BE150"/>
  <c r="BE168"/>
  <c r="BE189"/>
  <c r="BE195"/>
  <c r="BE254"/>
  <c r="BE255"/>
  <c r="BE259"/>
  <c r="BE260"/>
  <c r="BE261"/>
  <c r="BE262"/>
  <c r="BE264"/>
  <c r="BE287"/>
  <c r="BE295"/>
  <c r="BE309"/>
  <c r="BE371"/>
  <c r="BE375"/>
  <c r="BE386"/>
  <c r="BE388"/>
  <c r="BE404"/>
  <c r="BE483"/>
  <c r="BE493"/>
  <c r="BE514"/>
  <c r="BE519"/>
  <c r="BE537"/>
  <c r="BE549"/>
  <c r="BE561"/>
  <c r="BE605"/>
  <c r="BE614"/>
  <c r="BE620"/>
  <c r="BE630"/>
  <c r="BE635"/>
  <c r="BE657"/>
  <c r="BE704"/>
  <c r="BE712"/>
  <c r="BE714"/>
  <c r="BE736"/>
  <c r="BE738"/>
  <c r="BE743"/>
  <c r="BE753"/>
  <c r="BE760"/>
  <c r="BE776"/>
  <c r="BE838"/>
  <c r="BE863"/>
  <c r="BE871"/>
  <c r="BE890"/>
  <c r="BE894"/>
  <c r="BE908"/>
  <c r="BE917"/>
  <c r="BE921"/>
  <c r="BE939"/>
  <c r="BE989"/>
  <c r="BE117"/>
  <c r="BE119"/>
  <c r="BE157"/>
  <c r="BE173"/>
  <c r="BE180"/>
  <c r="BE183"/>
  <c r="BE184"/>
  <c r="BE185"/>
  <c r="BE204"/>
  <c r="BE242"/>
  <c r="BE243"/>
  <c r="BE247"/>
  <c r="BE249"/>
  <c r="BE312"/>
  <c r="BE336"/>
  <c r="BE338"/>
  <c r="BE346"/>
  <c r="BE383"/>
  <c r="BE409"/>
  <c r="BE416"/>
  <c r="BE430"/>
  <c r="BE456"/>
  <c r="BE480"/>
  <c r="BE495"/>
  <c r="BE501"/>
  <c r="BE506"/>
  <c r="BE511"/>
  <c r="BE568"/>
  <c r="BE577"/>
  <c r="BE597"/>
  <c r="BE677"/>
  <c r="BE679"/>
  <c r="BE696"/>
  <c r="BE700"/>
  <c r="BE701"/>
  <c r="BE806"/>
  <c r="BE840"/>
  <c r="BE856"/>
  <c r="BE858"/>
  <c r="BE865"/>
  <c r="BE872"/>
  <c r="BE899"/>
  <c r="BE902"/>
  <c r="BE903"/>
  <c r="BE913"/>
  <c r="BE914"/>
  <c r="BE924"/>
  <c r="BE942"/>
  <c r="BE959"/>
  <c r="BE965"/>
  <c r="BE144"/>
  <c r="BE159"/>
  <c r="BE163"/>
  <c r="BE170"/>
  <c r="BE172"/>
  <c r="BE178"/>
  <c r="BE179"/>
  <c r="BE182"/>
  <c r="BE186"/>
  <c r="BE194"/>
  <c r="BE210"/>
  <c r="BE277"/>
  <c r="BE344"/>
  <c r="BE359"/>
  <c r="BE373"/>
  <c r="BE379"/>
  <c r="BE390"/>
  <c r="BE411"/>
  <c r="BE434"/>
  <c r="BE444"/>
  <c r="BE470"/>
  <c r="BE476"/>
  <c r="BE498"/>
  <c r="BE508"/>
  <c r="BE513"/>
  <c r="BE523"/>
  <c r="BE525"/>
  <c r="BE563"/>
  <c r="BE572"/>
  <c r="BE583"/>
  <c r="BE607"/>
  <c r="BE616"/>
  <c r="BE622"/>
  <c r="BE633"/>
  <c r="BE645"/>
  <c r="BE663"/>
  <c r="BE669"/>
  <c r="BE671"/>
  <c r="BE708"/>
  <c r="BE718"/>
  <c r="BE819"/>
  <c r="BE829"/>
  <c r="BE831"/>
  <c r="BE836"/>
  <c r="BE841"/>
  <c r="BE874"/>
  <c r="BE887"/>
  <c r="BE893"/>
  <c r="BE895"/>
  <c r="BE901"/>
  <c r="BE905"/>
  <c r="BE930"/>
  <c r="BE932"/>
  <c r="BE934"/>
  <c r="BE935"/>
  <c r="BE937"/>
  <c r="BE967"/>
  <c r="BE972"/>
  <c r="BE973"/>
  <c r="BE981"/>
  <c r="BE221"/>
  <c r="BE228"/>
  <c r="BE248"/>
  <c r="BE265"/>
  <c r="BE267"/>
  <c r="BE271"/>
  <c r="BE285"/>
  <c r="BE316"/>
  <c r="BE340"/>
  <c r="BE420"/>
  <c r="BE424"/>
  <c r="BE464"/>
  <c r="BE474"/>
  <c r="BE478"/>
  <c r="BE479"/>
  <c r="BE484"/>
  <c r="BE555"/>
  <c r="BE581"/>
  <c r="BE593"/>
  <c r="BE603"/>
  <c r="BE613"/>
  <c r="BE627"/>
  <c r="BE637"/>
  <c r="BE650"/>
  <c r="BE675"/>
  <c r="BE691"/>
  <c r="BE706"/>
  <c r="BE716"/>
  <c r="BE739"/>
  <c r="BE749"/>
  <c r="BE781"/>
  <c r="BE802"/>
  <c r="BE808"/>
  <c r="BE812"/>
  <c r="BE821"/>
  <c r="BE843"/>
  <c r="BE846"/>
  <c r="BE847"/>
  <c r="BE904"/>
  <c r="BE912"/>
  <c r="BE928"/>
  <c r="BE950"/>
  <c r="BE971"/>
  <c r="BE977"/>
  <c r="BE980"/>
  <c r="BE997"/>
  <c r="BE1003"/>
  <c r="BE1005"/>
  <c r="BE1009"/>
  <c r="BE1015"/>
  <c r="BE1016"/>
  <c r="BE1020"/>
  <c i="3" r="BE111"/>
  <c r="BE143"/>
  <c r="BE170"/>
  <c r="BE180"/>
  <c r="BE282"/>
  <c r="BE290"/>
  <c r="BE358"/>
  <c i="2" r="BK279"/>
  <c i="3" r="BE119"/>
  <c r="BE173"/>
  <c r="BE248"/>
  <c r="BE260"/>
  <c r="BE297"/>
  <c r="BE308"/>
  <c r="BE314"/>
  <c r="BE316"/>
  <c r="F99"/>
  <c r="BE113"/>
  <c r="BE141"/>
  <c r="BE176"/>
  <c r="BE280"/>
  <c r="BE320"/>
  <c r="BE361"/>
  <c r="BE117"/>
  <c r="BE121"/>
  <c r="BE125"/>
  <c r="BE127"/>
  <c r="BE129"/>
  <c r="BE182"/>
  <c r="BE184"/>
  <c r="BE208"/>
  <c r="BE229"/>
  <c r="BE292"/>
  <c r="BE295"/>
  <c r="BE324"/>
  <c r="BE326"/>
  <c r="BE331"/>
  <c r="BE350"/>
  <c r="BE353"/>
  <c r="BE384"/>
  <c r="BE385"/>
  <c r="BE135"/>
  <c r="BE147"/>
  <c r="BE214"/>
  <c r="BE244"/>
  <c r="BE254"/>
  <c r="BE300"/>
  <c r="BE310"/>
  <c r="BE364"/>
  <c r="E90"/>
  <c r="BE109"/>
  <c r="BE161"/>
  <c r="BE167"/>
  <c r="BE298"/>
  <c r="BE305"/>
  <c r="BE312"/>
  <c r="BE337"/>
  <c r="BE369"/>
  <c r="BE378"/>
  <c r="BE151"/>
  <c r="BE196"/>
  <c r="BE199"/>
  <c r="BE205"/>
  <c r="BE239"/>
  <c r="BE242"/>
  <c r="BE302"/>
  <c r="BE340"/>
  <c r="BE371"/>
  <c r="BE376"/>
  <c r="BE380"/>
  <c r="BE399"/>
  <c r="BE413"/>
  <c r="BE417"/>
  <c r="BE138"/>
  <c r="BE149"/>
  <c r="BE153"/>
  <c r="BE159"/>
  <c r="BE188"/>
  <c r="BE218"/>
  <c r="BE231"/>
  <c r="BE235"/>
  <c r="BE284"/>
  <c r="BE286"/>
  <c r="BE318"/>
  <c r="BE329"/>
  <c r="BE368"/>
  <c r="BE411"/>
  <c r="BE430"/>
  <c r="BE107"/>
  <c r="BE133"/>
  <c r="BE145"/>
  <c r="BE163"/>
  <c r="BE271"/>
  <c r="BE273"/>
  <c r="BE288"/>
  <c r="BE356"/>
  <c r="BE373"/>
  <c r="BE391"/>
  <c r="BE403"/>
  <c r="BE407"/>
  <c r="BE418"/>
  <c r="BE424"/>
  <c r="BE434"/>
  <c r="BE458"/>
  <c r="BE472"/>
  <c r="BE491"/>
  <c r="BE495"/>
  <c r="BE105"/>
  <c r="BE131"/>
  <c r="BE165"/>
  <c r="BE178"/>
  <c r="BE190"/>
  <c r="BE202"/>
  <c r="BE211"/>
  <c r="BE221"/>
  <c r="BE223"/>
  <c r="BE226"/>
  <c r="BE252"/>
  <c r="BE257"/>
  <c r="BE269"/>
  <c r="BE382"/>
  <c r="BE415"/>
  <c r="BE421"/>
  <c r="BE438"/>
  <c r="BE463"/>
  <c r="BE468"/>
  <c r="BE470"/>
  <c r="BE475"/>
  <c r="BE479"/>
  <c r="BE487"/>
  <c r="BE503"/>
  <c r="BE511"/>
  <c r="BE512"/>
  <c r="BE514"/>
  <c r="BE517"/>
  <c r="J56"/>
  <c r="BE123"/>
  <c r="BE155"/>
  <c r="BE157"/>
  <c r="BE216"/>
  <c r="BE266"/>
  <c r="BE276"/>
  <c r="BE322"/>
  <c r="BE333"/>
  <c r="BE344"/>
  <c r="BE374"/>
  <c r="BE387"/>
  <c r="BE389"/>
  <c r="BE397"/>
  <c r="BE432"/>
  <c r="BE436"/>
  <c r="BE450"/>
  <c r="BE452"/>
  <c r="BE454"/>
  <c r="BE460"/>
  <c r="BE465"/>
  <c r="BE485"/>
  <c r="BE489"/>
  <c r="BE493"/>
  <c r="BE497"/>
  <c r="BE500"/>
  <c r="BE506"/>
  <c r="BE115"/>
  <c r="BE186"/>
  <c r="BE246"/>
  <c r="BE263"/>
  <c r="BE348"/>
  <c r="BE393"/>
  <c r="BE395"/>
  <c r="BE409"/>
  <c r="BE426"/>
  <c r="BE428"/>
  <c r="BE440"/>
  <c r="BE442"/>
  <c r="BE444"/>
  <c r="BE446"/>
  <c r="BE448"/>
  <c r="BE456"/>
  <c r="BE477"/>
  <c r="BE481"/>
  <c i="2" r="J56"/>
  <c r="BE113"/>
  <c r="BE116"/>
  <c r="BE120"/>
  <c r="BE131"/>
  <c r="BE136"/>
  <c r="BE169"/>
  <c r="BE180"/>
  <c r="BE185"/>
  <c r="BE188"/>
  <c r="BE195"/>
  <c r="BE197"/>
  <c r="BE201"/>
  <c r="BE226"/>
  <c r="BE231"/>
  <c r="BE233"/>
  <c r="BE235"/>
  <c r="BE247"/>
  <c r="BE262"/>
  <c r="BE265"/>
  <c r="BE275"/>
  <c r="BE277"/>
  <c r="BE289"/>
  <c r="BE293"/>
  <c r="BE299"/>
  <c r="BE305"/>
  <c r="BE308"/>
  <c r="BE322"/>
  <c r="BE369"/>
  <c r="BE377"/>
  <c r="BE387"/>
  <c r="BE397"/>
  <c r="BE419"/>
  <c r="BE440"/>
  <c r="BE441"/>
  <c r="BE454"/>
  <c r="BE457"/>
  <c r="BE465"/>
  <c r="BE469"/>
  <c r="BE471"/>
  <c r="BE472"/>
  <c r="BE478"/>
  <c r="BE480"/>
  <c r="BE483"/>
  <c r="BE484"/>
  <c r="BE485"/>
  <c r="BE486"/>
  <c r="BE489"/>
  <c r="BE503"/>
  <c r="BE504"/>
  <c r="BE506"/>
  <c r="BE513"/>
  <c r="BE516"/>
  <c r="BE519"/>
  <c r="BE521"/>
  <c r="BE523"/>
  <c r="BE525"/>
  <c r="BE526"/>
  <c r="BE527"/>
  <c r="BE533"/>
  <c r="BE536"/>
  <c r="BE539"/>
  <c r="BE540"/>
  <c r="BE542"/>
  <c r="BE546"/>
  <c r="BE548"/>
  <c r="BE549"/>
  <c r="BE557"/>
  <c r="BE558"/>
  <c r="BE559"/>
  <c r="BE563"/>
  <c r="BE565"/>
  <c r="BE569"/>
  <c r="BE573"/>
  <c r="BE577"/>
  <c r="BE581"/>
  <c r="BE583"/>
  <c r="BE592"/>
  <c r="BE595"/>
  <c r="BE597"/>
  <c r="BE598"/>
  <c r="BE599"/>
  <c r="BE601"/>
  <c r="BE605"/>
  <c r="BE609"/>
  <c r="BE610"/>
  <c r="BE611"/>
  <c r="BE613"/>
  <c r="BE614"/>
  <c r="BE616"/>
  <c r="BE618"/>
  <c r="BE620"/>
  <c r="BE622"/>
  <c r="BE624"/>
  <c r="BE628"/>
  <c r="BE636"/>
  <c r="BE637"/>
  <c r="BE638"/>
  <c r="BE640"/>
  <c r="BE645"/>
  <c r="BE649"/>
  <c r="BE650"/>
  <c r="BE654"/>
  <c r="BE657"/>
  <c r="BE659"/>
  <c r="BE679"/>
  <c r="BE683"/>
  <c r="BE685"/>
  <c r="BE686"/>
  <c r="BE687"/>
  <c r="BE688"/>
  <c r="BE690"/>
  <c r="BE692"/>
  <c r="BE693"/>
  <c r="BE697"/>
  <c r="BE760"/>
  <c r="E50"/>
  <c r="BE111"/>
  <c r="BE129"/>
  <c r="BE138"/>
  <c r="BE140"/>
  <c r="BE142"/>
  <c r="BE147"/>
  <c r="BE152"/>
  <c r="BE155"/>
  <c r="BE164"/>
  <c r="BE191"/>
  <c r="BE204"/>
  <c r="BE249"/>
  <c r="BE251"/>
  <c r="BE253"/>
  <c r="BE271"/>
  <c r="BE288"/>
  <c r="BE318"/>
  <c r="BE320"/>
  <c r="BE327"/>
  <c r="BE356"/>
  <c r="BE361"/>
  <c r="BE371"/>
  <c r="BE379"/>
  <c r="BE395"/>
  <c r="BE400"/>
  <c r="BE405"/>
  <c r="BE409"/>
  <c r="BE412"/>
  <c r="BE420"/>
  <c r="BE422"/>
  <c r="BE430"/>
  <c r="BE694"/>
  <c r="BE695"/>
  <c r="BE699"/>
  <c i="1" r="BC56"/>
  <c i="2" r="BE119"/>
  <c r="BE130"/>
  <c r="BE132"/>
  <c r="BE134"/>
  <c r="BE137"/>
  <c r="BE149"/>
  <c r="BE166"/>
  <c r="BE175"/>
  <c r="BE186"/>
  <c r="BE198"/>
  <c r="BE209"/>
  <c r="BE218"/>
  <c r="BE222"/>
  <c r="BE237"/>
  <c r="BE239"/>
  <c r="BE241"/>
  <c r="BE243"/>
  <c r="BE245"/>
  <c r="BE256"/>
  <c r="BE257"/>
  <c r="BE260"/>
  <c r="BE281"/>
  <c r="BE283"/>
  <c r="BE286"/>
  <c r="BE295"/>
  <c r="BE302"/>
  <c r="BE329"/>
  <c r="BE343"/>
  <c r="BE345"/>
  <c r="BE353"/>
  <c r="BE359"/>
  <c r="BE364"/>
  <c r="BE374"/>
  <c r="BE425"/>
  <c r="BE429"/>
  <c r="BE433"/>
  <c r="BE443"/>
  <c r="BE445"/>
  <c r="BE447"/>
  <c r="BE448"/>
  <c r="BE449"/>
  <c r="BE456"/>
  <c r="BE467"/>
  <c r="BE470"/>
  <c r="BE473"/>
  <c r="BE475"/>
  <c r="BE477"/>
  <c r="BE481"/>
  <c r="BE482"/>
  <c r="BE497"/>
  <c r="BE500"/>
  <c r="BE502"/>
  <c r="BE505"/>
  <c r="BE508"/>
  <c r="BE512"/>
  <c r="BE518"/>
  <c r="BE524"/>
  <c r="BE534"/>
  <c r="BE535"/>
  <c r="BE538"/>
  <c r="BE541"/>
  <c r="BE543"/>
  <c r="BE544"/>
  <c r="BE552"/>
  <c r="BE553"/>
  <c r="BE554"/>
  <c r="BE555"/>
  <c r="BE556"/>
  <c r="BE560"/>
  <c r="BE562"/>
  <c r="BE572"/>
  <c r="BE582"/>
  <c r="BE585"/>
  <c r="BE594"/>
  <c r="BE600"/>
  <c r="BE602"/>
  <c r="BE606"/>
  <c r="BE607"/>
  <c r="BE612"/>
  <c r="BE621"/>
  <c r="BE625"/>
  <c r="BE626"/>
  <c r="BE629"/>
  <c r="BE630"/>
  <c r="BE634"/>
  <c r="BE639"/>
  <c r="BE641"/>
  <c r="BE646"/>
  <c r="BE647"/>
  <c r="BE652"/>
  <c r="BE655"/>
  <c r="BE658"/>
  <c r="BE661"/>
  <c r="BE663"/>
  <c r="BE665"/>
  <c r="BE666"/>
  <c r="BE674"/>
  <c r="BE676"/>
  <c r="BE701"/>
  <c r="BE703"/>
  <c r="BE705"/>
  <c r="BE707"/>
  <c r="BE708"/>
  <c r="BE710"/>
  <c r="BE711"/>
  <c r="BE713"/>
  <c r="BE715"/>
  <c r="BE718"/>
  <c r="BE749"/>
  <c r="F97"/>
  <c r="BE103"/>
  <c r="BE106"/>
  <c r="BE115"/>
  <c r="BE118"/>
  <c r="BE122"/>
  <c r="BE127"/>
  <c r="BE133"/>
  <c r="BE135"/>
  <c r="BE145"/>
  <c r="BE158"/>
  <c r="BE161"/>
  <c r="BE177"/>
  <c r="BE183"/>
  <c r="BE189"/>
  <c r="BE193"/>
  <c r="BE200"/>
  <c r="BE203"/>
  <c r="BE211"/>
  <c r="BE213"/>
  <c r="BE216"/>
  <c r="BE228"/>
  <c r="BE229"/>
  <c r="BE250"/>
  <c r="BE258"/>
  <c r="BE266"/>
  <c r="BE268"/>
  <c r="BE291"/>
  <c r="BE297"/>
  <c r="BE311"/>
  <c r="BE316"/>
  <c r="BE324"/>
  <c r="BE332"/>
  <c r="BE337"/>
  <c r="BE340"/>
  <c r="BE351"/>
  <c r="BE367"/>
  <c r="BE385"/>
  <c r="BE389"/>
  <c r="BE392"/>
  <c r="BE415"/>
  <c r="BE417"/>
  <c r="BE423"/>
  <c r="BE426"/>
  <c r="BE432"/>
  <c r="BE439"/>
  <c r="BE451"/>
  <c r="BE459"/>
  <c r="BE460"/>
  <c r="BE487"/>
  <c r="BE491"/>
  <c r="BE492"/>
  <c r="BE494"/>
  <c r="BE495"/>
  <c r="BE498"/>
  <c r="BE501"/>
  <c r="BE511"/>
  <c r="BE517"/>
  <c r="BE520"/>
  <c r="BE522"/>
  <c r="BE531"/>
  <c r="BE532"/>
  <c r="BE550"/>
  <c r="BE551"/>
  <c r="BE566"/>
  <c r="BE567"/>
  <c r="BE568"/>
  <c r="BE570"/>
  <c r="BE571"/>
  <c r="BE575"/>
  <c r="BE576"/>
  <c r="BE578"/>
  <c r="BE580"/>
  <c r="BE751"/>
  <c r="BE753"/>
  <c r="BE757"/>
  <c i="1" r="BB56"/>
  <c i="2" r="BE117"/>
  <c r="BE121"/>
  <c r="BE125"/>
  <c r="BE172"/>
  <c r="BE196"/>
  <c r="BE206"/>
  <c r="BE207"/>
  <c r="BE214"/>
  <c r="BE220"/>
  <c r="BE224"/>
  <c r="BE314"/>
  <c r="BE335"/>
  <c r="BE348"/>
  <c r="BE382"/>
  <c r="BE403"/>
  <c r="BE407"/>
  <c r="BE421"/>
  <c r="BE424"/>
  <c r="BE428"/>
  <c r="BE431"/>
  <c r="BE434"/>
  <c r="BE436"/>
  <c r="BE437"/>
  <c r="BE444"/>
  <c r="BE452"/>
  <c r="BE455"/>
  <c r="BE458"/>
  <c r="BE462"/>
  <c r="BE463"/>
  <c r="BE466"/>
  <c r="BE476"/>
  <c r="BE488"/>
  <c r="BE490"/>
  <c r="BE493"/>
  <c r="BE496"/>
  <c r="BE499"/>
  <c r="BE510"/>
  <c r="BE514"/>
  <c r="BE528"/>
  <c r="BE530"/>
  <c r="BE537"/>
  <c r="BE545"/>
  <c r="BE561"/>
  <c r="BE564"/>
  <c r="BE574"/>
  <c r="BE579"/>
  <c r="BE587"/>
  <c r="BE593"/>
  <c r="BE596"/>
  <c r="BE603"/>
  <c r="BE604"/>
  <c r="BE608"/>
  <c r="BE615"/>
  <c r="BE617"/>
  <c r="BE619"/>
  <c r="BE623"/>
  <c r="BE627"/>
  <c r="BE631"/>
  <c r="BE632"/>
  <c r="BE633"/>
  <c r="BE635"/>
  <c r="BE642"/>
  <c r="BE643"/>
  <c r="BE644"/>
  <c r="BE648"/>
  <c r="BE651"/>
  <c r="BE667"/>
  <c r="BE669"/>
  <c r="BE671"/>
  <c r="BE672"/>
  <c r="BE675"/>
  <c r="BE677"/>
  <c r="BE678"/>
  <c r="BE681"/>
  <c r="BE720"/>
  <c r="BE721"/>
  <c r="BE723"/>
  <c r="BE725"/>
  <c r="BE727"/>
  <c r="BE728"/>
  <c r="BE730"/>
  <c r="BE731"/>
  <c r="BE733"/>
  <c r="BE735"/>
  <c r="BE738"/>
  <c r="BE740"/>
  <c r="BE742"/>
  <c r="BE745"/>
  <c r="BE746"/>
  <c i="1" r="AW56"/>
  <c r="BA56"/>
  <c r="BD56"/>
  <c i="14" r="F38"/>
  <c i="1" r="BC69"/>
  <c i="11" r="F36"/>
  <c i="1" r="BA66"/>
  <c i="21" r="F38"/>
  <c i="1" r="BC77"/>
  <c i="21" r="F39"/>
  <c i="1" r="BD77"/>
  <c i="16" r="F36"/>
  <c i="1" r="BA71"/>
  <c i="22" r="F39"/>
  <c i="1" r="BD78"/>
  <c i="4" r="J36"/>
  <c i="1" r="AW59"/>
  <c i="18" r="F37"/>
  <c i="1" r="BB73"/>
  <c i="5" r="F37"/>
  <c i="1" r="BB60"/>
  <c i="9" r="F38"/>
  <c i="1" r="BC64"/>
  <c i="10" r="F38"/>
  <c i="1" r="BC65"/>
  <c i="18" r="F38"/>
  <c i="1" r="BC73"/>
  <c i="21" r="F36"/>
  <c i="1" r="BA77"/>
  <c i="9" r="F36"/>
  <c i="1" r="BA64"/>
  <c i="11" r="J36"/>
  <c i="1" r="AW66"/>
  <c i="4" r="F38"/>
  <c i="1" r="BC59"/>
  <c i="16" r="F38"/>
  <c i="1" r="BC71"/>
  <c i="13" r="F38"/>
  <c i="1" r="BC68"/>
  <c i="20" r="J34"/>
  <c i="1" r="AW75"/>
  <c i="14" r="J32"/>
  <c i="16" r="J36"/>
  <c i="1" r="AW71"/>
  <c i="22" r="F36"/>
  <c i="1" r="BA78"/>
  <c i="14" r="F36"/>
  <c i="1" r="BA69"/>
  <c i="15" r="F36"/>
  <c i="1" r="BA70"/>
  <c i="18" r="F39"/>
  <c i="1" r="BD73"/>
  <c i="7" r="F36"/>
  <c i="1" r="BA62"/>
  <c i="18" r="F36"/>
  <c i="1" r="BA73"/>
  <c i="20" r="F36"/>
  <c i="1" r="BC75"/>
  <c i="10" r="J36"/>
  <c i="1" r="AW65"/>
  <c r="AS54"/>
  <c i="7" r="F38"/>
  <c i="1" r="BC62"/>
  <c i="13" r="J36"/>
  <c i="1" r="AW68"/>
  <c i="16" r="F37"/>
  <c i="1" r="BB71"/>
  <c i="8" r="F38"/>
  <c i="1" r="BC63"/>
  <c i="15" r="F37"/>
  <c i="1" r="BB70"/>
  <c i="24" r="F36"/>
  <c i="1" r="BC80"/>
  <c i="3" r="F37"/>
  <c i="1" r="BB57"/>
  <c r="BB55"/>
  <c i="8" r="F37"/>
  <c i="1" r="BB63"/>
  <c i="12" r="F38"/>
  <c i="1" r="BC67"/>
  <c i="15" r="F38"/>
  <c i="1" r="BC70"/>
  <c i="24" r="F35"/>
  <c i="1" r="BB80"/>
  <c i="7" r="F39"/>
  <c i="1" r="BD62"/>
  <c i="22" r="F38"/>
  <c i="1" r="BC78"/>
  <c i="21" r="J36"/>
  <c i="1" r="AW77"/>
  <c i="5" r="F38"/>
  <c i="1" r="BC60"/>
  <c i="20" r="F37"/>
  <c i="1" r="BD75"/>
  <c i="16" r="F39"/>
  <c i="1" r="BD71"/>
  <c i="9" r="J36"/>
  <c i="1" r="AW64"/>
  <c i="17" r="F39"/>
  <c i="1" r="BD72"/>
  <c i="4" r="F39"/>
  <c i="1" r="BD59"/>
  <c i="17" r="J36"/>
  <c i="1" r="AW72"/>
  <c i="10" r="F36"/>
  <c i="1" r="BA65"/>
  <c i="18" r="J36"/>
  <c i="1" r="AW73"/>
  <c i="19" r="J34"/>
  <c i="1" r="AW74"/>
  <c i="7" r="F37"/>
  <c i="1" r="BB62"/>
  <c i="14" r="J36"/>
  <c i="1" r="AW69"/>
  <c i="20" r="F35"/>
  <c i="1" r="BB75"/>
  <c i="3" r="F36"/>
  <c i="1" r="BA57"/>
  <c r="BA55"/>
  <c i="4" r="F37"/>
  <c i="1" r="BB59"/>
  <c i="19" r="F35"/>
  <c i="1" r="BB74"/>
  <c i="6" r="J36"/>
  <c i="1" r="AW61"/>
  <c i="17" r="F37"/>
  <c i="1" r="BB72"/>
  <c i="8" r="J32"/>
  <c i="11" r="F39"/>
  <c i="1" r="BD66"/>
  <c i="15" r="J36"/>
  <c i="1" r="AW70"/>
  <c i="23" r="F35"/>
  <c i="1" r="BB79"/>
  <c i="5" r="F36"/>
  <c i="1" r="BA60"/>
  <c i="6" r="F39"/>
  <c i="1" r="BD61"/>
  <c i="17" r="F36"/>
  <c i="1" r="BA72"/>
  <c i="20" r="F34"/>
  <c i="1" r="BA75"/>
  <c i="13" r="F36"/>
  <c i="1" r="BA68"/>
  <c i="19" r="F37"/>
  <c i="1" r="BD74"/>
  <c i="4" r="F36"/>
  <c i="1" r="BA59"/>
  <c i="11" r="F37"/>
  <c i="1" r="BB66"/>
  <c i="14" r="F39"/>
  <c i="1" r="BD69"/>
  <c i="3" r="F38"/>
  <c i="1" r="BC57"/>
  <c r="BC55"/>
  <c i="6" r="F36"/>
  <c i="1" r="BA61"/>
  <c i="3" r="J36"/>
  <c i="1" r="AW57"/>
  <c i="9" r="F39"/>
  <c i="1" r="BD64"/>
  <c i="23" r="J34"/>
  <c i="1" r="AW79"/>
  <c i="22" r="J36"/>
  <c i="1" r="AW78"/>
  <c i="8" r="F39"/>
  <c i="1" r="BD63"/>
  <c i="9" r="F37"/>
  <c i="1" r="BB64"/>
  <c i="17" r="F38"/>
  <c i="1" r="BC72"/>
  <c i="10" r="F39"/>
  <c i="1" r="BD65"/>
  <c i="19" r="F34"/>
  <c i="1" r="BA74"/>
  <c i="23" r="F37"/>
  <c i="1" r="BD79"/>
  <c i="22" r="F37"/>
  <c i="1" r="BB78"/>
  <c i="6" r="F38"/>
  <c i="1" r="BC61"/>
  <c i="12" r="F37"/>
  <c i="1" r="BB67"/>
  <c i="19" r="F36"/>
  <c i="1" r="BC74"/>
  <c i="24" r="J34"/>
  <c i="1" r="AW80"/>
  <c i="5" r="F39"/>
  <c i="1" r="BD60"/>
  <c i="23" r="F34"/>
  <c i="1" r="BA79"/>
  <c i="18" r="J32"/>
  <c i="7" r="J36"/>
  <c i="1" r="AW62"/>
  <c i="12" r="F36"/>
  <c i="1" r="BA67"/>
  <c i="11" r="J32"/>
  <c i="12" r="J36"/>
  <c i="1" r="AW67"/>
  <c i="15" r="F39"/>
  <c i="1" r="BD70"/>
  <c i="6" r="F37"/>
  <c i="1" r="BB61"/>
  <c i="13" r="F39"/>
  <c i="1" r="BD68"/>
  <c i="21" r="F37"/>
  <c i="1" r="BB77"/>
  <c i="13" r="F37"/>
  <c i="1" r="BB68"/>
  <c i="8" r="J36"/>
  <c i="1" r="AW63"/>
  <c i="5" r="J36"/>
  <c i="1" r="AW60"/>
  <c i="8" r="F36"/>
  <c i="1" r="BA63"/>
  <c i="12" r="F39"/>
  <c i="1" r="BD67"/>
  <c i="10" r="F37"/>
  <c i="1" r="BB65"/>
  <c i="21" r="J32"/>
  <c i="23" r="F36"/>
  <c i="1" r="BC79"/>
  <c i="24" r="F37"/>
  <c i="1" r="BD80"/>
  <c i="14" r="F37"/>
  <c i="1" r="BB69"/>
  <c i="11" r="F38"/>
  <c i="1" r="BC66"/>
  <c i="24" r="F34"/>
  <c i="1" r="BA80"/>
  <c i="3" r="F39"/>
  <c i="1" r="BD57"/>
  <c r="BD55"/>
  <c i="16" l="1" r="P90"/>
  <c i="1" r="AU71"/>
  <c i="13" r="R90"/>
  <c i="21" r="R99"/>
  <c i="13" r="P90"/>
  <c i="1" r="AU68"/>
  <c i="16" r="T90"/>
  <c i="13" r="T90"/>
  <c i="17" r="R90"/>
  <c i="9" r="T90"/>
  <c i="6" r="P90"/>
  <c i="1" r="AU61"/>
  <c i="17" r="P90"/>
  <c i="1" r="AU72"/>
  <c i="16" r="R90"/>
  <c i="14" r="R90"/>
  <c i="12" r="P90"/>
  <c i="1" r="AU67"/>
  <c i="21" r="P99"/>
  <c i="1" r="AU77"/>
  <c i="17" r="T90"/>
  <c i="14" r="T90"/>
  <c i="12" r="R90"/>
  <c i="15" r="T90"/>
  <c i="9" r="P90"/>
  <c i="1" r="AU64"/>
  <c i="11" r="P90"/>
  <c i="1" r="AU66"/>
  <c i="10" r="R90"/>
  <c i="21" r="T118"/>
  <c r="T99"/>
  <c i="2" r="R109"/>
  <c r="R100"/>
  <c i="20" r="R82"/>
  <c i="19" r="R93"/>
  <c r="R92"/>
  <c i="7" r="T90"/>
  <c i="8" r="R90"/>
  <c i="5" r="P504"/>
  <c i="3" r="T103"/>
  <c r="T102"/>
  <c i="14" r="P90"/>
  <c i="1" r="AU69"/>
  <c i="7" r="R90"/>
  <c i="22" r="T99"/>
  <c r="T98"/>
  <c i="16" r="BK90"/>
  <c r="J90"/>
  <c i="8" r="P90"/>
  <c i="1" r="AU63"/>
  <c i="10" r="T90"/>
  <c i="7" r="P90"/>
  <c i="1" r="AU62"/>
  <c i="5" r="T211"/>
  <c i="4" r="T110"/>
  <c r="T109"/>
  <c i="5" r="T113"/>
  <c i="2" r="T109"/>
  <c r="T100"/>
  <c i="10" r="P90"/>
  <c i="1" r="AU65"/>
  <c i="3" r="R103"/>
  <c r="R102"/>
  <c i="5" r="R211"/>
  <c r="R112"/>
  <c i="24" r="R86"/>
  <c r="R85"/>
  <c i="3" r="P483"/>
  <c r="P102"/>
  <c i="1" r="AU57"/>
  <c i="15" r="P90"/>
  <c i="1" r="AU70"/>
  <c i="19" r="T93"/>
  <c r="T92"/>
  <c i="3" r="BK509"/>
  <c r="J509"/>
  <c r="J78"/>
  <c i="4" r="R146"/>
  <c r="R109"/>
  <c i="24" r="T86"/>
  <c r="T85"/>
  <c i="17" r="BK90"/>
  <c r="J90"/>
  <c r="J63"/>
  <c i="5" r="P211"/>
  <c i="10" r="BK90"/>
  <c r="J90"/>
  <c r="J63"/>
  <c i="22" r="P99"/>
  <c r="P98"/>
  <c i="1" r="AU78"/>
  <c i="24" r="P86"/>
  <c r="P85"/>
  <c i="1" r="AU80"/>
  <c i="20" r="T82"/>
  <c i="19" r="BK93"/>
  <c r="J93"/>
  <c r="J60"/>
  <c i="4" r="BK146"/>
  <c r="J146"/>
  <c r="J70"/>
  <c r="P146"/>
  <c r="P109"/>
  <c i="1" r="AU59"/>
  <c i="2" r="P109"/>
  <c r="P100"/>
  <c i="1" r="AU56"/>
  <c i="23" r="T88"/>
  <c i="5" r="P113"/>
  <c r="P112"/>
  <c i="1" r="AU60"/>
  <c i="5" r="T504"/>
  <c i="22" r="BK99"/>
  <c r="J99"/>
  <c r="J64"/>
  <c i="1" r="AG73"/>
  <c i="2" r="BK109"/>
  <c r="J109"/>
  <c r="J67"/>
  <c r="BK101"/>
  <c r="J101"/>
  <c r="J64"/>
  <c i="12" r="BK90"/>
  <c r="J90"/>
  <c i="6" r="BK90"/>
  <c r="J90"/>
  <c i="4" r="BK110"/>
  <c r="J110"/>
  <c r="J64"/>
  <c i="7" r="BK90"/>
  <c r="J90"/>
  <c r="J63"/>
  <c i="23" r="BK89"/>
  <c r="J89"/>
  <c r="J60"/>
  <c r="BK93"/>
  <c r="J93"/>
  <c r="J62"/>
  <c i="24" r="BK86"/>
  <c r="J86"/>
  <c r="J60"/>
  <c i="15" r="BK90"/>
  <c r="J90"/>
  <c i="23" r="J104"/>
  <c r="J64"/>
  <c i="22" r="BK98"/>
  <c r="J98"/>
  <c i="1" r="AG77"/>
  <c i="21" r="J63"/>
  <c i="1" r="AG69"/>
  <c r="AG66"/>
  <c i="11" r="J63"/>
  <c i="1" r="AG63"/>
  <c i="8" r="J63"/>
  <c i="5" r="BK112"/>
  <c r="J112"/>
  <c r="J63"/>
  <c i="4" r="BK109"/>
  <c r="J109"/>
  <c r="J63"/>
  <c i="3" r="J103"/>
  <c r="J64"/>
  <c i="2" r="J279"/>
  <c r="J75"/>
  <c i="9" r="F35"/>
  <c i="1" r="AZ64"/>
  <c i="17" r="J35"/>
  <c i="1" r="AV72"/>
  <c r="AT72"/>
  <c i="16" r="J35"/>
  <c i="1" r="AV71"/>
  <c r="AT71"/>
  <c i="18" r="J35"/>
  <c i="1" r="AV73"/>
  <c r="AT73"/>
  <c r="AN73"/>
  <c i="19" r="F33"/>
  <c i="1" r="AZ74"/>
  <c i="22" r="F35"/>
  <c i="1" r="AZ78"/>
  <c i="16" r="J32"/>
  <c i="1" r="AG71"/>
  <c i="20" r="J30"/>
  <c i="1" r="AG75"/>
  <c i="21" r="J35"/>
  <c i="1" r="AV77"/>
  <c r="AT77"/>
  <c r="AN77"/>
  <c i="8" r="F35"/>
  <c i="1" r="AZ63"/>
  <c i="15" r="J32"/>
  <c i="1" r="AG70"/>
  <c i="14" r="F35"/>
  <c i="1" r="AZ69"/>
  <c i="17" r="F35"/>
  <c i="1" r="AZ72"/>
  <c r="BB76"/>
  <c r="AX76"/>
  <c i="12" r="J32"/>
  <c i="1" r="AG67"/>
  <c r="AX55"/>
  <c i="6" r="J35"/>
  <c i="1" r="AV61"/>
  <c r="AT61"/>
  <c i="24" r="F33"/>
  <c i="1" r="AZ80"/>
  <c i="8" r="J35"/>
  <c i="1" r="AV63"/>
  <c r="AT63"/>
  <c r="AN63"/>
  <c i="13" r="J35"/>
  <c i="1" r="AV68"/>
  <c r="AT68"/>
  <c i="6" r="J32"/>
  <c i="1" r="AG61"/>
  <c i="5" r="F35"/>
  <c i="1" r="AZ60"/>
  <c i="10" r="J35"/>
  <c i="1" r="AV65"/>
  <c r="AT65"/>
  <c i="4" r="F35"/>
  <c i="1" r="AZ59"/>
  <c r="BB58"/>
  <c r="AX58"/>
  <c i="11" r="F35"/>
  <c i="1" r="AZ66"/>
  <c i="14" r="J35"/>
  <c i="1" r="AV69"/>
  <c r="AT69"/>
  <c r="AN69"/>
  <c r="AW55"/>
  <c i="7" r="F35"/>
  <c i="1" r="AZ62"/>
  <c i="22" r="J35"/>
  <c i="1" r="AV78"/>
  <c r="AT78"/>
  <c i="5" r="J35"/>
  <c i="1" r="AV60"/>
  <c r="AT60"/>
  <c i="12" r="F35"/>
  <c i="1" r="AZ67"/>
  <c i="18" r="F35"/>
  <c i="1" r="AZ73"/>
  <c i="19" r="J33"/>
  <c i="1" r="AV74"/>
  <c r="AT74"/>
  <c r="BA76"/>
  <c r="AW76"/>
  <c i="23" r="F33"/>
  <c i="1" r="AZ79"/>
  <c r="BA58"/>
  <c r="AW58"/>
  <c i="21" r="F35"/>
  <c i="1" r="AZ77"/>
  <c i="10" r="F35"/>
  <c i="1" r="AZ65"/>
  <c r="BD76"/>
  <c i="2" r="F35"/>
  <c i="1" r="AZ56"/>
  <c i="20" r="J33"/>
  <c i="1" r="AV75"/>
  <c r="AT75"/>
  <c r="BC76"/>
  <c r="AY76"/>
  <c i="24" r="J33"/>
  <c i="1" r="AV80"/>
  <c r="AT80"/>
  <c i="13" r="F35"/>
  <c i="1" r="AZ68"/>
  <c i="3" r="F35"/>
  <c i="1" r="AZ57"/>
  <c i="7" r="J35"/>
  <c i="1" r="AV62"/>
  <c r="AT62"/>
  <c i="22" r="J32"/>
  <c i="1" r="AG78"/>
  <c r="AG76"/>
  <c i="6" r="F35"/>
  <c i="1" r="AZ61"/>
  <c i="15" r="F35"/>
  <c i="1" r="AZ70"/>
  <c r="BC58"/>
  <c r="AY58"/>
  <c i="16" r="F35"/>
  <c i="1" r="AZ71"/>
  <c i="12" r="J35"/>
  <c i="1" r="AV67"/>
  <c r="AT67"/>
  <c i="23" r="J33"/>
  <c i="1" r="AV79"/>
  <c r="AT79"/>
  <c r="BD58"/>
  <c i="3" r="J35"/>
  <c i="1" r="AV57"/>
  <c r="AT57"/>
  <c i="9" r="J35"/>
  <c i="1" r="AV64"/>
  <c r="AT64"/>
  <c i="9" r="J32"/>
  <c i="1" r="AG64"/>
  <c i="11" r="J35"/>
  <c i="1" r="AV66"/>
  <c r="AT66"/>
  <c r="AN66"/>
  <c i="13" r="J32"/>
  <c i="1" r="AG68"/>
  <c i="15" r="J35"/>
  <c i="1" r="AV70"/>
  <c r="AT70"/>
  <c r="AN70"/>
  <c r="AU76"/>
  <c i="4" r="J35"/>
  <c i="1" r="AV59"/>
  <c r="AT59"/>
  <c i="2" r="J35"/>
  <c i="1" r="AV56"/>
  <c r="AT56"/>
  <c r="AY55"/>
  <c i="20" r="F33"/>
  <c i="1" r="AZ75"/>
  <c i="5" l="1" r="T112"/>
  <c i="23" r="BK88"/>
  <c r="J88"/>
  <c r="J59"/>
  <c i="6" r="J63"/>
  <c i="16" r="J63"/>
  <c i="19" r="BK92"/>
  <c r="J92"/>
  <c i="15" r="J63"/>
  <c i="3" r="BK102"/>
  <c r="J102"/>
  <c r="J63"/>
  <c i="12" r="J63"/>
  <c i="24" r="BK85"/>
  <c r="J85"/>
  <c r="J59"/>
  <c i="2" r="BK100"/>
  <c r="J100"/>
  <c r="J63"/>
  <c i="1" r="AN78"/>
  <c i="22" r="J63"/>
  <c r="J41"/>
  <c i="1" r="AN75"/>
  <c i="21" r="J41"/>
  <c i="20" r="J39"/>
  <c i="18" r="J41"/>
  <c i="16" r="J41"/>
  <c i="15" r="J41"/>
  <c i="1" r="AN68"/>
  <c i="14" r="J41"/>
  <c i="13" r="J41"/>
  <c i="12" r="J41"/>
  <c i="11" r="J41"/>
  <c i="1" r="AN64"/>
  <c i="9" r="J41"/>
  <c i="8" r="J41"/>
  <c i="6" r="J41"/>
  <c i="1" r="AN67"/>
  <c r="AN71"/>
  <c r="AN61"/>
  <c r="AU58"/>
  <c i="7" r="J32"/>
  <c i="1" r="AG62"/>
  <c i="4" r="J32"/>
  <c i="1" r="AG59"/>
  <c r="BC54"/>
  <c r="AY54"/>
  <c r="AU55"/>
  <c i="19" r="J30"/>
  <c i="1" r="AG74"/>
  <c i="10" r="J32"/>
  <c i="1" r="AG65"/>
  <c i="17" r="J32"/>
  <c i="1" r="AG72"/>
  <c i="5" r="J32"/>
  <c i="1" r="AG60"/>
  <c r="AN60"/>
  <c i="23" r="J30"/>
  <c i="1" r="AG79"/>
  <c r="AN79"/>
  <c r="AZ58"/>
  <c r="AV58"/>
  <c r="AT58"/>
  <c r="AZ55"/>
  <c r="AZ76"/>
  <c r="AV76"/>
  <c r="AT76"/>
  <c r="AN76"/>
  <c r="BB54"/>
  <c r="W31"/>
  <c r="BA54"/>
  <c r="AW54"/>
  <c r="AK30"/>
  <c r="BD54"/>
  <c r="W33"/>
  <c i="7" l="1" r="J41"/>
  <c i="17" r="J41"/>
  <c i="19" r="J39"/>
  <c i="10" r="J41"/>
  <c i="19" r="J59"/>
  <c i="23" r="J39"/>
  <c i="5" r="J41"/>
  <c i="4" r="J41"/>
  <c i="1" r="AN59"/>
  <c r="AN72"/>
  <c r="AN62"/>
  <c r="AN74"/>
  <c r="AN65"/>
  <c r="AV55"/>
  <c r="AT55"/>
  <c r="W30"/>
  <c r="AX54"/>
  <c i="2" r="J32"/>
  <c i="1" r="AG56"/>
  <c r="AN56"/>
  <c r="AZ54"/>
  <c r="AV54"/>
  <c r="AK29"/>
  <c r="AU54"/>
  <c r="AG58"/>
  <c i="24" r="J30"/>
  <c i="1" r="AG80"/>
  <c i="3" r="J32"/>
  <c i="1" r="AG57"/>
  <c r="AN57"/>
  <c r="W32"/>
  <c i="2" l="1" r="J41"/>
  <c i="3" r="J41"/>
  <c i="24" r="J39"/>
  <c i="1" r="AN58"/>
  <c r="AN80"/>
  <c r="AG55"/>
  <c r="W29"/>
  <c r="AT54"/>
  <c l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<sst xmlns="http://schemas.openxmlformats.org/spreadsheetml/2006/main">
  <si>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</si>
  <si>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</si>
  <si>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</si>
  <si>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</si>
  <si>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</si>
  <si>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{70067ea6-7b2c-487a-baaf-92f2fb081eb2}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</si>
  <si>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</si>
  <si>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</si>
  <si>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</si>
  <si>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</si>
  <si>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</si>
  <si>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</si>
  <si>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</si>
  <si>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</si>
  <si>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</si>
  <si>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</si>
  <si>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</si>
  <si>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</t>
  </si>
  <si>
    <t>KSO:</t>
  </si>
  <si>
    <t/>
  </si>
  <si>
    <t>CC-CZ:</t>
  </si>
  <si>
    <t>Místo:</t>
  </si>
  <si>
    <t>Liberec</t>
  </si>
  <si>
    <t>Datum:</t>
  </si>
  <si>
    <t>13. 6. 2024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</si>
  <si>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</si>
  <si>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</si>
  <si>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</si>
  <si>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</si>
  <si>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</si>
  <si>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</si>
  <si>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</si>
  <si>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</si>
  <si>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</si>
  <si>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</si>
  <si>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</si>
  <si>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</si>
  <si>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</si>
  <si>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</si>
  <si>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</si>
  <si>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</si>
  <si>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</si>
  <si>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</si>
  <si>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</si>
  <si>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</si>
  <si>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</si>
  <si>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</si>
  <si>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</si>
  <si>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</si>
  <si>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</si>
  <si>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</si>
  <si>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</si>
  <si>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</si>
  <si>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</si>
  <si>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</si>
  <si>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</si>
  <si>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</si>
  <si>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</si>
  <si>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</si>
  <si>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</si>
  <si>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</si>
  <si>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</si>
  <si>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</si>
  <si>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</si>
  <si>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</si>
  <si>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</si>
  <si>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</si>
  <si>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</si>
  <si>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</si>
  <si>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</si>
  <si>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</si>
  <si>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</si>
  <si>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</si>
  <si>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</si>
  <si>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</si>
  <si>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</si>
  <si>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</si>
  <si>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D8.1</t>
  </si>
  <si>
    <t>Teplárna - VS Cihlářská Neumann</t>
  </si>
  <si>
    <t>ING</t>
  </si>
  <si>
    <t>1</t>
  </si>
  <si>
    <t>{bd087088-060a-47b4-8844-ef6d70366e21}</t>
  </si>
  <si>
    <t>2</t>
  </si>
  <si>
    <t>/</t>
  </si>
  <si>
    <t>D8.1a</t>
  </si>
  <si>
    <t>InO 301.3 - Horkovod - Teplárna - VS Cihlářská - Neuman - strojní část</t>
  </si>
  <si>
    <t>Soupis</t>
  </si>
  <si>
    <t>{a61c8d94-1295-4e72-93bd-93dba0ee2275}</t>
  </si>
  <si>
    <t>D8.1b</t>
  </si>
  <si>
    <t>InO 301.3 - Horkovod - Teplárna - VS Cihlářská - Neuman - stavební část</t>
  </si>
  <si>
    <t>{67e5a3e9-c72b-4083-971b-3d6a94cdfbba}</t>
  </si>
  <si>
    <t>D8.2</t>
  </si>
  <si>
    <t>OPS</t>
  </si>
  <si>
    <t>PRO</t>
  </si>
  <si>
    <t>{e0a3052b-cc4f-4008-8ef7-207e8a4d3e56}</t>
  </si>
  <si>
    <t>D8.2.X.1a</t>
  </si>
  <si>
    <t>Výměníkové stanice - strojní a stavební část</t>
  </si>
  <si>
    <t>{d17a9a39-d214-4d4c-ad98-f56cd2edb42e}</t>
  </si>
  <si>
    <t>D8.2.X.1b</t>
  </si>
  <si>
    <t>Objektové předávací stanice - strojní a stavební část</t>
  </si>
  <si>
    <t>{7cbec8d2-f2db-488c-8d12-665d5b5b1549}</t>
  </si>
  <si>
    <t>D8.2.1.2</t>
  </si>
  <si>
    <t>PS351 - 1660 - Neuman Development- Měření a regulace</t>
  </si>
  <si>
    <t>{1651b11e-8649-49e0-b6f0-56fbd7311386}</t>
  </si>
  <si>
    <t>D8.2.2.2</t>
  </si>
  <si>
    <t>PS352 - 1161 - IMMOPRETT- Měření a regulace</t>
  </si>
  <si>
    <t>{66b9ed01-5662-471c-a3e8-8fe3619bfaa8}</t>
  </si>
  <si>
    <t>D8.2.3.2</t>
  </si>
  <si>
    <t>PS353 - 1562 - VS3 Rochlice - Měření a regulace</t>
  </si>
  <si>
    <t>{725b2e07-a049-4336-9073-342c520fb805}</t>
  </si>
  <si>
    <t>D8.2.4.2</t>
  </si>
  <si>
    <t>PS354 - 1571 - VS2 Rochlice - Měření a regulace</t>
  </si>
  <si>
    <t>{5b7e9934-4fe0-4ac1-ac9e-1c07f78617b3}</t>
  </si>
  <si>
    <t>D8.2.5.2</t>
  </si>
  <si>
    <t>PS355 - 1577 - VS1 Rochlice - Měření a regulace</t>
  </si>
  <si>
    <t>{a0948ca4-0ff4-4383-96af-a741ee4af93d}</t>
  </si>
  <si>
    <t>D8.2.6.2</t>
  </si>
  <si>
    <t>PS356 - 1535 - VS Cihlářská - Měření a regulace</t>
  </si>
  <si>
    <t>{2ad220b3-a0b8-485f-a86c-465d01318980}</t>
  </si>
  <si>
    <t>D8.2.7.2</t>
  </si>
  <si>
    <t>PS357 - 1432 - VS Na Lukách - Měření a regulace</t>
  </si>
  <si>
    <t>{6e81203d-4a36-48f2-ae10-2b5a538a6e5e}</t>
  </si>
  <si>
    <t>D8.2.8.2</t>
  </si>
  <si>
    <t>PS358 - 1117 - PRECIOSA - Měření a regulace</t>
  </si>
  <si>
    <t>{38aa7c5b-f8e3-452b-8783-0a4d7a25567b}</t>
  </si>
  <si>
    <t>D8.2.9.2</t>
  </si>
  <si>
    <t>PS359 - 1413 - Zavadilová, Mostecká 663 - Měření a regulace</t>
  </si>
  <si>
    <t>{6369a223-c909-4e0f-9525-7bdcaaa887c3}</t>
  </si>
  <si>
    <t>D8.2.10.2</t>
  </si>
  <si>
    <t>PS360 - 1410 - OD Kaufland - Měření a regulace</t>
  </si>
  <si>
    <t>{f48b9280-f430-4b9b-82b1-903eb959251a}</t>
  </si>
  <si>
    <t>D8.2.11.2</t>
  </si>
  <si>
    <t>PS361 - 1420 - JTH Park - Měření a regulace</t>
  </si>
  <si>
    <t>{cbcb095a-8bd1-4c7b-9428-5115632ae73d}</t>
  </si>
  <si>
    <t>D8.2.12.2</t>
  </si>
  <si>
    <t>PS362 - 1302 - Neuman Josef - Měření a regulace</t>
  </si>
  <si>
    <t>{c02495e9-8e96-4b78-9f20-1b75d66a13c9}</t>
  </si>
  <si>
    <t>D8.2.X.2</t>
  </si>
  <si>
    <t>Měření a regulace - demontáže</t>
  </si>
  <si>
    <t>{f9030816-8d1a-4f15-afe1-fd16fb272eaa}</t>
  </si>
  <si>
    <t>D8.3</t>
  </si>
  <si>
    <t>ZOV</t>
  </si>
  <si>
    <t>{19dbee5e-2392-4b36-8c15-1651cd67bb20}</t>
  </si>
  <si>
    <t>D8.4</t>
  </si>
  <si>
    <t>Datová síť</t>
  </si>
  <si>
    <t>STA</t>
  </si>
  <si>
    <t>{dc062a8f-1267-4a1e-af4e-6c94679d1963}</t>
  </si>
  <si>
    <t>D9</t>
  </si>
  <si>
    <t>Parovod</t>
  </si>
  <si>
    <t>{80ba44db-a973-447b-8aa8-4748b0296bff}</t>
  </si>
  <si>
    <t>D9a</t>
  </si>
  <si>
    <t>InO 301.4 - Parovod - strojní část</t>
  </si>
  <si>
    <t>{86e61ee5-8cf0-4964-bc1a-c324bb0feaa4}</t>
  </si>
  <si>
    <t>D9b</t>
  </si>
  <si>
    <t>InO 301.4 - Parovod - stavební část</t>
  </si>
  <si>
    <t>{cc222c45-5959-4d28-96ac-ac6c1de748dd}</t>
  </si>
  <si>
    <t>D11</t>
  </si>
  <si>
    <t>Plynovod</t>
  </si>
  <si>
    <t>{14a9f60d-3023-4a56-b6aa-a815f42accea}</t>
  </si>
  <si>
    <t>VRN</t>
  </si>
  <si>
    <t>Vedlejší rozpočtové náklady</t>
  </si>
  <si>
    <t>VON</t>
  </si>
  <si>
    <t>{5e50b90c-8360-416d-98aa-9589da34f4a0}</t>
  </si>
  <si>
    <t>KRYCÍ LIST SOUPISU PRACÍ</t>
  </si>
  <si>
    <t>Objekt:</t>
  </si>
  <si>
    <t>D8.1 - Teplárna - VS Cihlářská Neumann</t>
  </si>
  <si>
    <t>Soupis:</t>
  </si>
  <si>
    <t>D8.1a - InO 301.3 - Horkovod - Teplárna - VS Cihlářská - Neuman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</si>
  <si>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</si>
  <si>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</si>
  <si>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</si>
  <si>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</si>
  <si>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</si>
  <si>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</si>
  <si>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</si>
  <si>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</si>
  <si>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</si>
  <si>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</si>
  <si>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</si>
  <si>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</si>
  <si>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</si>
  <si>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</si>
  <si>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</si>
  <si>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</si>
  <si>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</si>
  <si>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</si>
  <si>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</si>
  <si>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</si>
  <si>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</si>
  <si>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</si>
  <si>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</si>
  <si>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</si>
  <si>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</si>
  <si>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</si>
  <si>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</si>
  <si>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</si>
  <si>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</si>
  <si>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</si>
  <si>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</si>
  <si>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</si>
  <si>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</si>
  <si>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</si>
  <si>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</si>
  <si>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</si>
  <si>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</si>
  <si>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</si>
  <si>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</si>
  <si>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šířky přes 34 do 40 cm</t>
  </si>
  <si>
    <t>m</t>
  </si>
  <si>
    <t>CS ÚRS 2024 01</t>
  </si>
  <si>
    <t>4</t>
  </si>
  <si>
    <t>-500978917</t>
  </si>
  <si>
    <t>Online PSC</t>
  </si>
  <si>
    <t>https://podminky.urs.cz/item/CS_URS_2024_01/899722114</t>
  </si>
  <si>
    <t>997</t>
  </si>
  <si>
    <t>Přesun sutě</t>
  </si>
  <si>
    <t>997013814</t>
  </si>
  <si>
    <t>Poplatek za uložení stavebního odpadu na skládce (skládkovné) z izolačních materiálů zatříděného do Katalogu odpadů pod kódem 17 06 04</t>
  </si>
  <si>
    <t>t</t>
  </si>
  <si>
    <t>2087960270</t>
  </si>
  <si>
    <t>https://podminky.urs.cz/item/CS_URS_2024_01/997013814</t>
  </si>
  <si>
    <t>VV</t>
  </si>
  <si>
    <t>510*10/1000</t>
  </si>
  <si>
    <t>PSV</t>
  </si>
  <si>
    <t>Práce a dodávky PSV</t>
  </si>
  <si>
    <t>713</t>
  </si>
  <si>
    <t>Izolace tepelné</t>
  </si>
  <si>
    <t>3</t>
  </si>
  <si>
    <t>469973135</t>
  </si>
  <si>
    <t>Poplatek za uložení stavebního odpadu (skládkovné) na skládce z izolačních materiálů zatříděného do Katalogu odpadů pod kódem 17 06 04</t>
  </si>
  <si>
    <t>64</t>
  </si>
  <si>
    <t>292109763</t>
  </si>
  <si>
    <t>https://podminky.urs.cz/item/CS_URS_2024_01/469973135</t>
  </si>
  <si>
    <t>713410813</t>
  </si>
  <si>
    <t>Odstranění tepelné izolace potrubí a ohybů pásy nebo rohožemi bez povrchové úpravy ovinutými kolem potrubí a staženými ocelovým drátem potrubí, tloušťka izolace přes 50 mm</t>
  </si>
  <si>
    <t>16</t>
  </si>
  <si>
    <t>338224346</t>
  </si>
  <si>
    <t>https://podminky.urs.cz/item/CS_URS_2024_01/713410813</t>
  </si>
  <si>
    <t>5</t>
  </si>
  <si>
    <t>7134712R</t>
  </si>
  <si>
    <t>Montáž tepelné izolace potrubí snímatelnými pouzdry s polepem</t>
  </si>
  <si>
    <t>932974709</t>
  </si>
  <si>
    <t>6</t>
  </si>
  <si>
    <t>M</t>
  </si>
  <si>
    <t>IZP 150-120</t>
  </si>
  <si>
    <t>pouzdro potrubní izolační 120mm / DN300</t>
  </si>
  <si>
    <t>32</t>
  </si>
  <si>
    <t>-307935658</t>
  </si>
  <si>
    <t>7</t>
  </si>
  <si>
    <t>IZP 100-100</t>
  </si>
  <si>
    <t>pouzdro potrubní izolační 50mm/DN80</t>
  </si>
  <si>
    <t>542386798</t>
  </si>
  <si>
    <t>IZP 15-1000</t>
  </si>
  <si>
    <t>2010708842</t>
  </si>
  <si>
    <t>9</t>
  </si>
  <si>
    <t>IZP50-50</t>
  </si>
  <si>
    <t>pouzdro potrubní izolační 50 mm / DN50</t>
  </si>
  <si>
    <t>297447754</t>
  </si>
  <si>
    <t>10</t>
  </si>
  <si>
    <t>IZP40-50</t>
  </si>
  <si>
    <t>pouzdro potrubní izolační 50 mm / DN40</t>
  </si>
  <si>
    <t>1886968912</t>
  </si>
  <si>
    <t>11</t>
  </si>
  <si>
    <t>IZP32-50</t>
  </si>
  <si>
    <t>pouzdro potrubní izolační 50 mm / DN32</t>
  </si>
  <si>
    <t>-1559820473</t>
  </si>
  <si>
    <t>713490811</t>
  </si>
  <si>
    <t>Odstranění tepelné izolace potrubí a ohybů - doplňky a součásti demontáž oplechování pevného vnějšího obvodu do 500 mm potrubí</t>
  </si>
  <si>
    <t>m2</t>
  </si>
  <si>
    <t>-804767181</t>
  </si>
  <si>
    <t>https://podminky.urs.cz/item/CS_URS_2024_01/713490811</t>
  </si>
  <si>
    <t>3416+4641</t>
  </si>
  <si>
    <t>13</t>
  </si>
  <si>
    <t>713490821</t>
  </si>
  <si>
    <t>Odstranění tepelné izolace potrubí a ohybů - doplňky a součásti demontáž oplechování pevného vnějšího obvodu přes 500 mm potrubí</t>
  </si>
  <si>
    <t>1900477189</t>
  </si>
  <si>
    <t>https://podminky.urs.cz/item/CS_URS_2024_01/713490821</t>
  </si>
  <si>
    <t>14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</si>
  <si>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</si>
  <si>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</si>
  <si>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kus</t>
  </si>
  <si>
    <t>1624724905</t>
  </si>
  <si>
    <t>https://podminky.urs.cz/item/CS_URS_2024_01/713471212</t>
  </si>
  <si>
    <t>15</t>
  </si>
  <si>
    <t>R.AUV80</t>
  </si>
  <si>
    <t xml:space="preserve">Snímatelné izolační pouzdro na armaturu  DN80, do 150 stupňů</t>
  </si>
  <si>
    <t>-2058429288</t>
  </si>
  <si>
    <t>R.AUV100</t>
  </si>
  <si>
    <t>Snímatelné izolační pouzdro na armaturu DN100, do 150 stupňů</t>
  </si>
  <si>
    <t>1776259106</t>
  </si>
  <si>
    <t>17</t>
  </si>
  <si>
    <t>R.AUV125</t>
  </si>
  <si>
    <t>Snímatelné izolační pouzdro na armaturu , DN125, do 150 stupňů</t>
  </si>
  <si>
    <t>447652326</t>
  </si>
  <si>
    <t>18</t>
  </si>
  <si>
    <t>R.AUV150</t>
  </si>
  <si>
    <t>Snímatelné izolační pouzdro na armaturu DN150, do 150 stupňů</t>
  </si>
  <si>
    <t>-112915236</t>
  </si>
  <si>
    <t>19</t>
  </si>
  <si>
    <t>R.AUV300</t>
  </si>
  <si>
    <t>Snímatelné izolační pouzdro na armaturu, DN300, do 150 stupňů</t>
  </si>
  <si>
    <t>-872151842</t>
  </si>
  <si>
    <t>20</t>
  </si>
  <si>
    <t>R.AKK25</t>
  </si>
  <si>
    <t>Snímatelné izolační pouzdro na armaturu, DN25, do 150 stupňů</t>
  </si>
  <si>
    <t>-1503885336</t>
  </si>
  <si>
    <t>RAKK32</t>
  </si>
  <si>
    <t>Snímatelné izolační pouzdro na armaturu, DN32, do 150 stupňů</t>
  </si>
  <si>
    <t>-1324380384</t>
  </si>
  <si>
    <t>22</t>
  </si>
  <si>
    <t>R.AKK40</t>
  </si>
  <si>
    <t>Snímatelné izolační pouzdro na armaturu, DN40, do 150 stupňů</t>
  </si>
  <si>
    <t>495392087</t>
  </si>
  <si>
    <t>23</t>
  </si>
  <si>
    <t>R.AKK50</t>
  </si>
  <si>
    <t>Snímatelné izolační pouzdro na armaturu, DN50, do 150 stupňů</t>
  </si>
  <si>
    <t>-1776191346</t>
  </si>
  <si>
    <t>24</t>
  </si>
  <si>
    <t>RAKK65</t>
  </si>
  <si>
    <t>Snímatelné izolační pouzdro na armaturu, DN65, do 150 stupňů</t>
  </si>
  <si>
    <t>-1204410977</t>
  </si>
  <si>
    <t>727</t>
  </si>
  <si>
    <t>Zdravotechnika - požární ochrana</t>
  </si>
  <si>
    <t>25</t>
  </si>
  <si>
    <t>727111008</t>
  </si>
  <si>
    <t>Protipožární trubní ucpávky ocelového potrubí bez izolace prostup stěnou tloušťky 100 mm požární odolnost EI 120 DN 150</t>
  </si>
  <si>
    <t>536287338</t>
  </si>
  <si>
    <t>https://podminky.urs.cz/item/CS_URS_2024_01/727111008</t>
  </si>
  <si>
    <t>26</t>
  </si>
  <si>
    <t>727111010</t>
  </si>
  <si>
    <t>Protipožární trubní ucpávky ocelového potrubí bez izolace prostup stěnou tloušťky 100 mm požární odolnost EI 120 DN 250</t>
  </si>
  <si>
    <t>1060055911</t>
  </si>
  <si>
    <t>https://podminky.urs.cz/item/CS_URS_2024_01/727111010</t>
  </si>
  <si>
    <t>733</t>
  </si>
  <si>
    <t>Ústřední vytápění - rozvodné potrubí</t>
  </si>
  <si>
    <t>27</t>
  </si>
  <si>
    <t>733121210</t>
  </si>
  <si>
    <t>Potrubí z trubek ocelových hladkých spojovaných svařováním černých bezešvých v kotelnách a strojovnách Ø 22/2,6</t>
  </si>
  <si>
    <t>-1648412078</t>
  </si>
  <si>
    <t>https://podminky.urs.cz/item/CS_URS_2024_01/733121210</t>
  </si>
  <si>
    <t>28</t>
  </si>
  <si>
    <t>733121214</t>
  </si>
  <si>
    <t>Potrubí z trubek ocelových hladkých spojovaných svařováním černých bezešvých v kotelnách a strojovnách Ø 31,8/2,6</t>
  </si>
  <si>
    <t>524405793</t>
  </si>
  <si>
    <t>https://podminky.urs.cz/item/CS_URS_2024_01/733121214</t>
  </si>
  <si>
    <t>29</t>
  </si>
  <si>
    <t>733121215</t>
  </si>
  <si>
    <t>Potrubí z trubek ocelových hladkých spojovaných svařováním černých bezešvých v kotelnách a strojovnách Ø 38/2,6</t>
  </si>
  <si>
    <t>-478023148</t>
  </si>
  <si>
    <t>https://podminky.urs.cz/item/CS_URS_2024_01/733121215</t>
  </si>
  <si>
    <t>2*1,1 'Přepočtené koeficientem množství</t>
  </si>
  <si>
    <t>30</t>
  </si>
  <si>
    <t>733121216</t>
  </si>
  <si>
    <t>Potrubí z trubek ocelových hladkých spojovaných svařováním černých bezešvých v kotelnách a strojovnách Ø 44,5/3,2</t>
  </si>
  <si>
    <t>900496951</t>
  </si>
  <si>
    <t>https://podminky.urs.cz/item/CS_URS_2024_01/733121216</t>
  </si>
  <si>
    <t>6*1,1 'Přepočtené koeficientem množství</t>
  </si>
  <si>
    <t>31</t>
  </si>
  <si>
    <t>733121217</t>
  </si>
  <si>
    <t>Potrubí z trubek ocelových hladkých spojovaných svařováním černých bezešvých v kotelnách a strojovnách Ø 51/3,2</t>
  </si>
  <si>
    <t>-1234254151</t>
  </si>
  <si>
    <t>https://podminky.urs.cz/item/CS_URS_2024_01/733121217</t>
  </si>
  <si>
    <t>733121219</t>
  </si>
  <si>
    <t>Potrubí z trubek ocelových hladkých spojovaných svařováním černých bezešvých v kotelnách a strojovnách Ø 60,3/4,0</t>
  </si>
  <si>
    <t>548061080</t>
  </si>
  <si>
    <t>https://podminky.urs.cz/item/CS_URS_2024_01/733121219</t>
  </si>
  <si>
    <t>4*1,1 'Přepočtené koeficientem množství</t>
  </si>
  <si>
    <t>33</t>
  </si>
  <si>
    <t>733121222</t>
  </si>
  <si>
    <t>Potrubí z trubek ocelových hladkých spojovaných svařováním černých bezešvých v kotelnách a strojovnách Ø 76/3,2</t>
  </si>
  <si>
    <t>-2065717361</t>
  </si>
  <si>
    <t>https://podminky.urs.cz/item/CS_URS_2024_01/733121222</t>
  </si>
  <si>
    <t>34</t>
  </si>
  <si>
    <t>733121225</t>
  </si>
  <si>
    <t>Potrubí z trubek ocelových hladkých spojovaných svařováním černých bezešvých v kotelnách a strojovnách Ø 89/3,6</t>
  </si>
  <si>
    <t>-432747353</t>
  </si>
  <si>
    <t>https://podminky.urs.cz/item/CS_URS_2024_01/733121225</t>
  </si>
  <si>
    <t>35</t>
  </si>
  <si>
    <t>733121228</t>
  </si>
  <si>
    <t>Potrubí z trubek ocelových hladkých spojovaných svařováním černých bezešvých v kotelnách a strojovnách Ø 108/4,0</t>
  </si>
  <si>
    <t>-156237639</t>
  </si>
  <si>
    <t>https://podminky.urs.cz/item/CS_URS_2024_01/733121228</t>
  </si>
  <si>
    <t>36</t>
  </si>
  <si>
    <t>733121232</t>
  </si>
  <si>
    <t>Potrubí z trubek ocelových hladkých spojovaných svařováním černých bezešvých v kotelnách a strojovnách Ø 133/4,0</t>
  </si>
  <si>
    <t>-1434261626</t>
  </si>
  <si>
    <t>https://podminky.urs.cz/item/CS_URS_2024_01/733121232</t>
  </si>
  <si>
    <t>37</t>
  </si>
  <si>
    <t>733121235</t>
  </si>
  <si>
    <t>Potrubí z trubek ocelových hladkých spojovaných svařováním černých bezešvých v kotelnách a strojovnách Ø 159/4,5</t>
  </si>
  <si>
    <t>368748173</t>
  </si>
  <si>
    <t>https://podminky.urs.cz/item/CS_URS_2024_01/733121235</t>
  </si>
  <si>
    <t>38</t>
  </si>
  <si>
    <t>733121239</t>
  </si>
  <si>
    <t>Potrubí z trubek ocelových hladkých spojovaných svařováním černých bezešvých v kotelnách a strojovnách Ø 219/6,3</t>
  </si>
  <si>
    <t>1206430016</t>
  </si>
  <si>
    <t>https://podminky.urs.cz/item/CS_URS_2024_01/733121239</t>
  </si>
  <si>
    <t>39</t>
  </si>
  <si>
    <t>733121244</t>
  </si>
  <si>
    <t>Potrubí ocelové hladké bezešvé v kotelnách nebo strojovnách spojované svařováním D 323x8,0 mm</t>
  </si>
  <si>
    <t>1194484106</t>
  </si>
  <si>
    <t>https://podminky.urs.cz/item/CS_URS_2024_01/733121244</t>
  </si>
  <si>
    <t>40</t>
  </si>
  <si>
    <t>998733101</t>
  </si>
  <si>
    <t>Přesun hmot pro rozvody potrubí stanovený z hmotnosti přesunovaného materiálu vodorovná dopravní vzdálenost do 50 m základní v objektech výšky do 6 m</t>
  </si>
  <si>
    <t>-810019821</t>
  </si>
  <si>
    <t>https://podminky.urs.cz/item/CS_URS_2024_01/998733101</t>
  </si>
  <si>
    <t>734</t>
  </si>
  <si>
    <t>Ústřední vytápění - armatury</t>
  </si>
  <si>
    <t>41</t>
  </si>
  <si>
    <t>734109312</t>
  </si>
  <si>
    <t>Montáž armatur přírubových se dvěma přírubami PN 25, 40 DN 25</t>
  </si>
  <si>
    <t>soubor</t>
  </si>
  <si>
    <t>-250328967</t>
  </si>
  <si>
    <t>https://podminky.urs.cz/item/CS_URS_2024_01/734109312</t>
  </si>
  <si>
    <t>42</t>
  </si>
  <si>
    <t>42231500R25</t>
  </si>
  <si>
    <t>kohout kulový uhlíková ocel K85 111 516 PN16 T 200°C DN 25</t>
  </si>
  <si>
    <t>-372520547</t>
  </si>
  <si>
    <t>43</t>
  </si>
  <si>
    <t>734109313</t>
  </si>
  <si>
    <t>Montáž armatur přírubových se dvěma přírubami PN 25, 40 DN 40</t>
  </si>
  <si>
    <t>-1568200870</t>
  </si>
  <si>
    <t>https://podminky.urs.cz/item/CS_URS_2024_01/734109313</t>
  </si>
  <si>
    <t>44</t>
  </si>
  <si>
    <t>42231500</t>
  </si>
  <si>
    <t>kohout kulový uhlíková ocel K85 111 516 PN16 T 200°C DN 40</t>
  </si>
  <si>
    <t>-616230443</t>
  </si>
  <si>
    <t>45</t>
  </si>
  <si>
    <t>734109323</t>
  </si>
  <si>
    <t>Montáž armatur přírubových se dvěma přírubami PN 25, 40 DN 32</t>
  </si>
  <si>
    <t>-2092378865</t>
  </si>
  <si>
    <t>https://podminky.urs.cz/item/CS_URS_2024_01/734109323</t>
  </si>
  <si>
    <t>46</t>
  </si>
  <si>
    <t>734109314</t>
  </si>
  <si>
    <t>Montáž armatur přírubových se dvěma přírubami PN 25, 40 DN 50</t>
  </si>
  <si>
    <t>507536862</t>
  </si>
  <si>
    <t>https://podminky.urs.cz/item/CS_URS_2024_01/734109314</t>
  </si>
  <si>
    <t>47</t>
  </si>
  <si>
    <t>734109315</t>
  </si>
  <si>
    <t>Montáž armatur přírubových se dvěma přírubami PN 25, 40 DN 65</t>
  </si>
  <si>
    <t>458484797</t>
  </si>
  <si>
    <t>https://podminky.urs.cz/item/CS_URS_2024_01/734109315</t>
  </si>
  <si>
    <t>48</t>
  </si>
  <si>
    <t>42236503</t>
  </si>
  <si>
    <t>kohout kulový uhlíková ocel K85 111 516 PN16 T 200°C DN 65</t>
  </si>
  <si>
    <t>1135191657</t>
  </si>
  <si>
    <t>49</t>
  </si>
  <si>
    <t>42236500</t>
  </si>
  <si>
    <t>kohout kulový uhlíková ocel K85 111 516 PN16 T 200°C DN 50</t>
  </si>
  <si>
    <t>-109273010</t>
  </si>
  <si>
    <t>50</t>
  </si>
  <si>
    <t>42231500r</t>
  </si>
  <si>
    <t>kohout kulový uhlíková ocel K85 111 516 PN16 T 200°C DN 32</t>
  </si>
  <si>
    <t>-1157910232</t>
  </si>
  <si>
    <t>51</t>
  </si>
  <si>
    <t>734109319</t>
  </si>
  <si>
    <t>Montáž armatur přírubových se dvěma přírubami PN 25, 40 DN 150</t>
  </si>
  <si>
    <t>-1476587714</t>
  </si>
  <si>
    <t>https://podminky.urs.cz/item/CS_URS_2024_01/734109319</t>
  </si>
  <si>
    <t>52</t>
  </si>
  <si>
    <t>Pol9</t>
  </si>
  <si>
    <t>Klapka uzavírací přírubová mat. EN-JS1030, disk 1.4301, těsnění kov/kov, 3excentricita, oboustr.těsností dle EN12266-I, tř.A, ovládání kolem s převodovkou PN25 DN150</t>
  </si>
  <si>
    <t>1461075180</t>
  </si>
  <si>
    <t>53</t>
  </si>
  <si>
    <t>734109320</t>
  </si>
  <si>
    <t>Montáž armatur přírubových se dvěma přírubami PN 25, 40 DN 200</t>
  </si>
  <si>
    <t>-1956113430</t>
  </si>
  <si>
    <t>https://podminky.urs.cz/item/CS_URS_2024_01/734109320</t>
  </si>
  <si>
    <t>54</t>
  </si>
  <si>
    <t>Pol10</t>
  </si>
  <si>
    <t>Klapka uzavírací přírubová mat. EN-JS1030, disk 1.4301, těsnění kov/kov, 3excentricita, oboustr.těsností dle EN12266-I, tř.A, ovládání kolem s převodovkou PN25 DN200</t>
  </si>
  <si>
    <t>546998555</t>
  </si>
  <si>
    <t>55</t>
  </si>
  <si>
    <t>734109321</t>
  </si>
  <si>
    <t>Montáž armatur přírubových se dvěma přírubami PN 25, 40 DN 250</t>
  </si>
  <si>
    <t>104710770</t>
  </si>
  <si>
    <t>https://podminky.urs.cz/item/CS_URS_2024_01/734109321</t>
  </si>
  <si>
    <t>56</t>
  </si>
  <si>
    <t>KU250-25</t>
  </si>
  <si>
    <t>Klapka uzavírací přírubová mat. EN-JS1030, disk 1.4301, těsnění kov/kov, 3excentricita, oboustr.těsností dle EN12266-I, tř.A, ovládání kolem s převodovkou PN25 DN250</t>
  </si>
  <si>
    <t>1115122816</t>
  </si>
  <si>
    <t>57</t>
  </si>
  <si>
    <t>734109322</t>
  </si>
  <si>
    <t>Montáž armatur přírubových se dvěma přírubami PN 25, 40 DN 300</t>
  </si>
  <si>
    <t>-1329167596</t>
  </si>
  <si>
    <t>https://podminky.urs.cz/item/CS_URS_2024_01/734109322</t>
  </si>
  <si>
    <t>58</t>
  </si>
  <si>
    <t>KU300-25</t>
  </si>
  <si>
    <t>Klapka uzavírací přírubová mat. EN-JS1030, disk 1.4301, těsnění kov/kov, 3excentricita, oboustr.těsností dle EN12266-I, tř.A, ovládání kolem s převodovkou PN25 DN300</t>
  </si>
  <si>
    <t>-348380011</t>
  </si>
  <si>
    <t>P</t>
  </si>
  <si>
    <t xml:space="preserve">Poznámka k položce:_x000d_
_x000d_
</t>
  </si>
  <si>
    <t>59</t>
  </si>
  <si>
    <t>734173412</t>
  </si>
  <si>
    <t>Mezikusy, přírubové spoje přírubové spoje PN 16/I, 200°C DN 25</t>
  </si>
  <si>
    <t>971246973</t>
  </si>
  <si>
    <t>https://podminky.urs.cz/item/CS_URS_2024_01/734173412</t>
  </si>
  <si>
    <t>60</t>
  </si>
  <si>
    <t>734173412R</t>
  </si>
  <si>
    <t>Spoj přírubový PN 16/I do 200°C DN 32</t>
  </si>
  <si>
    <t>-61455533</t>
  </si>
  <si>
    <t>61</t>
  </si>
  <si>
    <t>734173413</t>
  </si>
  <si>
    <t>Mezikusy, přírubové spoje přírubové spoje PN 16/I, 200°C DN 40</t>
  </si>
  <si>
    <t>-907712697</t>
  </si>
  <si>
    <t>https://podminky.urs.cz/item/CS_URS_2024_01/734173413</t>
  </si>
  <si>
    <t>62</t>
  </si>
  <si>
    <t>734173414</t>
  </si>
  <si>
    <t>Mezikusy, přírubové spoje přírubové spoje PN 16/I, 200°C DN 50</t>
  </si>
  <si>
    <t>-322767326</t>
  </si>
  <si>
    <t>https://podminky.urs.cz/item/CS_URS_2024_01/734173414</t>
  </si>
  <si>
    <t>63</t>
  </si>
  <si>
    <t>734173416</t>
  </si>
  <si>
    <t>Mezikusy, přírubové spoje přírubové spoje PN 16/I, 200°C DN 65</t>
  </si>
  <si>
    <t>278439974</t>
  </si>
  <si>
    <t>https://podminky.urs.cz/item/CS_URS_2024_01/734173416</t>
  </si>
  <si>
    <t>734173418</t>
  </si>
  <si>
    <t>Mezikusy, přírubové spoje přírubové spoje PN 16/I, 200°C DN 100</t>
  </si>
  <si>
    <t>1602104760</t>
  </si>
  <si>
    <t>https://podminky.urs.cz/item/CS_URS_2024_01/734173418</t>
  </si>
  <si>
    <t>65</t>
  </si>
  <si>
    <t>734173422</t>
  </si>
  <si>
    <t>Mezikusy, přírubové spoje přírubové spoje PN 16/I, 200°C DN 150</t>
  </si>
  <si>
    <t>663514922</t>
  </si>
  <si>
    <t>https://podminky.urs.cz/item/CS_URS_2024_01/734173422</t>
  </si>
  <si>
    <t>66</t>
  </si>
  <si>
    <t>734173425</t>
  </si>
  <si>
    <t>Mezikusy, přírubové spoje přírubové spoje PN 16/I, 200°C DN 300</t>
  </si>
  <si>
    <t>-2111331759</t>
  </si>
  <si>
    <t>https://podminky.urs.cz/item/CS_URS_2024_01/734173425</t>
  </si>
  <si>
    <t>67</t>
  </si>
  <si>
    <t>734173612</t>
  </si>
  <si>
    <t>Mezikusy, přírubové spoje přírubové spoje PN 40/I, 200°C DN 25</t>
  </si>
  <si>
    <t>-1525358872</t>
  </si>
  <si>
    <t>https://podminky.urs.cz/item/CS_URS_2024_01/734173612</t>
  </si>
  <si>
    <t>68</t>
  </si>
  <si>
    <t>734173612R</t>
  </si>
  <si>
    <t>Spoj přírubový PN 40/I do 200°C DN 32</t>
  </si>
  <si>
    <t>972192424</t>
  </si>
  <si>
    <t>69</t>
  </si>
  <si>
    <t>734173613</t>
  </si>
  <si>
    <t>Mezikusy, přírubové spoje přírubové spoje PN 40/I, 200°C DN 40</t>
  </si>
  <si>
    <t>-1636404340</t>
  </si>
  <si>
    <t>https://podminky.urs.cz/item/CS_URS_2024_01/734173613</t>
  </si>
  <si>
    <t>70</t>
  </si>
  <si>
    <t>734173614</t>
  </si>
  <si>
    <t>Mezikusy, přírubové spoje přírubové spoje PN 40/I, 200°C DN 50</t>
  </si>
  <si>
    <t>1351448510</t>
  </si>
  <si>
    <t>https://podminky.urs.cz/item/CS_URS_2024_01/734173614</t>
  </si>
  <si>
    <t>71</t>
  </si>
  <si>
    <t>734173616</t>
  </si>
  <si>
    <t>Mezikusy, přírubové spoje přírubové spoje PN 40/I, 200°C DN 65</t>
  </si>
  <si>
    <t>1228638701</t>
  </si>
  <si>
    <t>https://podminky.urs.cz/item/CS_URS_2024_01/734173616</t>
  </si>
  <si>
    <t>72</t>
  </si>
  <si>
    <t>734173617</t>
  </si>
  <si>
    <t>Mezikusy, přírubové spoje přírubové spoje PN 40/I, 200°C DN 80</t>
  </si>
  <si>
    <t>-1516596886</t>
  </si>
  <si>
    <t>https://podminky.urs.cz/item/CS_URS_2024_01/734173617</t>
  </si>
  <si>
    <t>73</t>
  </si>
  <si>
    <t>734173618</t>
  </si>
  <si>
    <t>Mezikusy, přírubové spoje přírubové spoje PN 40/I, 200°C DN 100</t>
  </si>
  <si>
    <t>-2087504654</t>
  </si>
  <si>
    <t>https://podminky.urs.cz/item/CS_URS_2024_01/734173618</t>
  </si>
  <si>
    <t>74</t>
  </si>
  <si>
    <t>734173621</t>
  </si>
  <si>
    <t>Mezikusy, přírubové spoje přírubové spoje PN 40/I, 200°C DN 125</t>
  </si>
  <si>
    <t>1999716662</t>
  </si>
  <si>
    <t>https://podminky.urs.cz/item/CS_URS_2024_01/734173621</t>
  </si>
  <si>
    <t>75</t>
  </si>
  <si>
    <t>734173622</t>
  </si>
  <si>
    <t>Mezikusy, přírubové spoje přírubové spoje PN 40/I, 200°C DN 150</t>
  </si>
  <si>
    <t>2000462845</t>
  </si>
  <si>
    <t>https://podminky.urs.cz/item/CS_URS_2024_01/734173622</t>
  </si>
  <si>
    <t>76</t>
  </si>
  <si>
    <t>734173623</t>
  </si>
  <si>
    <t>Mezikusy, přírubové spoje přírubové spoje PN 40/I, 200°C DN 200</t>
  </si>
  <si>
    <t>1972265020</t>
  </si>
  <si>
    <t>https://podminky.urs.cz/item/CS_URS_2024_01/734173623</t>
  </si>
  <si>
    <t>77</t>
  </si>
  <si>
    <t>734173624</t>
  </si>
  <si>
    <t>Mezikusy, přírubové spoje přírubové spoje PN 40/I, 200°C DN 250</t>
  </si>
  <si>
    <t>1954843733</t>
  </si>
  <si>
    <t>https://podminky.urs.cz/item/CS_URS_2024_01/734173624</t>
  </si>
  <si>
    <t>78</t>
  </si>
  <si>
    <t>734173625</t>
  </si>
  <si>
    <t>Mezikusy, přírubové spoje přírubové spoje PN 40/I, 200°C DN 300</t>
  </si>
  <si>
    <t>183481601</t>
  </si>
  <si>
    <t>https://podminky.urs.cz/item/CS_URS_2024_01/734173625</t>
  </si>
  <si>
    <t>79</t>
  </si>
  <si>
    <t>734193121R</t>
  </si>
  <si>
    <t>Klapka přírubová uzavírací DN 300 PN 16 do 120°C disk tvárná litina</t>
  </si>
  <si>
    <t>1498048668</t>
  </si>
  <si>
    <t>80</t>
  </si>
  <si>
    <t>734193217R</t>
  </si>
  <si>
    <t>Ostatní přírubové armatury klapky přírubové uzavírací PN 16 do 120°C disk nerezová ocel DN 100, ovládání kolem s manuální převodovkou</t>
  </si>
  <si>
    <t>-753811099</t>
  </si>
  <si>
    <t>81</t>
  </si>
  <si>
    <t>734193219R</t>
  </si>
  <si>
    <t xml:space="preserve">Ostatní přírubové armatury klapky přírubové uzavírací PN 16 do 120°C disk nerezová ocel DN 150, ovládání kolem s manuální převodovkou_x000d_
</t>
  </si>
  <si>
    <t>-1767033037</t>
  </si>
  <si>
    <t>741</t>
  </si>
  <si>
    <t>Elektroinstalace - silnoproud</t>
  </si>
  <si>
    <t>82</t>
  </si>
  <si>
    <t>741132001</t>
  </si>
  <si>
    <t>Ukončení kabelů smršťovací záklopkou nebo páskou se zapojením s letováním počtu a průřezu žil do 2x1,5 mm2</t>
  </si>
  <si>
    <t>-57242572</t>
  </si>
  <si>
    <t>https://podminky.urs.cz/item/CS_URS_2024_01/741132001</t>
  </si>
  <si>
    <t>Poznámka k položce:_x000d_
Spojení alarmsystému ve spojkách</t>
  </si>
  <si>
    <t>83</t>
  </si>
  <si>
    <t>741761061R</t>
  </si>
  <si>
    <t>Montáž instalační krabice</t>
  </si>
  <si>
    <t>-1628350185</t>
  </si>
  <si>
    <t>84</t>
  </si>
  <si>
    <t>10.048.193</t>
  </si>
  <si>
    <t>CYKY-A 2x1,5</t>
  </si>
  <si>
    <t>-684008088</t>
  </si>
  <si>
    <t>85</t>
  </si>
  <si>
    <t>IK-IP65</t>
  </si>
  <si>
    <t>Instalační krabice do vlhka IP65</t>
  </si>
  <si>
    <t>ks</t>
  </si>
  <si>
    <t>-2025831679</t>
  </si>
  <si>
    <t>86</t>
  </si>
  <si>
    <t>BDP105</t>
  </si>
  <si>
    <t>Přenosný reflektometrický detektor netěsností předizol. potrubí</t>
  </si>
  <si>
    <t>-997040489</t>
  </si>
  <si>
    <t>Poznámka k položce:_x000d_
Pouze dodávka, přístroj určený k pochůzkové činnosti</t>
  </si>
  <si>
    <t>87</t>
  </si>
  <si>
    <t>998741101</t>
  </si>
  <si>
    <t>Přesun hmot pro silnoproud stanovený z hmotnosti přesunovaného materiálu vodorovná dopravní vzdálenost do 50 m základní v objektech výšky do 6 m</t>
  </si>
  <si>
    <t>-8256117</t>
  </si>
  <si>
    <t>https://podminky.urs.cz/item/CS_URS_2024_01/998741101</t>
  </si>
  <si>
    <t>767</t>
  </si>
  <si>
    <t>Konstrukce zámečnické</t>
  </si>
  <si>
    <t>88</t>
  </si>
  <si>
    <t>767626R</t>
  </si>
  <si>
    <t>Ostatní práce a doplňky při montáži oken a stěn těsnění oken kovovým páskem</t>
  </si>
  <si>
    <t>123076540</t>
  </si>
  <si>
    <t>89</t>
  </si>
  <si>
    <t>1693R</t>
  </si>
  <si>
    <t>VAZACI OCELOVY PASEK nerez 0,8x12</t>
  </si>
  <si>
    <t>-834179051</t>
  </si>
  <si>
    <t>3950*1,1 'Přepočtené koeficientem množství</t>
  </si>
  <si>
    <t>90</t>
  </si>
  <si>
    <t>767996702</t>
  </si>
  <si>
    <t>Demontáž ostatních zámečnických konstrukcí řezáním o hmotnosti jednotlivých dílů přes 50 do 100 kg</t>
  </si>
  <si>
    <t>kg</t>
  </si>
  <si>
    <t>1966771975</t>
  </si>
  <si>
    <t>https://podminky.urs.cz/item/CS_URS_2024_01/767996702</t>
  </si>
  <si>
    <t>80000+15000</t>
  </si>
  <si>
    <t>91</t>
  </si>
  <si>
    <t>998767101</t>
  </si>
  <si>
    <t>Přesun hmot pro zámečnické konstrukce stanovený z hmotnosti přesunovaného materiálu vodorovná dopravní vzdálenost do 50 m základní v objektech výšky do 6 m</t>
  </si>
  <si>
    <t>-1320130260</t>
  </si>
  <si>
    <t>https://podminky.urs.cz/item/CS_URS_2024_01/998767101</t>
  </si>
  <si>
    <t>95+4,171</t>
  </si>
  <si>
    <t>783</t>
  </si>
  <si>
    <t>Dokončovací práce - nátěry</t>
  </si>
  <si>
    <t>92</t>
  </si>
  <si>
    <t>783604590</t>
  </si>
  <si>
    <t>Provedení nátěru armatur a kovových potrubí základního nebo základního antikorozního jednonásobného potrubí přes DN 200 mm</t>
  </si>
  <si>
    <t>1228538687</t>
  </si>
  <si>
    <t>https://podminky.urs.cz/item/CS_URS_2024_01/783604590</t>
  </si>
  <si>
    <t>93</t>
  </si>
  <si>
    <t>24623010</t>
  </si>
  <si>
    <t>hmota nátěrová epoxidová základní na kovy</t>
  </si>
  <si>
    <t>838751195</t>
  </si>
  <si>
    <t>25*0,1 'Přepočtené koeficientem množství</t>
  </si>
  <si>
    <t>Práce a dodávky M</t>
  </si>
  <si>
    <t>23-M</t>
  </si>
  <si>
    <t>Montáže potrubí</t>
  </si>
  <si>
    <t>94</t>
  </si>
  <si>
    <t>230011077</t>
  </si>
  <si>
    <t>Montáž potrubí z trub ocelových hladkých tř. 11 až 13 Ø 133 mm, tl. 4,5 mm</t>
  </si>
  <si>
    <t>292634324</t>
  </si>
  <si>
    <t>https://podminky.urs.cz/item/CS_URS_2024_01/230011077</t>
  </si>
  <si>
    <t>95</t>
  </si>
  <si>
    <t>14391025</t>
  </si>
  <si>
    <t>potrubí horkovodní ocelové předizolované kompaktní systém s antidifúzní barierou DN 125/225</t>
  </si>
  <si>
    <t>128</t>
  </si>
  <si>
    <t>580370492</t>
  </si>
  <si>
    <t>32*4</t>
  </si>
  <si>
    <t>128*1,1 'Přepočtené koeficientem množství</t>
  </si>
  <si>
    <t>96</t>
  </si>
  <si>
    <t>230024077</t>
  </si>
  <si>
    <t>Montáž trubních dílů přivařovacích hmotnosti přes 10 do 50 kg tř. 11 až 13 Ø 133 mm, tl. 4,5 mm</t>
  </si>
  <si>
    <t>-2061198223</t>
  </si>
  <si>
    <t>https://podminky.urs.cz/item/CS_URS_2024_01/230024077</t>
  </si>
  <si>
    <t>97</t>
  </si>
  <si>
    <t>NRG.1SMK0901250225</t>
  </si>
  <si>
    <t>Koleno předizolované ocelové NRG PREMIO série1 90°, ocel P235GH, DN 125, DA225, 1,0 x 1,0m</t>
  </si>
  <si>
    <t>-1767211599</t>
  </si>
  <si>
    <t>98</t>
  </si>
  <si>
    <t>KKP125-25</t>
  </si>
  <si>
    <t>Kulový kohout přivařovací, mat. P235GH, ovládání pákou PN25,DN125, ovládání kolem s převodovkou</t>
  </si>
  <si>
    <t>1707341529</t>
  </si>
  <si>
    <t>99</t>
  </si>
  <si>
    <t>230081021</t>
  </si>
  <si>
    <t>Demontáž ocelového potrubí do šrotu hmotnosti do 10 kg připojovací rozměr Ø 31,8, tl. 2,9 mm</t>
  </si>
  <si>
    <t>350793181</t>
  </si>
  <si>
    <t>https://podminky.urs.cz/item/CS_URS_2024_01/230081021</t>
  </si>
  <si>
    <t>100</t>
  </si>
  <si>
    <t>230081037</t>
  </si>
  <si>
    <t>Demontáž ocelového potrubí do šrotu hmotnosti do 10 kg připojovací rozměr Ø 51, tl. 2,6 mm</t>
  </si>
  <si>
    <t>1941990919</t>
  </si>
  <si>
    <t>https://podminky.urs.cz/item/CS_URS_2024_01/230081037</t>
  </si>
  <si>
    <t>101</t>
  </si>
  <si>
    <t>230081056</t>
  </si>
  <si>
    <t>Demontáž ocelového potrubí do šrotu hmotnosti do 10 kg připojovací rozměr Ø 89, tl. 3,6 mm</t>
  </si>
  <si>
    <t>1123285994</t>
  </si>
  <si>
    <t>https://podminky.urs.cz/item/CS_URS_2024_01/230081056</t>
  </si>
  <si>
    <t>102</t>
  </si>
  <si>
    <t>230082044</t>
  </si>
  <si>
    <t>Demontáž ocelového potrubí do šrotu hmotnosti přes 10 do 50 kg připojovací rozměr Ø 60,3, tl. 2,9 mm</t>
  </si>
  <si>
    <t>794038735</t>
  </si>
  <si>
    <t>https://podminky.urs.cz/item/CS_URS_2024_01/230082044</t>
  </si>
  <si>
    <t>103</t>
  </si>
  <si>
    <t>230082046</t>
  </si>
  <si>
    <t>Demontáž ocelového potrubí do šrotu hmotnosti přes 10 do 50 kg připojovací rozměr Ø 76, tl. 3,2 mm</t>
  </si>
  <si>
    <t>2138812089</t>
  </si>
  <si>
    <t>https://podminky.urs.cz/item/CS_URS_2024_01/230082046</t>
  </si>
  <si>
    <t>53+120</t>
  </si>
  <si>
    <t>104</t>
  </si>
  <si>
    <t>230082056</t>
  </si>
  <si>
    <t>Demontáž ocelového potrubí do šrotu hmotnosti přes 10 do 50 kg připojovací rozměr Ø 89, tl. 3,6 mm</t>
  </si>
  <si>
    <t>1844314789</t>
  </si>
  <si>
    <t>https://podminky.urs.cz/item/CS_URS_2024_01/230082056</t>
  </si>
  <si>
    <t>7+213</t>
  </si>
  <si>
    <t>105</t>
  </si>
  <si>
    <t>230082066</t>
  </si>
  <si>
    <t>Demontáž ocelového potrubí do šrotu hmotnosti přes 10 do 50 kg připojovací rozměr Ø 108, tl. 4,0 mm</t>
  </si>
  <si>
    <t>578612302</t>
  </si>
  <si>
    <t>https://podminky.urs.cz/item/CS_URS_2024_01/230082066</t>
  </si>
  <si>
    <t>292+600</t>
  </si>
  <si>
    <t>106</t>
  </si>
  <si>
    <t>230083087</t>
  </si>
  <si>
    <t>Demontáž ocelového potrubí do šrotu hmotnosti přes 50 do 250 kg připojovací rozměr Ø 159 tl. 4,5 mm</t>
  </si>
  <si>
    <t>726669002</t>
  </si>
  <si>
    <t>https://podminky.urs.cz/item/CS_URS_2024_01/230083087</t>
  </si>
  <si>
    <t>565+120+1000</t>
  </si>
  <si>
    <t>107</t>
  </si>
  <si>
    <t>230083100</t>
  </si>
  <si>
    <t>Demontáž ocelového potrubí do šrotu hmotnosti přes 50 do 250 kg připojovací rozměr Ø 219, tl. 6,3 mm</t>
  </si>
  <si>
    <t>1682247061</t>
  </si>
  <si>
    <t>https://podminky.urs.cz/item/CS_URS_2024_01/230083100</t>
  </si>
  <si>
    <t>15+858</t>
  </si>
  <si>
    <t>108</t>
  </si>
  <si>
    <t>23008310R</t>
  </si>
  <si>
    <t>Demontáž ocelového potrubí k eko likvidaci hmotnosti přes 50 do 250 kg připojovací rozměr Ø 219, tl. 8,0 mm</t>
  </si>
  <si>
    <t>-1068244987</t>
  </si>
  <si>
    <t>Poznámka k položce:_x000d_
Předizolované potrubí s izolací PUR - nutno řezat pilou</t>
  </si>
  <si>
    <t>109</t>
  </si>
  <si>
    <t>230083112</t>
  </si>
  <si>
    <t>Demontáž ocelového potrubí do šrotu hmotnosti přes 50 do 250 kg připojovací rozměr Ø 273, tl. 7,0 mm</t>
  </si>
  <si>
    <t>-1435479821</t>
  </si>
  <si>
    <t>https://podminky.urs.cz/item/CS_URS_2024_01/230083112</t>
  </si>
  <si>
    <t>110</t>
  </si>
  <si>
    <t>230083134</t>
  </si>
  <si>
    <t>Demontáž ocelového potrubí do šrotu hmotnosti přes 50 do 250 kg připojovací rozměr Ø 377, tl. 9 mm</t>
  </si>
  <si>
    <t>-1744817046</t>
  </si>
  <si>
    <t>https://podminky.urs.cz/item/CS_URS_2024_01/230083134</t>
  </si>
  <si>
    <t>111</t>
  </si>
  <si>
    <t>230083154</t>
  </si>
  <si>
    <t>Demontáž ocelového potrubí do šrotu hmotnosti přes 50 do 250 kg připojovací rozměr Ø 530, tl. 8 mm</t>
  </si>
  <si>
    <t>974342277</t>
  </si>
  <si>
    <t>https://podminky.urs.cz/item/CS_URS_2024_01/230083154</t>
  </si>
  <si>
    <t>112</t>
  </si>
  <si>
    <t>230084143</t>
  </si>
  <si>
    <t>Demontáž ocelového potrubí do šrotu hmotnosti přes 250 do 1000 kg připojovací rozměr Ø 426, tl. 10 mm</t>
  </si>
  <si>
    <t>-439429094</t>
  </si>
  <si>
    <t>https://podminky.urs.cz/item/CS_URS_2024_01/230084143</t>
  </si>
  <si>
    <t>113</t>
  </si>
  <si>
    <t>230084156</t>
  </si>
  <si>
    <t>Demontáž ocelového potrubí do šrotu hmotnosti přes 250 do 1000 kg připojovací rozměr Ø 530, tl. 10,0 mm</t>
  </si>
  <si>
    <t>-435645042</t>
  </si>
  <si>
    <t>https://podminky.urs.cz/item/CS_URS_2024_01/230084156</t>
  </si>
  <si>
    <t>Poznámka k položce:_x000d_
celkem 2300m DN500 - rozřezání na 3m ks</t>
  </si>
  <si>
    <t>114</t>
  </si>
  <si>
    <t>230011020</t>
  </si>
  <si>
    <t>Montáž potrubí z trub ocelových hladkých tř. 11 až 13 Ø 31,8 mm, tl. 2,6 mm</t>
  </si>
  <si>
    <t>-1733568021</t>
  </si>
  <si>
    <t>https://podminky.urs.cz/item/CS_URS_2024_01/230011020</t>
  </si>
  <si>
    <t>115</t>
  </si>
  <si>
    <t>14391006</t>
  </si>
  <si>
    <t>potrubí horkovodní ocelové předizolované kompaktní systém s antidifúzní barierou DN 25/125</t>
  </si>
  <si>
    <t>-1091769111</t>
  </si>
  <si>
    <t>5*12</t>
  </si>
  <si>
    <t>60*1,06 'Přepočtené koeficientem množství</t>
  </si>
  <si>
    <t>116</t>
  </si>
  <si>
    <t>14391005</t>
  </si>
  <si>
    <t>potrubí horkovodní ocelové předizolované kompaktní systém s antidifúzní barierou DN 25/110</t>
  </si>
  <si>
    <t>-343020555</t>
  </si>
  <si>
    <t>117</t>
  </si>
  <si>
    <t>230011031</t>
  </si>
  <si>
    <t>Montáž potrubí z trub ocelových hladkých tř. 11 až 13 Ø 44,5 mm, tl. 3,2 mm</t>
  </si>
  <si>
    <t>504845045</t>
  </si>
  <si>
    <t>https://podminky.urs.cz/item/CS_URS_2024_01/230011031</t>
  </si>
  <si>
    <t>118</t>
  </si>
  <si>
    <t>14391009</t>
  </si>
  <si>
    <t>potrubí horkovodní ocelové předizolované kompaktní systém s antidifúzní barierou DN 32/140</t>
  </si>
  <si>
    <t>534158070</t>
  </si>
  <si>
    <t>12*18</t>
  </si>
  <si>
    <t>216*1,06 'Přepočtené koeficientem množství</t>
  </si>
  <si>
    <t>119</t>
  </si>
  <si>
    <t>14391008</t>
  </si>
  <si>
    <t>potrubí horkovodní ocelové předizolované kompaktní systém s antidifúzní barierou DN 32/125</t>
  </si>
  <si>
    <t>-1070413479</t>
  </si>
  <si>
    <t>120</t>
  </si>
  <si>
    <t>230011037</t>
  </si>
  <si>
    <t>Montáž potrubí z trub ocelových hladkých tř. 11 až 13 Ø 51 mm, tl. 2,6 mm</t>
  </si>
  <si>
    <t>-1240391768</t>
  </si>
  <si>
    <t>https://podminky.urs.cz/item/CS_URS_2024_01/230011037</t>
  </si>
  <si>
    <t>121</t>
  </si>
  <si>
    <t>14391012</t>
  </si>
  <si>
    <t>potrubí horkovodní ocelové předizolované kompaktní systém s antidifúzní barierou DN 40/140</t>
  </si>
  <si>
    <t>513342272</t>
  </si>
  <si>
    <t>2*12</t>
  </si>
  <si>
    <t>24*1,06 'Přepočtené koeficientem množství</t>
  </si>
  <si>
    <t>122</t>
  </si>
  <si>
    <t>14391011</t>
  </si>
  <si>
    <t>potrubí horkovodní ocelové předizolované kompaktní systém s antidifúzní barierou DN 40/125</t>
  </si>
  <si>
    <t>-2016524209</t>
  </si>
  <si>
    <t>123</t>
  </si>
  <si>
    <t>230011045</t>
  </si>
  <si>
    <t>Montáž potrubí z trub ocelových hladkých tř. 11 až 13 Ø 60,3 mm, tl. 2,9 mm</t>
  </si>
  <si>
    <t>-680248761</t>
  </si>
  <si>
    <t>https://podminky.urs.cz/item/CS_URS_2024_01/230011045</t>
  </si>
  <si>
    <t>124</t>
  </si>
  <si>
    <t>14391015</t>
  </si>
  <si>
    <t>potrubí horkovodní ocelové předizolované kompaktní systém s antidifúzní barierou DN 50/160</t>
  </si>
  <si>
    <t>-440903642</t>
  </si>
  <si>
    <t>37*12</t>
  </si>
  <si>
    <t>444*1,06 'Přepočtené koeficientem množství</t>
  </si>
  <si>
    <t>125</t>
  </si>
  <si>
    <t>14391014</t>
  </si>
  <si>
    <t>potrubí horkovodní ocelové předizolované kompaktní systém s antidifúzní barierou DN 50/140</t>
  </si>
  <si>
    <t>1568089490</t>
  </si>
  <si>
    <t>126</t>
  </si>
  <si>
    <t>230011047</t>
  </si>
  <si>
    <t>Montáž potrubí z trub ocelových hladkých tř. 11 až 13 Ø 76 mm, tl. 3,2 mm</t>
  </si>
  <si>
    <t>-1211686480</t>
  </si>
  <si>
    <t>https://podminky.urs.cz/item/CS_URS_2024_01/230011047</t>
  </si>
  <si>
    <t>127</t>
  </si>
  <si>
    <t>14391018</t>
  </si>
  <si>
    <t>potrubí horkovodní ocelové předizolované kompaktní systém s antidifúzní barierou DN 65/180</t>
  </si>
  <si>
    <t>-1298933973</t>
  </si>
  <si>
    <t>10*12</t>
  </si>
  <si>
    <t>120*1,06 'Přepočtené koeficientem množství</t>
  </si>
  <si>
    <t>14391017</t>
  </si>
  <si>
    <t>potrubí horkovodní ocelové předizolované kompaktní systém s antidifúzní barierou DN 65/160</t>
  </si>
  <si>
    <t>1454557628</t>
  </si>
  <si>
    <t>129</t>
  </si>
  <si>
    <t>14391016</t>
  </si>
  <si>
    <t>potrubí horkovodní ocelové předizolované kompaktní systém s antidifúzní barierou DN 65/140</t>
  </si>
  <si>
    <t>-1120424882</t>
  </si>
  <si>
    <t>250*4</t>
  </si>
  <si>
    <t>130</t>
  </si>
  <si>
    <t>230011067</t>
  </si>
  <si>
    <t>Montáž potrubí z trub ocelových hladkých tř. 11 až 13 Ø 108 mm, tl. 4,0 mm</t>
  </si>
  <si>
    <t>-462140843</t>
  </si>
  <si>
    <t>https://podminky.urs.cz/item/CS_URS_2024_01/230011067</t>
  </si>
  <si>
    <t>131</t>
  </si>
  <si>
    <t>14391024</t>
  </si>
  <si>
    <t>potrubí horkovodní ocelové předizolované kompaktní systém s antidifúzní barierou DN 100/250</t>
  </si>
  <si>
    <t>1926835952</t>
  </si>
  <si>
    <t>15*12</t>
  </si>
  <si>
    <t>180*1,06 'Přepočtené koeficientem množství</t>
  </si>
  <si>
    <t>132</t>
  </si>
  <si>
    <t>14391023</t>
  </si>
  <si>
    <t>potrubí horkovodní ocelové předizolované kompaktní systém s antidifúzní barierou DN 100/225</t>
  </si>
  <si>
    <t>1431167459</t>
  </si>
  <si>
    <t>133</t>
  </si>
  <si>
    <t>230011088</t>
  </si>
  <si>
    <t>Montáž potrubí z trub ocelových hladkých tř. 11 až 13 Ø 159 mm, tl. 4,5 mm</t>
  </si>
  <si>
    <t>1682536083</t>
  </si>
  <si>
    <t>https://podminky.urs.cz/item/CS_URS_2024_01/230011088</t>
  </si>
  <si>
    <t>134</t>
  </si>
  <si>
    <t>14391030</t>
  </si>
  <si>
    <t>potrubí horkovodní ocelové předizolované kompaktní systém s antidifúzní barierou DN 150/315</t>
  </si>
  <si>
    <t>1408882592</t>
  </si>
  <si>
    <t>31*12+5*4</t>
  </si>
  <si>
    <t>392*1,06 'Přepočtené koeficientem množství</t>
  </si>
  <si>
    <t>135</t>
  </si>
  <si>
    <t>14391029</t>
  </si>
  <si>
    <t>potrubí horkovodní ocelové předizolované kompaktní systém s antidifúzní barierou DN 150/280</t>
  </si>
  <si>
    <t>1731298747</t>
  </si>
  <si>
    <t>136</t>
  </si>
  <si>
    <t>14391028</t>
  </si>
  <si>
    <t>potrubí horkovodní ocelové předizolované kompaktní systém s antidifúzní barierou DN 150/250</t>
  </si>
  <si>
    <t>1173979906</t>
  </si>
  <si>
    <t>12+195*4</t>
  </si>
  <si>
    <t>137</t>
  </si>
  <si>
    <t>230011101</t>
  </si>
  <si>
    <t>Montáž potrubí z trub ocelových hladkých tř. 11 až 13 Ø 219 mm, tl. 6,3 mm</t>
  </si>
  <si>
    <t>117159232</t>
  </si>
  <si>
    <t>https://podminky.urs.cz/item/CS_URS_2024_01/230011101</t>
  </si>
  <si>
    <t>138</t>
  </si>
  <si>
    <t>14391033</t>
  </si>
  <si>
    <t>potrubí horkovodní ocelové předizolované kompaktní systém s antidifúzní barierou DN 200/400</t>
  </si>
  <si>
    <t>-1680326908</t>
  </si>
  <si>
    <t>5*4+35*12</t>
  </si>
  <si>
    <t>440*1,06 'Přepočtené koeficientem množství</t>
  </si>
  <si>
    <t>139</t>
  </si>
  <si>
    <t>14391032</t>
  </si>
  <si>
    <t>potrubí horkovodní ocelové předizolované kompaktní systém s antidifúzní barierou DN 200/355</t>
  </si>
  <si>
    <t>-1622813421</t>
  </si>
  <si>
    <t>5*4+12*35</t>
  </si>
  <si>
    <t>140</t>
  </si>
  <si>
    <t>230011113</t>
  </si>
  <si>
    <t>Montáž potrubí z trub ocelových hladkých tř. 11 až 13 Ø 273 mm, tl. 7,0 mm</t>
  </si>
  <si>
    <t>1994374042</t>
  </si>
  <si>
    <t>https://podminky.urs.cz/item/CS_URS_2024_01/230011113</t>
  </si>
  <si>
    <t>141</t>
  </si>
  <si>
    <t>14391035</t>
  </si>
  <si>
    <t>potrubí horkovodní ocelové předizolované kompaktní systém s antidifúzní barierou DN 250/450</t>
  </si>
  <si>
    <t>-555410317</t>
  </si>
  <si>
    <t>80*12</t>
  </si>
  <si>
    <t>960*1,06 'Přepočtené koeficientem množství</t>
  </si>
  <si>
    <t>142</t>
  </si>
  <si>
    <t>14391036</t>
  </si>
  <si>
    <t>potrubí horkovodní ocelové předizolované kompaktní systém s antidifúzní barierou DN 250/500</t>
  </si>
  <si>
    <t>-1699317525</t>
  </si>
  <si>
    <t>143</t>
  </si>
  <si>
    <t>143TO-15-560</t>
  </si>
  <si>
    <t>1153316639</t>
  </si>
  <si>
    <t>144</t>
  </si>
  <si>
    <t>143TO-15-500</t>
  </si>
  <si>
    <t>-321000284</t>
  </si>
  <si>
    <t>145</t>
  </si>
  <si>
    <t>230011121</t>
  </si>
  <si>
    <t>Montáž potrubí z trub ocelových hladkých tř. 11 až 13 Ø 324 mm, tl. 6,0 mm</t>
  </si>
  <si>
    <t>829456517</t>
  </si>
  <si>
    <t>https://podminky.urs.cz/item/CS_URS_2024_01/230011121</t>
  </si>
  <si>
    <t>146</t>
  </si>
  <si>
    <t>14391038</t>
  </si>
  <si>
    <t>potrubí horkovodní ocelové předizolované kompaktní systém s antidifúzní barierou DN 300/500</t>
  </si>
  <si>
    <t>-1532709315</t>
  </si>
  <si>
    <t>150*12</t>
  </si>
  <si>
    <t>1800*1,06 'Přepočtené koeficientem množství</t>
  </si>
  <si>
    <t>147</t>
  </si>
  <si>
    <t>14391039</t>
  </si>
  <si>
    <t>potrubí horkovodní ocelové předizolované kompaktní systém s antidifúzní barierou DN 300/560</t>
  </si>
  <si>
    <t>-1285319600</t>
  </si>
  <si>
    <t>148</t>
  </si>
  <si>
    <t>230022020</t>
  </si>
  <si>
    <t>Montáž trubních dílů přivařovacích hmotnosti přes 1 do 3 kg tř. 11 až 13 Ø 31,8 mm, tl. 2,6 mm</t>
  </si>
  <si>
    <t>-198869350</t>
  </si>
  <si>
    <t>https://podminky.urs.cz/item/CS_URS_2024_01/230022020</t>
  </si>
  <si>
    <t>149</t>
  </si>
  <si>
    <t>KKP25-40</t>
  </si>
  <si>
    <t>Kulový kohout přivařovací, mat. P235GH, ovládání pákou PN40,DN25</t>
  </si>
  <si>
    <t>630929554</t>
  </si>
  <si>
    <t>150</t>
  </si>
  <si>
    <t>OBL25-90</t>
  </si>
  <si>
    <t xml:space="preserve">Oblouk 3D EN 10253-2, mat. P235GH  ø33.7x2.6 / 90°</t>
  </si>
  <si>
    <t>1710988484</t>
  </si>
  <si>
    <t>151</t>
  </si>
  <si>
    <t>R.3SMK0900250125</t>
  </si>
  <si>
    <t>Koleno předizolované ocelové série3 90°, ocel P235GH, DN 25, DA125, 1,0 x 1,0m</t>
  </si>
  <si>
    <t>256</t>
  </si>
  <si>
    <t>-2044553751</t>
  </si>
  <si>
    <t>152</t>
  </si>
  <si>
    <t>R.3SMK0300250125</t>
  </si>
  <si>
    <t xml:space="preserve">Koleno předizolované ocelové  série3 30°, ocel P235GH, DN 25, DA125, 1,0 x 1,0m</t>
  </si>
  <si>
    <t>-64664402</t>
  </si>
  <si>
    <t>153</t>
  </si>
  <si>
    <t>R.3SOK0900250125</t>
  </si>
  <si>
    <t xml:space="preserve">Koleno předizolované ocelové  série3 90°, ocel P235GH, DN 25, DA125, 1,5 x 2,0m</t>
  </si>
  <si>
    <t>657465670</t>
  </si>
  <si>
    <t>154</t>
  </si>
  <si>
    <t>R.2SMK0900250110</t>
  </si>
  <si>
    <t xml:space="preserve">Koleno předizolované ocelové  série2 90°, ocel P235GH, DN 25, DA110, 1,0 x 1,0m</t>
  </si>
  <si>
    <t>1784636991</t>
  </si>
  <si>
    <t>155</t>
  </si>
  <si>
    <t>R.2SMK0300250110</t>
  </si>
  <si>
    <t xml:space="preserve">Koleno předizolované ocelové  série2 30°, ocel P235GH, DN 25, DA110, 1,0 x 1,0m</t>
  </si>
  <si>
    <t>-135496203</t>
  </si>
  <si>
    <t>156</t>
  </si>
  <si>
    <t>R.2SOK0900250110</t>
  </si>
  <si>
    <t xml:space="preserve">Koleno předizolované ocelové  série2 90°, ocel P235GH, DN 25, DA110, 1,5 x 2,0m</t>
  </si>
  <si>
    <t>1501871458</t>
  </si>
  <si>
    <t>157</t>
  </si>
  <si>
    <t>230022029</t>
  </si>
  <si>
    <t>Montáž trubních dílů přivařovacích hmotnosti přes 1 do 3 kg tř. 11 až 13 Ø 44,5 mm, tl. 2,6 mm</t>
  </si>
  <si>
    <t>-1283729752</t>
  </si>
  <si>
    <t>https://podminky.urs.cz/item/CS_URS_2024_01/230022029</t>
  </si>
  <si>
    <t>158</t>
  </si>
  <si>
    <t>R.2SMK0900320125</t>
  </si>
  <si>
    <t>Koleno předizolované ocelové série2 90°, ocel P235GH, DN 32, DA125, 1,0 x 1,0m</t>
  </si>
  <si>
    <t>-1334209354</t>
  </si>
  <si>
    <t>159</t>
  </si>
  <si>
    <t>R.3SMK0900320140</t>
  </si>
  <si>
    <t xml:space="preserve">Koleno předizolované ocelové  série3 90°, ocel P235GH, DN 32, DA140, 1,0 x 1,0m</t>
  </si>
  <si>
    <t>-1678006027</t>
  </si>
  <si>
    <t>160</t>
  </si>
  <si>
    <t>R1.3SMK0750320140</t>
  </si>
  <si>
    <t>Koleno předizolované ocelové série3 80°, ocel P235GH, DN 32, DA140, 1,0 x 1,0m</t>
  </si>
  <si>
    <t>-1976751160</t>
  </si>
  <si>
    <t>161</t>
  </si>
  <si>
    <t>R1.2SMK0750320125</t>
  </si>
  <si>
    <t xml:space="preserve">Koleno předizolované ocelové  série2 80°, ocel P235GH, DN 32, DA125, 1,0 x 1,0m</t>
  </si>
  <si>
    <t>-69818677</t>
  </si>
  <si>
    <t>162</t>
  </si>
  <si>
    <t>R.2SOK0900320125</t>
  </si>
  <si>
    <t>Koleno předizolované ocelové série2 90°, ocel P235GH, DN 32, DA125, 1,5 x 2,0m</t>
  </si>
  <si>
    <t>553016986</t>
  </si>
  <si>
    <t>163</t>
  </si>
  <si>
    <t>R.3SOK0900320125</t>
  </si>
  <si>
    <t xml:space="preserve">Koleno předizolované ocelové  série3 90°, ocel P235GH, DN 32, DA140, 1,5 x 2,0m</t>
  </si>
  <si>
    <t>1634990964</t>
  </si>
  <si>
    <t>164</t>
  </si>
  <si>
    <t>KKP32-40</t>
  </si>
  <si>
    <t>Kulový kohout přivařovací, mat. P235GH, ovládání pákou PN40,DN32</t>
  </si>
  <si>
    <t>196799120</t>
  </si>
  <si>
    <t>165</t>
  </si>
  <si>
    <t>OBL32-90</t>
  </si>
  <si>
    <t xml:space="preserve">blouk 3D EN 10253-2, mat. P235GH  ø42.4x2.6 / 90°</t>
  </si>
  <si>
    <t>-1894581765</t>
  </si>
  <si>
    <t>166</t>
  </si>
  <si>
    <t>230023029</t>
  </si>
  <si>
    <t>Montáž trubních dílů přivařovacích hmotnosti přes 3 do 10 kg tř. 11 až 13 Ø 44,5 mm, tl. 2,6 mm</t>
  </si>
  <si>
    <t>132466747</t>
  </si>
  <si>
    <t>https://podminky.urs.cz/item/CS_URS_2024_01/230023029</t>
  </si>
  <si>
    <t>167</t>
  </si>
  <si>
    <t>R12COMBI0252X025N</t>
  </si>
  <si>
    <t>Kombinovaná uzavírací armatura-V DN25/110 2x DN25 al. N</t>
  </si>
  <si>
    <t>436639669</t>
  </si>
  <si>
    <t>168</t>
  </si>
  <si>
    <t>R2COMBI0252X025N</t>
  </si>
  <si>
    <t>1092221644</t>
  </si>
  <si>
    <t>169</t>
  </si>
  <si>
    <t>230023020</t>
  </si>
  <si>
    <t>Montáž trubních dílů přivařovacích hmotnosti přes 3 do 10 kg tř. 11 až 13 Ø 31,8 mm, tl. 2,6 mm</t>
  </si>
  <si>
    <t>-1727710222</t>
  </si>
  <si>
    <t>https://podminky.urs.cz/item/CS_URS_2024_01/230023020</t>
  </si>
  <si>
    <t>170</t>
  </si>
  <si>
    <t>R12COMBI0322X025N</t>
  </si>
  <si>
    <t>Kombinovaná uzavírací armatura-V DN32/125 2x DN25 al. N</t>
  </si>
  <si>
    <t>-1011614228</t>
  </si>
  <si>
    <t>171</t>
  </si>
  <si>
    <t>R22COMBI0322X025N</t>
  </si>
  <si>
    <t>476599902</t>
  </si>
  <si>
    <t>172</t>
  </si>
  <si>
    <t>230023037</t>
  </si>
  <si>
    <t>Montáž trubních dílů přivařovacích hmotnosti přes 3 do 10 kg tř. 11 až 13 Ø 51 mm, tl. 2,6 mm</t>
  </si>
  <si>
    <t>1805510906</t>
  </si>
  <si>
    <t>https://podminky.urs.cz/item/CS_URS_2024_01/230023037</t>
  </si>
  <si>
    <t>173</t>
  </si>
  <si>
    <t>R.3SMK0900400140</t>
  </si>
  <si>
    <t xml:space="preserve">Koleno předizolované ocelové  série3 90°, ocel P235GH, DN 40, DA140, 1,0 x 1,0m</t>
  </si>
  <si>
    <t>-434121083</t>
  </si>
  <si>
    <t>174</t>
  </si>
  <si>
    <t>R.2SMK0900400125</t>
  </si>
  <si>
    <t>Koleno předizolované ocelové série2 90°, ocel P235GH, DN 40, DA125, 1,0 x 1,0m</t>
  </si>
  <si>
    <t>1603565183</t>
  </si>
  <si>
    <t>175</t>
  </si>
  <si>
    <t>KKP40-40</t>
  </si>
  <si>
    <t>Kulový kohout přivařovací, mat. P235GH, ovládání pákou PN40,DN40</t>
  </si>
  <si>
    <t>1519316332</t>
  </si>
  <si>
    <t>176</t>
  </si>
  <si>
    <t>OBL40-90</t>
  </si>
  <si>
    <t xml:space="preserve">Oblouk 3D EN 10253-2, mat. P235GH  ø48.3x2.6 / 90°</t>
  </si>
  <si>
    <t>-1734830849</t>
  </si>
  <si>
    <t>177</t>
  </si>
  <si>
    <t>230024045</t>
  </si>
  <si>
    <t>Montáž trubních dílů přivařovacích hmotnosti přes 10 do 50 kg tř. 11 až 13 Ø 60,3 mm, tl. 2,9 mm</t>
  </si>
  <si>
    <t>-1723297817</t>
  </si>
  <si>
    <t>https://podminky.urs.cz/item/CS_URS_2024_01/230024045</t>
  </si>
  <si>
    <t>178</t>
  </si>
  <si>
    <t>R.3SMK0900500160</t>
  </si>
  <si>
    <t xml:space="preserve">Koleno předizolované ocelové  série3 90°, ocel P235GH, DN 50, DA160, 1,0 x 1,0m</t>
  </si>
  <si>
    <t>-290877462</t>
  </si>
  <si>
    <t>179</t>
  </si>
  <si>
    <t>R.3SMK0300500160</t>
  </si>
  <si>
    <t xml:space="preserve">Koleno předizolované ocelové  série3 30°, ocel P235GH, DN 50, DA160, 1,0 x 1,0m</t>
  </si>
  <si>
    <t>71264189</t>
  </si>
  <si>
    <t>180</t>
  </si>
  <si>
    <t>R.2SMK0900500140</t>
  </si>
  <si>
    <t xml:space="preserve">Koleno předizolované ocelové  série2 90°, ocel P235GH, DN 50, DA140, 1,0 x 1,0m</t>
  </si>
  <si>
    <t>-435411021</t>
  </si>
  <si>
    <t>181</t>
  </si>
  <si>
    <t>R.2SMK0300500140</t>
  </si>
  <si>
    <t xml:space="preserve">Koleno předizolované ocelové  série2 30°, ocel P235GH, DN 50, DA140, 1,0 x 1,0m</t>
  </si>
  <si>
    <t>948795736</t>
  </si>
  <si>
    <t>182</t>
  </si>
  <si>
    <t>ODB.2ET050025N</t>
  </si>
  <si>
    <t>Přímá odbočka - odvzdušnění-T 2-DN50/140 x 2-DN25/110 al. N</t>
  </si>
  <si>
    <t>1120238618</t>
  </si>
  <si>
    <t>183</t>
  </si>
  <si>
    <t>ODB.3ET050020N</t>
  </si>
  <si>
    <t>-1635555344</t>
  </si>
  <si>
    <t>184</t>
  </si>
  <si>
    <t>KKP50-40</t>
  </si>
  <si>
    <t>Kulový kohout přivařovací, mat. P235GH, ovládání pákou PN40,DN50</t>
  </si>
  <si>
    <t>984789203</t>
  </si>
  <si>
    <t>185</t>
  </si>
  <si>
    <t>OBL50-90</t>
  </si>
  <si>
    <t xml:space="preserve">Oblouk 3D EN 10253-2, mat. P235GH  ø60.3x2.9 / 90°</t>
  </si>
  <si>
    <t>1179434180</t>
  </si>
  <si>
    <t>186</t>
  </si>
  <si>
    <t>230024047</t>
  </si>
  <si>
    <t>Montáž trubních dílů přivařovacích hmotnosti přes 10 do 50 kg tř. 11 až 13 Ø 76 mm, tl. 3,2 mm</t>
  </si>
  <si>
    <t>1408116671</t>
  </si>
  <si>
    <t>https://podminky.urs.cz/item/CS_URS_2024_01/230024047</t>
  </si>
  <si>
    <t>187</t>
  </si>
  <si>
    <t>R.2SMK0900650160</t>
  </si>
  <si>
    <t>Koleno předizolované ocelové R série2 90°, ocel P235GH, DN 65, DA160, 1,0 x 1,0m</t>
  </si>
  <si>
    <t>1993539709</t>
  </si>
  <si>
    <t>188</t>
  </si>
  <si>
    <t>R.3SMK0900650180</t>
  </si>
  <si>
    <t>Koleno předizolované ocelové série3 90°, ocel P235GH, DN 65, DA180, 1,0 x 1,0m</t>
  </si>
  <si>
    <t>2000968323</t>
  </si>
  <si>
    <t>189</t>
  </si>
  <si>
    <t>KKP65-40</t>
  </si>
  <si>
    <t>Kulový kohout přivařovací, mat. P235GH, ovládání pákou PN40,DN65</t>
  </si>
  <si>
    <t>1381228867</t>
  </si>
  <si>
    <t>190</t>
  </si>
  <si>
    <t>OBL65-90</t>
  </si>
  <si>
    <t xml:space="preserve">Oblouk 3D EN 10253-2, mat. P235GH  ø76.1x3.2 / 90°</t>
  </si>
  <si>
    <t>-1448678111</t>
  </si>
  <si>
    <t>191</t>
  </si>
  <si>
    <t>R.1SMK0900650140</t>
  </si>
  <si>
    <t>Koleno předizolované ocelové NRG PREMIO série1 90°, ocel P235GH, DN 65, DA140, 1,0 x 1,0m</t>
  </si>
  <si>
    <t>-1685508351</t>
  </si>
  <si>
    <t>192</t>
  </si>
  <si>
    <t>R.1SMK0600650140</t>
  </si>
  <si>
    <t>Koleno předizolované ocelové NRG PREMIO série1 50°, ocel P235GH, DN 65, DA140, 1,0 x 1,0m</t>
  </si>
  <si>
    <t>40781891</t>
  </si>
  <si>
    <t>193</t>
  </si>
  <si>
    <t>R.1SMK0300650140</t>
  </si>
  <si>
    <t>Koleno předizolované ocelové NRG PREMIO série1 25°, ocel P235GH, DN 65, DA140, 1,0 x 1,0m</t>
  </si>
  <si>
    <t>261629564</t>
  </si>
  <si>
    <t>194</t>
  </si>
  <si>
    <t>230024067</t>
  </si>
  <si>
    <t>Montáž trubních dílů přivařovacích hmotnosti přes 10 do 50 kg tř. 11 až 13 Ø 108 mm, tl. 4,0 mm</t>
  </si>
  <si>
    <t>-159933278</t>
  </si>
  <si>
    <t>https://podminky.urs.cz/item/CS_URS_2024_01/230024067</t>
  </si>
  <si>
    <t>195</t>
  </si>
  <si>
    <t>R.3SMK0901000250</t>
  </si>
  <si>
    <t xml:space="preserve">Koleno předizolované ocelové  série3 90°, ocel P235GH, DN 100, DA250, 1,0 x 1,0m</t>
  </si>
  <si>
    <t>736742914</t>
  </si>
  <si>
    <t>196</t>
  </si>
  <si>
    <t>R.2SMK0901000225</t>
  </si>
  <si>
    <t xml:space="preserve">Koleno předizolované ocelové  série2 90°, ocel P235GH, DN 100, DA225, 1,0 x 1,0m</t>
  </si>
  <si>
    <t>-994637063</t>
  </si>
  <si>
    <t>197</t>
  </si>
  <si>
    <t>OBL100-90</t>
  </si>
  <si>
    <t xml:space="preserve">Oblouk 3D EN 10253-2, mat. P235GH  ø114.3x4.0 / 90°</t>
  </si>
  <si>
    <t>1840691340</t>
  </si>
  <si>
    <t>198</t>
  </si>
  <si>
    <t>230024088</t>
  </si>
  <si>
    <t>Montáž trubních dílů přivařovacích hmotnosti přes 10 do 50 kg tř. 11 až 13 Ø 159 mm, tl. 4,5 mm</t>
  </si>
  <si>
    <t>1307670893</t>
  </si>
  <si>
    <t>https://podminky.urs.cz/item/CS_URS_2024_01/230024088</t>
  </si>
  <si>
    <t>199</t>
  </si>
  <si>
    <t>R.2SMK0901500280</t>
  </si>
  <si>
    <t>Koleno předizolované ocelové série2 90°, ocel P235GH, DN 150, DA280, 1,0 x 1,0m</t>
  </si>
  <si>
    <t>-165235051</t>
  </si>
  <si>
    <t>200</t>
  </si>
  <si>
    <t>R1.2SMK0751500280</t>
  </si>
  <si>
    <t xml:space="preserve">Koleno předizolované ocelové  série2 85°, ocel P235GH, DN 150, DA280, 1,0 x 1,0m</t>
  </si>
  <si>
    <t>771369134</t>
  </si>
  <si>
    <t>201</t>
  </si>
  <si>
    <t>R2.2SMK0751500280</t>
  </si>
  <si>
    <t xml:space="preserve">Koleno předizolované ocelové  série2 80°, ocel P235GH, DN 150, DA280, 1,0 x 1,0m</t>
  </si>
  <si>
    <t>636594100</t>
  </si>
  <si>
    <t>202</t>
  </si>
  <si>
    <t>R1.2SMK0601500280</t>
  </si>
  <si>
    <t xml:space="preserve">Koleno předizolované ocelové  série2 65°, ocel P235GH, DN 150, DA280, 1,0 x 1,0m</t>
  </si>
  <si>
    <t>1274987481</t>
  </si>
  <si>
    <t>203</t>
  </si>
  <si>
    <t>R2.2SMK0601500280</t>
  </si>
  <si>
    <t xml:space="preserve">Koleno předizolované ocelové  série2 50°, ocel P235GH, DN 150, DA280, 1,0 x 1,0m</t>
  </si>
  <si>
    <t>1991322580</t>
  </si>
  <si>
    <t>204</t>
  </si>
  <si>
    <t>R.2SMK0451500280</t>
  </si>
  <si>
    <t>Koleno předizolované ocelové série2 40°, ocel P235GH, DN 150, DA280, 1,0 x 1,0m</t>
  </si>
  <si>
    <t>1835120990</t>
  </si>
  <si>
    <t>205</t>
  </si>
  <si>
    <t>R.3SMK0901500315</t>
  </si>
  <si>
    <t xml:space="preserve">Koleno předizolované ocelové  série3 90°, ocel P235GH, DN 150, DA315, 1,0 x 1,0m</t>
  </si>
  <si>
    <t>757445786</t>
  </si>
  <si>
    <t>206</t>
  </si>
  <si>
    <t>R1.3SMK0751500315</t>
  </si>
  <si>
    <t xml:space="preserve">Koleno předizolované ocelové  série3 85°, ocel P235GH, DN 150, DA315, 1,0 x 1,0m</t>
  </si>
  <si>
    <t>997625010</t>
  </si>
  <si>
    <t>207</t>
  </si>
  <si>
    <t>R2.3SMK0751500315</t>
  </si>
  <si>
    <t xml:space="preserve">Koleno předizolované ocelové  série3 80°, ocel P235GH, DN 150, DA315, 1,0 x 1,0m</t>
  </si>
  <si>
    <t>2070818140</t>
  </si>
  <si>
    <t>208</t>
  </si>
  <si>
    <t>R1.3SMK0601500315</t>
  </si>
  <si>
    <t xml:space="preserve">Koleno předizolované ocelové  série3 65°, ocel P235GH, DN 150, DA315, 1,0 x 1,0m</t>
  </si>
  <si>
    <t>1523899662</t>
  </si>
  <si>
    <t>209</t>
  </si>
  <si>
    <t>R2.3SMK0601500315</t>
  </si>
  <si>
    <t xml:space="preserve">Koleno předizolované ocelové  série3 50°, ocel P235GH, DN 150, DA315, 1,0 x 1,0m</t>
  </si>
  <si>
    <t>-1015012456</t>
  </si>
  <si>
    <t>210</t>
  </si>
  <si>
    <t>R.3SMK0451500315</t>
  </si>
  <si>
    <t>Koleno předizolované ocelové série3 40°, ocel P235GH, DN 150, DA315, 1,0 x 1,0m</t>
  </si>
  <si>
    <t>-2007369231</t>
  </si>
  <si>
    <t>211</t>
  </si>
  <si>
    <t>R.1SMK0901500250</t>
  </si>
  <si>
    <t>Koleno předizolované ocelové NRG PREMIO série1 90°, ocel P235GH, DN 150, DA250, 1,0 x 1,0m</t>
  </si>
  <si>
    <t>-1555769266</t>
  </si>
  <si>
    <t>212</t>
  </si>
  <si>
    <t>ODB.2PT150050N</t>
  </si>
  <si>
    <t>Odbočka paralelní-T 2-DN150/280 x 2-DN50/140 al. N</t>
  </si>
  <si>
    <t>-2000088436</t>
  </si>
  <si>
    <t>213</t>
  </si>
  <si>
    <t>ODB.2PT150032N</t>
  </si>
  <si>
    <t>Odbočka paralelní-T 2-DN150/280 x 2-DN32/125 al. N</t>
  </si>
  <si>
    <t>910905333</t>
  </si>
  <si>
    <t>214</t>
  </si>
  <si>
    <t>ODB.3PT150050N</t>
  </si>
  <si>
    <t>Odbočka paralelní-T 3-DN150/315 x 3-DN50/160 al. N</t>
  </si>
  <si>
    <t>-1353385307</t>
  </si>
  <si>
    <t>215</t>
  </si>
  <si>
    <t>ODB.3PT150025N</t>
  </si>
  <si>
    <t>Odbočka paralelní-T 3-DN150/315 x 3-DN32/125 al. N</t>
  </si>
  <si>
    <t>-1183194667</t>
  </si>
  <si>
    <t>216</t>
  </si>
  <si>
    <t>ODB1150-65</t>
  </si>
  <si>
    <t>Odbočka paralelní -T 1-DN150/250 x 1-DN65/140 al. N</t>
  </si>
  <si>
    <t>-2147400040</t>
  </si>
  <si>
    <t>217</t>
  </si>
  <si>
    <t>R.2EA15090N</t>
  </si>
  <si>
    <t>FTS 2 EA DN150/280 90° R=1,5D al. N L=1,2x1,2m</t>
  </si>
  <si>
    <t>1257088555</t>
  </si>
  <si>
    <t>218</t>
  </si>
  <si>
    <t>R2EA15090R2</t>
  </si>
  <si>
    <t>PB atyp DN150/315 20° R=1,5D al. N L=1,2x1,2m</t>
  </si>
  <si>
    <t>-1252377195</t>
  </si>
  <si>
    <t>219</t>
  </si>
  <si>
    <t>RED.2RED200150NII</t>
  </si>
  <si>
    <t xml:space="preserve">Předizolovaná redukce  2-DN200/355 x 2-DN150/280 al. N řada 2</t>
  </si>
  <si>
    <t>-72019715</t>
  </si>
  <si>
    <t>220</t>
  </si>
  <si>
    <t>RED.3RED200150NII</t>
  </si>
  <si>
    <t>Předizolovaná redukce 3-DN200/400 x 3-DN150/315 al. N řada 2</t>
  </si>
  <si>
    <t>-249599576</t>
  </si>
  <si>
    <t>221</t>
  </si>
  <si>
    <t>R.1SRY0021500100</t>
  </si>
  <si>
    <t xml:space="preserve">Redukce ocelová  série1 ocel P235GH, včetně doizolování délky 500mm; DN 150 / DN 100, DA250/DA200</t>
  </si>
  <si>
    <t>set</t>
  </si>
  <si>
    <t>-2010506947</t>
  </si>
  <si>
    <t>222</t>
  </si>
  <si>
    <t>OBL150-90</t>
  </si>
  <si>
    <t xml:space="preserve">Oblouk 3D EN 10253-2, mat. P235GH  ø168.3x4.5 / 90°</t>
  </si>
  <si>
    <t>-1695197663</t>
  </si>
  <si>
    <t>223</t>
  </si>
  <si>
    <t>R1500500250012</t>
  </si>
  <si>
    <t xml:space="preserve">T-kus předizolovaný ocelový  série1 ocel P235GH, DN 150 / DN 50, DA250 / DA125</t>
  </si>
  <si>
    <t>-103954726</t>
  </si>
  <si>
    <t>224</t>
  </si>
  <si>
    <t>R1500250250009</t>
  </si>
  <si>
    <t>T-kus předizolovaný ocelový NRG PREMIO série1 ocel P235GH, DN 150 / DN 25, DA250 / DA90</t>
  </si>
  <si>
    <t>-844625036</t>
  </si>
  <si>
    <t>225</t>
  </si>
  <si>
    <t>KKP150-25</t>
  </si>
  <si>
    <t>-1408830515</t>
  </si>
  <si>
    <t>226</t>
  </si>
  <si>
    <t>230024113</t>
  </si>
  <si>
    <t>Montáž trubních dílů přivařovacích hmotnosti přes 10 do 50 kg tř. 11 až 13 Ø 273 mm, tl. 7 mm</t>
  </si>
  <si>
    <t>355114719</t>
  </si>
  <si>
    <t>https://podminky.urs.cz/item/CS_URS_2024_01/230024113</t>
  </si>
  <si>
    <t>227</t>
  </si>
  <si>
    <t>RED.2RED250150NII</t>
  </si>
  <si>
    <t xml:space="preserve">Předizolovaná redukce  2-DN250/450 x 2-DN150/280 al. N řada 2</t>
  </si>
  <si>
    <t>-602812698</t>
  </si>
  <si>
    <t>228</t>
  </si>
  <si>
    <t>RED.2RED250200NII</t>
  </si>
  <si>
    <t>Předizolovaná redukce 2-DN250/450 x 2-DN200/355 al. N řada 2</t>
  </si>
  <si>
    <t>-1107837118</t>
  </si>
  <si>
    <t>229</t>
  </si>
  <si>
    <t>RED.3RED250150NII</t>
  </si>
  <si>
    <t xml:space="preserve">Předizolovaná redukce  3-DN250/500 x 3-DN150/315 al. N řada 2</t>
  </si>
  <si>
    <t>1745787067</t>
  </si>
  <si>
    <t>230</t>
  </si>
  <si>
    <t>RED.3RED250200NII</t>
  </si>
  <si>
    <t xml:space="preserve">Předizolovaná redukce  3-DN250/500 x 3-DN200/400 al. N řada 2</t>
  </si>
  <si>
    <t>715482612</t>
  </si>
  <si>
    <t>231</t>
  </si>
  <si>
    <t>230025101</t>
  </si>
  <si>
    <t>Montáž trubních dílů přivařovacích hmotnosti přes 50 do 250 kg tř. 11 až 13 Ø 219 mm, tl. 6,3 mm</t>
  </si>
  <si>
    <t>1929321867</t>
  </si>
  <si>
    <t>https://podminky.urs.cz/item/CS_URS_2024_01/230025101</t>
  </si>
  <si>
    <t>232</t>
  </si>
  <si>
    <t>R.2SMK0602000355</t>
  </si>
  <si>
    <t xml:space="preserve">Koleno předizolované ocelové  série2 60°, ocel P235GH, DN 200, DA355, 1,0 x 1,0m</t>
  </si>
  <si>
    <t>857961523</t>
  </si>
  <si>
    <t>233</t>
  </si>
  <si>
    <t>R.3SMK0902000400</t>
  </si>
  <si>
    <t xml:space="preserve">Koleno předizolované ocelové  série3 90°, ocel P235GH, DN 200, DA400, 1,0 x 1,0m</t>
  </si>
  <si>
    <t>-962693936</t>
  </si>
  <si>
    <t>234</t>
  </si>
  <si>
    <t>R.2SMK0452000355</t>
  </si>
  <si>
    <t>Koleno předizolované ocelové NRG PREMIO série2 45°, ocel P235GH, DN 200, DA355, 1,0 x 1,0m</t>
  </si>
  <si>
    <t>-49600950</t>
  </si>
  <si>
    <t>235</t>
  </si>
  <si>
    <t>R.3SMK0452000400</t>
  </si>
  <si>
    <t>Koleno předizolované ocelové NRG PREMIO série3 45°, ocel P235GH, DN 200, DA400, 1,0 x 1,0m</t>
  </si>
  <si>
    <t>-2100479002</t>
  </si>
  <si>
    <t>236</t>
  </si>
  <si>
    <t>R.3SMK0302000400</t>
  </si>
  <si>
    <t xml:space="preserve">Koleno předizolované ocelové  série3 35°, ocel P235GH, DN 200, DA400, 1,0 x 1,0m</t>
  </si>
  <si>
    <t>1367367724</t>
  </si>
  <si>
    <t>237</t>
  </si>
  <si>
    <t>R.2SMK0302000355</t>
  </si>
  <si>
    <t xml:space="preserve">Koleno předizolované ocelové  série2 35°, ocel P235GH, DN 200, DA355, 1,0 x 1,0m</t>
  </si>
  <si>
    <t>-860758050</t>
  </si>
  <si>
    <t>238</t>
  </si>
  <si>
    <t>ODB.3PT200150N</t>
  </si>
  <si>
    <t>Odbočka paralelní-T 3-DN200/400 x 3-DN150/315 al. N</t>
  </si>
  <si>
    <t>1569886636</t>
  </si>
  <si>
    <t>239</t>
  </si>
  <si>
    <t>ODB.3PT200100N</t>
  </si>
  <si>
    <t>Odbočka paralelní-T 3-DN200/400 x 3-DN100/250 al. N</t>
  </si>
  <si>
    <t>2016425709</t>
  </si>
  <si>
    <t>240</t>
  </si>
  <si>
    <t>ODB.3PT200032N</t>
  </si>
  <si>
    <t>Odbočka paralelní-T 3-DN200/400 x 3-DN32/140 al. N</t>
  </si>
  <si>
    <t>1670520665</t>
  </si>
  <si>
    <t>241</t>
  </si>
  <si>
    <t>ODB.2PT200150N</t>
  </si>
  <si>
    <t>Odbočka paralelní-T 2-DN200/355 x 2-DN150/280 al. N</t>
  </si>
  <si>
    <t>-239916453</t>
  </si>
  <si>
    <t>242</t>
  </si>
  <si>
    <t>ODB.2PT200100N</t>
  </si>
  <si>
    <t>Odbočka paralelní-T 2-DN200/355 x 2-DN100/225 al. N</t>
  </si>
  <si>
    <t>-559522646</t>
  </si>
  <si>
    <t>243</t>
  </si>
  <si>
    <t>ODB.2PT200032N</t>
  </si>
  <si>
    <t>Odbočka paralelní-T 2-DN200/355 x 2-DN32/125 al. N</t>
  </si>
  <si>
    <t>-114628222</t>
  </si>
  <si>
    <t>244</t>
  </si>
  <si>
    <t>230025113</t>
  </si>
  <si>
    <t>Montáž trubních dílů přivařovacích hmotnosti přes 50 do 250 kg tř. 11 až 13 Ø 273 mm, tl. 7 mm</t>
  </si>
  <si>
    <t>386167893</t>
  </si>
  <si>
    <t>https://podminky.urs.cz/item/CS_URS_2024_01/230025113</t>
  </si>
  <si>
    <t>245</t>
  </si>
  <si>
    <t>R.2SNK0902500450</t>
  </si>
  <si>
    <t xml:space="preserve">Koleno předizolované ocelové  série2 90°, ocel P235GH, DN 250, DA450, 1,3 x 1,3m</t>
  </si>
  <si>
    <t>1132132804</t>
  </si>
  <si>
    <t>246</t>
  </si>
  <si>
    <t>R.3SNK0902500500</t>
  </si>
  <si>
    <t>Koleno předizolované ocelové série3 90°, ocel P235GH, DN 250, DA500, 1,3 x 1,3m</t>
  </si>
  <si>
    <t>867590104</t>
  </si>
  <si>
    <t>247</t>
  </si>
  <si>
    <t>R.2SNK09025005R1</t>
  </si>
  <si>
    <t>Koleno předizolované ocelové série2 75°, ocel P235GH, DN 250, DA500, 1,0 x 1,0m</t>
  </si>
  <si>
    <t>825394277</t>
  </si>
  <si>
    <t>248</t>
  </si>
  <si>
    <t>R.3SNK09025005R1</t>
  </si>
  <si>
    <t>Koleno předizolované ocelové série3 75°, ocel P235GH, DN 250, DA500, 1,0 x 1,0m</t>
  </si>
  <si>
    <t>-112596635</t>
  </si>
  <si>
    <t>249</t>
  </si>
  <si>
    <t>R.2SNK09025004R2</t>
  </si>
  <si>
    <t xml:space="preserve">Koleno předizolované ocelové  série2 40°, ocel P235GH, DN 250, DA450, 1,0 x 1,0m</t>
  </si>
  <si>
    <t>-1662457480</t>
  </si>
  <si>
    <t>250</t>
  </si>
  <si>
    <t>R.3SNK09025004R1</t>
  </si>
  <si>
    <t xml:space="preserve">Koleno předizolované ocelové  série3 40°, ocel P235GH, DN 250, DA450, 1,0 x 1,0m</t>
  </si>
  <si>
    <t>142605765</t>
  </si>
  <si>
    <t>251</t>
  </si>
  <si>
    <t>R.2SNK09025004R3</t>
  </si>
  <si>
    <t xml:space="preserve">Koleno předizolované ocelové  série2 35°, ocel P235GH, DN 250, DA450, 1,0 x 1,0m</t>
  </si>
  <si>
    <t>-923669031</t>
  </si>
  <si>
    <t>252</t>
  </si>
  <si>
    <t>R.3SNK09025005R3</t>
  </si>
  <si>
    <t>Koleno předizolované ocelové série3 35°, ocel P235GH, DN 250, DA500, 1,0 x 1,0m</t>
  </si>
  <si>
    <t>1642170397</t>
  </si>
  <si>
    <t>253</t>
  </si>
  <si>
    <t>R.2SNK09025004R4</t>
  </si>
  <si>
    <t xml:space="preserve">Koleno předizolované ocelové  série2 30°, ocel P235GH, DN 250, DA450, 1,0 x 1,0m</t>
  </si>
  <si>
    <t>2097592295</t>
  </si>
  <si>
    <t>254</t>
  </si>
  <si>
    <t>R.3SNK09025005R4</t>
  </si>
  <si>
    <t>Koleno předizolované ocelové série3 30°, ocel P235GH, DN 250, DA500, 1,0 x 1,0m</t>
  </si>
  <si>
    <t>-172304835</t>
  </si>
  <si>
    <t>255</t>
  </si>
  <si>
    <t>ODB.2PT250200N</t>
  </si>
  <si>
    <t>Odbočka paralelní-T 2-DN250/450 x 2-DN200/355 al. N</t>
  </si>
  <si>
    <t>1138102710</t>
  </si>
  <si>
    <t>ODB.2PT250065N</t>
  </si>
  <si>
    <t>Odbočka paralelní-T 2-DN250/450 x 2-DN65/160 al. N</t>
  </si>
  <si>
    <t>-409996511</t>
  </si>
  <si>
    <t>257</t>
  </si>
  <si>
    <t>ODB.3PT250150N</t>
  </si>
  <si>
    <t>Odbočka paralelní-T 3-DN250/500 x 3-DN150/315 al. N</t>
  </si>
  <si>
    <t>-767828880</t>
  </si>
  <si>
    <t>258</t>
  </si>
  <si>
    <t>ODB.3PT250065N</t>
  </si>
  <si>
    <t>Odbočka paralelní-T 3-DN250/500 x 3-DN65/180 al. N</t>
  </si>
  <si>
    <t>-575373585</t>
  </si>
  <si>
    <t>259</t>
  </si>
  <si>
    <t>R2EA25090N</t>
  </si>
  <si>
    <t>FTS 2 EA DN250/450 90° R=1,5D al. N L=1,2x1,2m</t>
  </si>
  <si>
    <t>-1785375857</t>
  </si>
  <si>
    <t>260</t>
  </si>
  <si>
    <t>R2EA25090R2</t>
  </si>
  <si>
    <t>PB atyp DN250/500 35° R=1,5D al. N L=1,2x1,2m</t>
  </si>
  <si>
    <t>1921943121</t>
  </si>
  <si>
    <t>261</t>
  </si>
  <si>
    <t>230025121</t>
  </si>
  <si>
    <t>Montáž trubních dílů přivařovacích hmotnosti přes 50 do 250 kg tř. 11 až 13 Ø 324 mm, tl. 6 mm</t>
  </si>
  <si>
    <t>798014625</t>
  </si>
  <si>
    <t>https://podminky.urs.cz/item/CS_URS_2024_01/230025121</t>
  </si>
  <si>
    <t>262</t>
  </si>
  <si>
    <t>R.3SNK0903000560</t>
  </si>
  <si>
    <t xml:space="preserve">Koleno předizolované ocelové  série3 90°, ocel P235GH, DN 300, DA560, 1,5 x 1,5m</t>
  </si>
  <si>
    <t>980347861</t>
  </si>
  <si>
    <t>263</t>
  </si>
  <si>
    <t>R.2SNK0903000500</t>
  </si>
  <si>
    <t xml:space="preserve">Koleno předizolované ocelové  série2 90°, ocel P235GH, DN 300, DA500, 1,5 x 1,5m</t>
  </si>
  <si>
    <t>-322485263</t>
  </si>
  <si>
    <t>264</t>
  </si>
  <si>
    <t>R3SNK090300056R1</t>
  </si>
  <si>
    <t xml:space="preserve">Koleno předizolované ocelové  série3 80°, ocel P235GH, DN 300, DA560, 1,0 x 1,0m</t>
  </si>
  <si>
    <t>-905917416</t>
  </si>
  <si>
    <t>265</t>
  </si>
  <si>
    <t>R2SNK09030005R1</t>
  </si>
  <si>
    <t xml:space="preserve">Koleno předizolované ocelové  série2 80°, ocel P235GH, DN 300, DA500, 1,0 x 1,0m</t>
  </si>
  <si>
    <t>429366013</t>
  </si>
  <si>
    <t>266</t>
  </si>
  <si>
    <t>R3SNK090300056R2</t>
  </si>
  <si>
    <t xml:space="preserve">Koleno předizolované ocelové  série3 70°, ocel P235GH, DN 300, DA560, 1,0 x 1,0m</t>
  </si>
  <si>
    <t>-1521846659</t>
  </si>
  <si>
    <t>267</t>
  </si>
  <si>
    <t>1662040909</t>
  </si>
  <si>
    <t>268</t>
  </si>
  <si>
    <t>R3SNK090300056R3</t>
  </si>
  <si>
    <t xml:space="preserve">Koleno předizolované ocelové  série3 60°, ocel P235GH, DN 300, DA560, 1,0 x 1,0m</t>
  </si>
  <si>
    <t>2055216720</t>
  </si>
  <si>
    <t>269</t>
  </si>
  <si>
    <t>R2SNK09030005R3</t>
  </si>
  <si>
    <t xml:space="preserve">Koleno předizolované ocelové  série2 60°, ocel P235GH, DN 300, DA500, 1,0 x 1,0m</t>
  </si>
  <si>
    <t>2104791609</t>
  </si>
  <si>
    <t>270</t>
  </si>
  <si>
    <t>R3SNK090300056R4</t>
  </si>
  <si>
    <t xml:space="preserve">Koleno předizolované ocelové  série3 20°, ocel P235GH, DN 300, DA560, 1,0 x 1,0m</t>
  </si>
  <si>
    <t>-741681140</t>
  </si>
  <si>
    <t>271</t>
  </si>
  <si>
    <t>R2SNK09030005R4</t>
  </si>
  <si>
    <t xml:space="preserve">Koleno předizolované ocelové  série2 20°, ocel P235GH, DN 300, DA500, 1,0 x 1,0m</t>
  </si>
  <si>
    <t>1166700485</t>
  </si>
  <si>
    <t>272</t>
  </si>
  <si>
    <t>R1.2EA30090N</t>
  </si>
  <si>
    <t>PB atyp DN300/500 50° R=1,5D al. N L=1,2x1,2m</t>
  </si>
  <si>
    <t>-472592208</t>
  </si>
  <si>
    <t>273</t>
  </si>
  <si>
    <t>R2.2EA30090N</t>
  </si>
  <si>
    <t>1756341587</t>
  </si>
  <si>
    <t>274</t>
  </si>
  <si>
    <t>R3.2EA30090N</t>
  </si>
  <si>
    <t>-1358054286</t>
  </si>
  <si>
    <t>275</t>
  </si>
  <si>
    <t>R4.2EA30090N</t>
  </si>
  <si>
    <t>1528887285</t>
  </si>
  <si>
    <t>276</t>
  </si>
  <si>
    <t>R5.2EA30090N</t>
  </si>
  <si>
    <t>817048987</t>
  </si>
  <si>
    <t>277</t>
  </si>
  <si>
    <t>R1.2EA30090R1</t>
  </si>
  <si>
    <t>PB atyp DN300/560 50° R=1,5D al. N L=1,2x1,2m</t>
  </si>
  <si>
    <t>-1218376765</t>
  </si>
  <si>
    <t>278</t>
  </si>
  <si>
    <t>R2.2EA30090R2</t>
  </si>
  <si>
    <t>PB atyp DN300/560 30° R=1,5D al. N L=1,2x1,2m</t>
  </si>
  <si>
    <t>539643981</t>
  </si>
  <si>
    <t>279</t>
  </si>
  <si>
    <t>R3.2EA30090R3</t>
  </si>
  <si>
    <t>PB atyp DN300/560 20° R=1,5D al. N L=1,2x1,2m</t>
  </si>
  <si>
    <t>-914575588</t>
  </si>
  <si>
    <t>280</t>
  </si>
  <si>
    <t>R4.2EA30090R4</t>
  </si>
  <si>
    <t>PB atyp DN300/560 15° R=1,5D al. N L=1,2x1,2m</t>
  </si>
  <si>
    <t>960508050</t>
  </si>
  <si>
    <t>281</t>
  </si>
  <si>
    <t>R5.2EA30090R5</t>
  </si>
  <si>
    <t>PB atyp DN300/560 10° R=1,5D al. N L=1,2x1,2m</t>
  </si>
  <si>
    <t>1611182910</t>
  </si>
  <si>
    <t>282</t>
  </si>
  <si>
    <t>ODB.3PT300150N</t>
  </si>
  <si>
    <t>Odbočka paralelní-T 3-DN300/560 x 3-DN150/315 al. N</t>
  </si>
  <si>
    <t>1293508737</t>
  </si>
  <si>
    <t>283</t>
  </si>
  <si>
    <t>ODB.3PT300050N</t>
  </si>
  <si>
    <t>Odbočka paralelní -T 3-DN300/560 x 3-DN50/160 al. N</t>
  </si>
  <si>
    <t>-1163011278</t>
  </si>
  <si>
    <t>284</t>
  </si>
  <si>
    <t>ODB.3PT300040N</t>
  </si>
  <si>
    <t>1686643218</t>
  </si>
  <si>
    <t>285</t>
  </si>
  <si>
    <t>ODB.3PT300032N</t>
  </si>
  <si>
    <t>-1035053504</t>
  </si>
  <si>
    <t>286</t>
  </si>
  <si>
    <t>ODB.3PT300025N</t>
  </si>
  <si>
    <t>-869972502</t>
  </si>
  <si>
    <t>287</t>
  </si>
  <si>
    <t>ODB.2PT300150N</t>
  </si>
  <si>
    <t>Odbočka paralelní-T 2-DN300/500 x 2-DN150/280 al. N</t>
  </si>
  <si>
    <t>622831809</t>
  </si>
  <si>
    <t>288</t>
  </si>
  <si>
    <t>ODB.2PT300050N</t>
  </si>
  <si>
    <t>Odbočka paralelní-T 2-DN300/500 x 2-DN50/140 al. N</t>
  </si>
  <si>
    <t>-1696696906</t>
  </si>
  <si>
    <t>289</t>
  </si>
  <si>
    <t>ODB.2PT300040N</t>
  </si>
  <si>
    <t>Odbočka paralelní-T 2-DN300/500 x 2-DN40/125 al. N</t>
  </si>
  <si>
    <t>2138293400</t>
  </si>
  <si>
    <t>290</t>
  </si>
  <si>
    <t>ODB.2PT300032N</t>
  </si>
  <si>
    <t>Odbočka paralelní-T 2-DN300/500 x 2-DN32/125 al. N</t>
  </si>
  <si>
    <t>-837408848</t>
  </si>
  <si>
    <t>291</t>
  </si>
  <si>
    <t>ODB.2PT300025N</t>
  </si>
  <si>
    <t>Odbočka paralelní-T 2-DN300/500 x 2-DN25/110 al. N</t>
  </si>
  <si>
    <t>-1477306182</t>
  </si>
  <si>
    <t>292</t>
  </si>
  <si>
    <t>ODB.2ET300025N</t>
  </si>
  <si>
    <t>Přímá odbočka - odvzdušnění-T 2-DN300/500 x 2-DN25/110 al. N</t>
  </si>
  <si>
    <t>460481693</t>
  </si>
  <si>
    <t>293</t>
  </si>
  <si>
    <t>ODB.3ET300025N</t>
  </si>
  <si>
    <t>94696590</t>
  </si>
  <si>
    <t>294</t>
  </si>
  <si>
    <t>RED.3RED300250NII</t>
  </si>
  <si>
    <t xml:space="preserve">Předizolovaná redukce  RED 3-DN300/560 x 3-DN250/500 al. N řada 2</t>
  </si>
  <si>
    <t>-576541047</t>
  </si>
  <si>
    <t>295</t>
  </si>
  <si>
    <t>RED.2RED300250NII</t>
  </si>
  <si>
    <t xml:space="preserve">Předizolovaná redukce  RED 2-DN300/500 x 2-DN250/450 al. N řada 2</t>
  </si>
  <si>
    <t>-1988210045</t>
  </si>
  <si>
    <t>296</t>
  </si>
  <si>
    <t>316OBL300-90</t>
  </si>
  <si>
    <t>Oblouk 3D EN 10253-2, mat. P235GH Ø323,9x8,0</t>
  </si>
  <si>
    <t>784142908</t>
  </si>
  <si>
    <t>297</t>
  </si>
  <si>
    <t>23008418R1</t>
  </si>
  <si>
    <t>Demontáž ocelového potrubí do šrotu hmotnosti přes 250 do 1000 kg připojovací rozměr Ø 820, tl. 10 mm poplastované</t>
  </si>
  <si>
    <t>-1005124977</t>
  </si>
  <si>
    <t xml:space="preserve">Poznámka k položce:_x000d_
Ocelové potrubí s povrchovou úpravou PPR (nutno řezat pilou) </t>
  </si>
  <si>
    <t>298</t>
  </si>
  <si>
    <t>23008418R</t>
  </si>
  <si>
    <t>Demontáž ocelového potrubí do šrotu hmotnosti přes 250 do 1000 kg připojovací rozměr Ø 920, tl. 10 mm poplastované</t>
  </si>
  <si>
    <t>-662527366</t>
  </si>
  <si>
    <t>299</t>
  </si>
  <si>
    <t>230210011</t>
  </si>
  <si>
    <t>Montáž opláštění ruční natavením normálním</t>
  </si>
  <si>
    <t>1356401663</t>
  </si>
  <si>
    <t>https://podminky.urs.cz/item/CS_URS_2024_01/230210011</t>
  </si>
  <si>
    <t>Poznámka k položce:_x000d_
164ks * 1,2m2</t>
  </si>
  <si>
    <t>1876,8+596*1,2</t>
  </si>
  <si>
    <t>2592*1,2 'Přepočtené koeficientem množství</t>
  </si>
  <si>
    <t>300</t>
  </si>
  <si>
    <t>R.2SSD0023000500</t>
  </si>
  <si>
    <t>Dvojitě těsněná smrštitelná spojka série2 délka 500mm; dvojité uzavření, kompletní s PUR izolací, DN 300, DA500</t>
  </si>
  <si>
    <t>70373518</t>
  </si>
  <si>
    <t>301</t>
  </si>
  <si>
    <t>R.2SSD0022500450</t>
  </si>
  <si>
    <t>Dvojitě těsněná smrštitelná spojka série2 délka 500mm; dvojité uzavření, kompletní s PUR izolací, DN 250, DA450</t>
  </si>
  <si>
    <t>96650128</t>
  </si>
  <si>
    <t>302</t>
  </si>
  <si>
    <t>R.2SSD0022000355</t>
  </si>
  <si>
    <t>Dvojitě těsněná smrštitelná spojka série2 délka 500mm; dvojité uzavření, kompletní s PUR izolací, DN 200, DA355</t>
  </si>
  <si>
    <t>1906618258</t>
  </si>
  <si>
    <t>303</t>
  </si>
  <si>
    <t>R.2SSD0021500280</t>
  </si>
  <si>
    <t>Dvojitě těsněná smrštitelná spojka série2 délka 500mm; dvojité uzavření, kompletní s PUR izolací, DN 150, DA280</t>
  </si>
  <si>
    <t>-1082161515</t>
  </si>
  <si>
    <t>304</t>
  </si>
  <si>
    <t>R.2SSD00215002R</t>
  </si>
  <si>
    <t>Dvojitě těsněná redukovaná smrštitelná spojka série2 délka 500mm; dvojité uzavření, kompletní s PUR izolací, DN 150, DA280/250</t>
  </si>
  <si>
    <t>836835323</t>
  </si>
  <si>
    <t>305</t>
  </si>
  <si>
    <t>R.2SSD0021000225</t>
  </si>
  <si>
    <t>Dvojitě těsněná smrštitelná spojka série2 délka 500mm; dvojité uzavření, kompletní s PUR izolací, DN 100, DA225</t>
  </si>
  <si>
    <t>1057450441</t>
  </si>
  <si>
    <t>306</t>
  </si>
  <si>
    <t>R.2SSD0020650160</t>
  </si>
  <si>
    <t>Dvojitě těsněná smrštitelná spojka série2 délka 500mm; dvojité uzavření, kompletní s PUR izolací, DN 65, DA160</t>
  </si>
  <si>
    <t>-1184424727</t>
  </si>
  <si>
    <t>307</t>
  </si>
  <si>
    <t>R.2SSD0020500140</t>
  </si>
  <si>
    <t>Dvojitě těsněná smrštitelná spojka série2 délka 500mm; dvojité uzavření, kompletní s PUR izolací, DN 50, DA140</t>
  </si>
  <si>
    <t>322336234</t>
  </si>
  <si>
    <t>308</t>
  </si>
  <si>
    <t>R.2SSD0020400125</t>
  </si>
  <si>
    <t>Dvojitě těsněná smrštitelná spojka série2 délka 500mm; dvojité uzavření, kompletní s PUR izolací, DN 40, DA125</t>
  </si>
  <si>
    <t>-1757305255</t>
  </si>
  <si>
    <t>309</t>
  </si>
  <si>
    <t>R.2SSD0020320125</t>
  </si>
  <si>
    <t>Dvojitě těsněná smrštitelná spojka série2 délka 500mm; dvojité uzavření, kompletní s PUR izolací, DN 32, DA125</t>
  </si>
  <si>
    <t>-236840179</t>
  </si>
  <si>
    <t>310</t>
  </si>
  <si>
    <t>R.2SSD0020250110</t>
  </si>
  <si>
    <t>Dvojitě těsněná smrštitelná spojka série2 délka 500mm; dvojité uzavření, kompletní s PUR izolací, DN 25, DA110</t>
  </si>
  <si>
    <t>-1483891031</t>
  </si>
  <si>
    <t>311</t>
  </si>
  <si>
    <t>R.3SSD0023000560</t>
  </si>
  <si>
    <t>Dvojitě těsněná smrštitelná spojka série3 délka 500mm; dvojité uzavření, kompletní s PUR izolací, DN 300, DA560</t>
  </si>
  <si>
    <t>25986247</t>
  </si>
  <si>
    <t>312</t>
  </si>
  <si>
    <t>R.3SSD0022500500</t>
  </si>
  <si>
    <t>Dvojitě těsněná smrštitelná spojka série3 délka 500mm; dvojité uzavření, kompletní s PUR izolací, DN 250, DA500</t>
  </si>
  <si>
    <t>-1653811411</t>
  </si>
  <si>
    <t>313</t>
  </si>
  <si>
    <t>R.3SSD0022000400</t>
  </si>
  <si>
    <t>Dvojitě těsněná smrštitelná spojka série3 délka 500mm; dvojité uzavření, kompletní s PUR izolací, DN 200, DA400</t>
  </si>
  <si>
    <t>1521908824</t>
  </si>
  <si>
    <t>314</t>
  </si>
  <si>
    <t>R.3SSD0021500315</t>
  </si>
  <si>
    <t>Dvojitě těsněná smrštitelná spojka série3 délka 500mm; dvojité uzavření, kompletní s PUR izolací, DN 150, DA315</t>
  </si>
  <si>
    <t>642165276</t>
  </si>
  <si>
    <t>315</t>
  </si>
  <si>
    <t>R.3SSD0021000250</t>
  </si>
  <si>
    <t>Dvojitě těsněná smrštitelná spojka série3 délka 500mm; dvojité uzavření, kompletní s PUR izolací, DN 100, DA250</t>
  </si>
  <si>
    <t>-339208221</t>
  </si>
  <si>
    <t>316</t>
  </si>
  <si>
    <t>R.3SSD0020650180</t>
  </si>
  <si>
    <t>Dvojitě těsněná smrštitelná spojka série3 délka 500mm; dvojité uzavření, kompletní s PUR izolací, DN 65, DA180</t>
  </si>
  <si>
    <t>194852544</t>
  </si>
  <si>
    <t>317</t>
  </si>
  <si>
    <t>R.3SSD0020500160</t>
  </si>
  <si>
    <t>Dvojitě těsněná smrštitelná spojka série3 délka 500mm; dvojité uzavření, kompletní s PUR izolací, DN 50, DA160</t>
  </si>
  <si>
    <t>89909261</t>
  </si>
  <si>
    <t>318</t>
  </si>
  <si>
    <t>R.3SSD0020400140</t>
  </si>
  <si>
    <t>Dvojitě těsněná smrštitelná spojka série3 délka 500mm; dvojité uzavření, kompletní s PUR izolací, DN 40, DA140</t>
  </si>
  <si>
    <t>1265820990</t>
  </si>
  <si>
    <t>319</t>
  </si>
  <si>
    <t>R.3SSD0020320140</t>
  </si>
  <si>
    <t>Dvojitě těsněná smrštitelná spojka série3 délka 500mm; dvojité uzavření, kompletní s PUR izolací, DN 32, DA140</t>
  </si>
  <si>
    <t>930398123</t>
  </si>
  <si>
    <t>320</t>
  </si>
  <si>
    <t>R.3SSD0020250125</t>
  </si>
  <si>
    <t>Dvojitě těsněná smrštitelná spojka série3 délka 500mm; dvojité uzavření, kompletní s PUR izolací, DN 25, DA125</t>
  </si>
  <si>
    <t>-722272615</t>
  </si>
  <si>
    <t>321</t>
  </si>
  <si>
    <t>R.1SSD0021500250</t>
  </si>
  <si>
    <t>Dvojitě těsněná smrštitelná spojka série1 délka 500mm; dvojité uzavření, kompletní s PUR izolací, DN 150, DA250</t>
  </si>
  <si>
    <t>1969035719</t>
  </si>
  <si>
    <t>322</t>
  </si>
  <si>
    <t>R1SSM0002500400</t>
  </si>
  <si>
    <t xml:space="preserve">Manžeta ukončovací smršťovací  série1 DHEC, DN 250, DA400</t>
  </si>
  <si>
    <t>1188177863</t>
  </si>
  <si>
    <t>323</t>
  </si>
  <si>
    <t>R.1SSM0001250225</t>
  </si>
  <si>
    <t xml:space="preserve">Manžeta ukončovací smršťovací  série1 DHEC, DN 125, DA225</t>
  </si>
  <si>
    <t>1638096655</t>
  </si>
  <si>
    <t>324</t>
  </si>
  <si>
    <t>R1SSM0000650140</t>
  </si>
  <si>
    <t xml:space="preserve">Manžeta ukončovací smršťovací  série1 DHEC, DN 65, DA140</t>
  </si>
  <si>
    <t>571716344</t>
  </si>
  <si>
    <t>325</t>
  </si>
  <si>
    <t>R.1SSL0001500250</t>
  </si>
  <si>
    <t xml:space="preserve">Těsnění labyrintové  série1 DN 150, DA250</t>
  </si>
  <si>
    <t>-63208333</t>
  </si>
  <si>
    <t>326</t>
  </si>
  <si>
    <t>R1SSL0001250225</t>
  </si>
  <si>
    <t xml:space="preserve">Těsnění labyrintové  série1 DN 125, DA225</t>
  </si>
  <si>
    <t>1056387972</t>
  </si>
  <si>
    <t>327</t>
  </si>
  <si>
    <t>R.1SSL0000650140</t>
  </si>
  <si>
    <t xml:space="preserve">Těsnění labyrintové  série1 DN 65, DA140</t>
  </si>
  <si>
    <t>-252797891</t>
  </si>
  <si>
    <t>328</t>
  </si>
  <si>
    <t>R.1SSD0021250225</t>
  </si>
  <si>
    <t>Dvojitě těsněná smrštitelná spojka série1 délka 500mm; dvojité uzavření, kompletní s PUR izolací, DN 125, DA225</t>
  </si>
  <si>
    <t>1607100527</t>
  </si>
  <si>
    <t>329</t>
  </si>
  <si>
    <t>R.1SSD0020650140</t>
  </si>
  <si>
    <t>Dvojitě těsněná smrštitelná spojka série1 délka 500mm; dvojité uzavření, kompletní s PUR izolací, DN 65, DA140</t>
  </si>
  <si>
    <t>1702212056</t>
  </si>
  <si>
    <t>330</t>
  </si>
  <si>
    <t>R.3SSM0003000560</t>
  </si>
  <si>
    <t xml:space="preserve">Manžeta ukončovací smršťovací  série3 DHEC, DN 300, DA560</t>
  </si>
  <si>
    <t>-1563004264</t>
  </si>
  <si>
    <t>331</t>
  </si>
  <si>
    <t>R.3SSM0002000400</t>
  </si>
  <si>
    <t xml:space="preserve">Manžeta ukončovací smršťovací  série3 DHEC, DN 200, DA400</t>
  </si>
  <si>
    <t>893392082</t>
  </si>
  <si>
    <t>332</t>
  </si>
  <si>
    <t>R.3SSM0001000250</t>
  </si>
  <si>
    <t>Manžeta ukončovací smršťovací série3 DHEC, DN 100, DA250</t>
  </si>
  <si>
    <t>1900971643</t>
  </si>
  <si>
    <t>333</t>
  </si>
  <si>
    <t>R.3SSM0000650180</t>
  </si>
  <si>
    <t xml:space="preserve">Manžeta ukončovací smršťovací  série3 DHEC, DN 65, DA180</t>
  </si>
  <si>
    <t>-533965721</t>
  </si>
  <si>
    <t>334</t>
  </si>
  <si>
    <t>R.3SSM0000500160</t>
  </si>
  <si>
    <t xml:space="preserve">Manžeta ukončovací smršťovací  série3 DHEC, DN 50, DA160</t>
  </si>
  <si>
    <t>-764934940</t>
  </si>
  <si>
    <t>335</t>
  </si>
  <si>
    <t>R.3SSM0000400140</t>
  </si>
  <si>
    <t>Manžeta ukončovací smršťovací série3 DHEC, DN 40, DA140</t>
  </si>
  <si>
    <t>994762022</t>
  </si>
  <si>
    <t>336</t>
  </si>
  <si>
    <t>R.3SSM0000320140</t>
  </si>
  <si>
    <t>Manžeta ukončovací smršťovací série3 DHEC, DN 32, DA140</t>
  </si>
  <si>
    <t>1124069424</t>
  </si>
  <si>
    <t>337</t>
  </si>
  <si>
    <t>R.3SSM0000250125</t>
  </si>
  <si>
    <t xml:space="preserve">Manžeta ukončovací smršťovací  série3 DHEC, DN 25, DA125</t>
  </si>
  <si>
    <t>1671155515</t>
  </si>
  <si>
    <t>338</t>
  </si>
  <si>
    <t>R.2SSM0003000500</t>
  </si>
  <si>
    <t xml:space="preserve">Manžeta ukončovací smršťovací  série2 DHEC, DN 300, DA500</t>
  </si>
  <si>
    <t>-680648083</t>
  </si>
  <si>
    <t>339</t>
  </si>
  <si>
    <t>R.2SSM0002000355</t>
  </si>
  <si>
    <t xml:space="preserve">Manžeta ukončovací smršťovací  série2 DHEC, DN 200, DA355</t>
  </si>
  <si>
    <t>618148572</t>
  </si>
  <si>
    <t>340</t>
  </si>
  <si>
    <t>R.2SSM0001000225</t>
  </si>
  <si>
    <t xml:space="preserve">Manžeta ukončovací smršťovací  série2 DHEC, DN 100, DA225</t>
  </si>
  <si>
    <t>548634495</t>
  </si>
  <si>
    <t>341</t>
  </si>
  <si>
    <t>R.2SSM0000650160</t>
  </si>
  <si>
    <t>Manžeta ukončovací smršťovací série2 DHEC, DN 65, DA160</t>
  </si>
  <si>
    <t>603307812</t>
  </si>
  <si>
    <t>342</t>
  </si>
  <si>
    <t>R.2SSM0000500140</t>
  </si>
  <si>
    <t xml:space="preserve">Manžeta ukončovací smršťovací  série2 DHEC, DN 50, DA140</t>
  </si>
  <si>
    <t>1838085479</t>
  </si>
  <si>
    <t>343</t>
  </si>
  <si>
    <t>R.2SSM0000400125</t>
  </si>
  <si>
    <t>Manžeta ukončovací smršťovací série2 DHEC, DN 40, DA125</t>
  </si>
  <si>
    <t>65413847</t>
  </si>
  <si>
    <t>344</t>
  </si>
  <si>
    <t>R.2SSM0000320125</t>
  </si>
  <si>
    <t xml:space="preserve">Manžeta ukončovací smršťovací  série2 DHEC, DN 32, DA125</t>
  </si>
  <si>
    <t>-1116702557</t>
  </si>
  <si>
    <t>345</t>
  </si>
  <si>
    <t>R.2SSM0000250110</t>
  </si>
  <si>
    <t xml:space="preserve">Manžeta ukončovací smršťovací  série2 DHEC, DN 25, DA110</t>
  </si>
  <si>
    <t>1446336605</t>
  </si>
  <si>
    <t>346</t>
  </si>
  <si>
    <t>R.2SSL0003000500</t>
  </si>
  <si>
    <t>Těsnění labyrintové série2 DN 300, DA500</t>
  </si>
  <si>
    <t>77992583</t>
  </si>
  <si>
    <t>347</t>
  </si>
  <si>
    <t>R.2SSL0002000355</t>
  </si>
  <si>
    <t>Těsnění labyrintové série2 DN 200, DA355</t>
  </si>
  <si>
    <t>278968360</t>
  </si>
  <si>
    <t>348</t>
  </si>
  <si>
    <t>R.2SSL0001000225</t>
  </si>
  <si>
    <t xml:space="preserve">Těsnění labyrintové  série2 DN 100, DA225</t>
  </si>
  <si>
    <t>-805921352</t>
  </si>
  <si>
    <t>349</t>
  </si>
  <si>
    <t>R.2SSL0000650160</t>
  </si>
  <si>
    <t xml:space="preserve">Těsnění labyrintové  série2 DN 65, DA160</t>
  </si>
  <si>
    <t>-140365945</t>
  </si>
  <si>
    <t>350</t>
  </si>
  <si>
    <t>R.2SSL0000500140</t>
  </si>
  <si>
    <t xml:space="preserve">Těsnění labyrintové  série2 DN 50, DA140</t>
  </si>
  <si>
    <t>-1099520095</t>
  </si>
  <si>
    <t>351</t>
  </si>
  <si>
    <t>R.2SSL0000400125</t>
  </si>
  <si>
    <t xml:space="preserve">Těsnění labyrintové  série2 DN 40, DA125</t>
  </si>
  <si>
    <t>1442499788</t>
  </si>
  <si>
    <t>352</t>
  </si>
  <si>
    <t>R.2SSL0000320125</t>
  </si>
  <si>
    <t xml:space="preserve">Těsnění labyrintové  série2 DN 32, DA125</t>
  </si>
  <si>
    <t>943942532</t>
  </si>
  <si>
    <t>353</t>
  </si>
  <si>
    <t>R.3SSL0003000560</t>
  </si>
  <si>
    <t xml:space="preserve">Těsnění labyrintové  série3 DN 300, DA560</t>
  </si>
  <si>
    <t>-2093621119</t>
  </si>
  <si>
    <t>354</t>
  </si>
  <si>
    <t>R.3SSL0002000400</t>
  </si>
  <si>
    <t xml:space="preserve">Těsnění labyrintové  série3 DN 200, DA400</t>
  </si>
  <si>
    <t>-505925678</t>
  </si>
  <si>
    <t>355</t>
  </si>
  <si>
    <t>R.3SSL0001000250</t>
  </si>
  <si>
    <t xml:space="preserve">Těsnění labyrintové  série3 DN 100, DA250</t>
  </si>
  <si>
    <t>-1535870121</t>
  </si>
  <si>
    <t>356</t>
  </si>
  <si>
    <t>R.3SSL0000650180</t>
  </si>
  <si>
    <t xml:space="preserve">Těsnění labyrintové  série3 DN 65, DA180</t>
  </si>
  <si>
    <t>390703893</t>
  </si>
  <si>
    <t>357</t>
  </si>
  <si>
    <t>R.3SSL0000500160</t>
  </si>
  <si>
    <t>Těsnění labyrintové série3 DN 50, DA160</t>
  </si>
  <si>
    <t>-199352213</t>
  </si>
  <si>
    <t>358</t>
  </si>
  <si>
    <t>R.3SSL0000400140</t>
  </si>
  <si>
    <t xml:space="preserve">Těsnění labyrintové  série3 DN 40, DA140</t>
  </si>
  <si>
    <t>905519677</t>
  </si>
  <si>
    <t>359</t>
  </si>
  <si>
    <t>R.3SSL0000320140</t>
  </si>
  <si>
    <t>Těsnění labyrintové série3 DN 32, DA140</t>
  </si>
  <si>
    <t>-1612970870</t>
  </si>
  <si>
    <t>360</t>
  </si>
  <si>
    <t>230050015</t>
  </si>
  <si>
    <t>Montáž uložení doplňkových konstrukcí přivařením DN přes 350</t>
  </si>
  <si>
    <t>-1447655708</t>
  </si>
  <si>
    <t>https://podminky.urs.cz/item/CS_URS_2024_01/230050015</t>
  </si>
  <si>
    <t>361</t>
  </si>
  <si>
    <t>PKDN560</t>
  </si>
  <si>
    <t>Podpěra kluzná předizolovaného potrubí DN500, včetně PTFE desky a nerezové kluzné plochy</t>
  </si>
  <si>
    <t>-166460216</t>
  </si>
  <si>
    <t>362</t>
  </si>
  <si>
    <t>PKDN500</t>
  </si>
  <si>
    <t>-48024603</t>
  </si>
  <si>
    <t>170+55</t>
  </si>
  <si>
    <t>363</t>
  </si>
  <si>
    <t>PKDN450</t>
  </si>
  <si>
    <t>-2044536629</t>
  </si>
  <si>
    <t>364</t>
  </si>
  <si>
    <t>PBDN450</t>
  </si>
  <si>
    <t>-1732288730</t>
  </si>
  <si>
    <t>365</t>
  </si>
  <si>
    <t>PBDN500</t>
  </si>
  <si>
    <t>921845431</t>
  </si>
  <si>
    <t>21+7</t>
  </si>
  <si>
    <t>366</t>
  </si>
  <si>
    <t>PBDN560</t>
  </si>
  <si>
    <t>982939822</t>
  </si>
  <si>
    <t>367</t>
  </si>
  <si>
    <t>230050014</t>
  </si>
  <si>
    <t>Montáž uložení doplňkových konstrukcí přivařením DN přes 150 do 350</t>
  </si>
  <si>
    <t>-217553033</t>
  </si>
  <si>
    <t>https://podminky.urs.cz/item/CS_URS_2024_01/230050014</t>
  </si>
  <si>
    <t>368</t>
  </si>
  <si>
    <t>PKDN315</t>
  </si>
  <si>
    <t>-978233547</t>
  </si>
  <si>
    <t>369</t>
  </si>
  <si>
    <t>PKDN280</t>
  </si>
  <si>
    <t>2118130245</t>
  </si>
  <si>
    <t>370</t>
  </si>
  <si>
    <t>PKDN250</t>
  </si>
  <si>
    <t>424824857</t>
  </si>
  <si>
    <t>12+440</t>
  </si>
  <si>
    <t>371</t>
  </si>
  <si>
    <t>PKDN225</t>
  </si>
  <si>
    <t>-1126067246</t>
  </si>
  <si>
    <t>12+40</t>
  </si>
  <si>
    <t>372</t>
  </si>
  <si>
    <t>PKDN180</t>
  </si>
  <si>
    <t>1471723544</t>
  </si>
  <si>
    <t>373</t>
  </si>
  <si>
    <t>PKDN160</t>
  </si>
  <si>
    <t>Podpěra kluzná předizolovaného potrubí DN160, včetně PTFE desky a nerezové kluzné plochy</t>
  </si>
  <si>
    <t>824968759</t>
  </si>
  <si>
    <t>20+90</t>
  </si>
  <si>
    <t>374</t>
  </si>
  <si>
    <t>PBDN315</t>
  </si>
  <si>
    <t>-1141163720</t>
  </si>
  <si>
    <t>375</t>
  </si>
  <si>
    <t>PBDN280</t>
  </si>
  <si>
    <t>231497594</t>
  </si>
  <si>
    <t>376</t>
  </si>
  <si>
    <t>PBDN250</t>
  </si>
  <si>
    <t>39118281</t>
  </si>
  <si>
    <t>377</t>
  </si>
  <si>
    <t>PBDN225</t>
  </si>
  <si>
    <t>-744169796</t>
  </si>
  <si>
    <t>378</t>
  </si>
  <si>
    <t>PBDN180</t>
  </si>
  <si>
    <t>-1256490558</t>
  </si>
  <si>
    <t>379</t>
  </si>
  <si>
    <t>PBDN160</t>
  </si>
  <si>
    <t>1058182180</t>
  </si>
  <si>
    <t>2+8</t>
  </si>
  <si>
    <t>380</t>
  </si>
  <si>
    <t>230050013</t>
  </si>
  <si>
    <t>Montáž uložení doplňkových konstrukcí přivařením DN přes 50 do 150</t>
  </si>
  <si>
    <t>-1873597941</t>
  </si>
  <si>
    <t>https://podminky.urs.cz/item/CS_URS_2024_01/230050013</t>
  </si>
  <si>
    <t>381</t>
  </si>
  <si>
    <t>PKDN140</t>
  </si>
  <si>
    <t>Podpěra kluzná předizolovaného potrubí DN140, včetně PTFE desky a nerezové kluzné plochy</t>
  </si>
  <si>
    <t>-1613498504</t>
  </si>
  <si>
    <t>90+5+15+410</t>
  </si>
  <si>
    <t>382</t>
  </si>
  <si>
    <t>PKDN125</t>
  </si>
  <si>
    <t>-463077991</t>
  </si>
  <si>
    <t>383</t>
  </si>
  <si>
    <t>PBDN140</t>
  </si>
  <si>
    <t>1423223326</t>
  </si>
  <si>
    <t>384</t>
  </si>
  <si>
    <t>PBDN125</t>
  </si>
  <si>
    <t>-1537119830</t>
  </si>
  <si>
    <t>385</t>
  </si>
  <si>
    <t>230050031</t>
  </si>
  <si>
    <t>Doplňkové konstrukce z profilového materiálu zhotovení a montáž</t>
  </si>
  <si>
    <t>1116809508</t>
  </si>
  <si>
    <t>https://podminky.urs.cz/item/CS_URS_2024_01/230050031</t>
  </si>
  <si>
    <t>386</t>
  </si>
  <si>
    <t>13010910</t>
  </si>
  <si>
    <t>ocel profilová jakost S235JR (11 375) průřez UE 100</t>
  </si>
  <si>
    <t>-1156538319</t>
  </si>
  <si>
    <t>4,5+3,9</t>
  </si>
  <si>
    <t>387</t>
  </si>
  <si>
    <t>54879003</t>
  </si>
  <si>
    <t>patrona chemická M12x110mm</t>
  </si>
  <si>
    <t>2129885104</t>
  </si>
  <si>
    <t>388</t>
  </si>
  <si>
    <t>54879433</t>
  </si>
  <si>
    <t>šroub kotevní Pz pro chemickou kotvu M12x160mm</t>
  </si>
  <si>
    <t>1642093479</t>
  </si>
  <si>
    <t>389</t>
  </si>
  <si>
    <t>54879190</t>
  </si>
  <si>
    <t>sítko plastové pro chemické kotvy 12x45mm</t>
  </si>
  <si>
    <t>-1480189967</t>
  </si>
  <si>
    <t>390</t>
  </si>
  <si>
    <t>230202016</t>
  </si>
  <si>
    <t>Montáž ocelové chráničky celé průměru přes 168,1 do 219,3 mm</t>
  </si>
  <si>
    <t>-100479309</t>
  </si>
  <si>
    <t>https://podminky.urs.cz/item/CS_URS_2024_01/230202016</t>
  </si>
  <si>
    <t>391</t>
  </si>
  <si>
    <t>55284046R1</t>
  </si>
  <si>
    <t>trubka ocelová bezešvá konstrukční jakost S355J2H (11 503) 323,9x8,0mm</t>
  </si>
  <si>
    <t>812818578</t>
  </si>
  <si>
    <t>16*1,1 'Přepočtené koeficientem množství</t>
  </si>
  <si>
    <t>392</t>
  </si>
  <si>
    <t>230202056</t>
  </si>
  <si>
    <t>Nasunutí potrubní sekce do chráničky nasouvané potrubí ocelové D přes 168,1 do 219,3 mm</t>
  </si>
  <si>
    <t>304337764</t>
  </si>
  <si>
    <t>https://podminky.urs.cz/item/CS_URS_2024_01/230202056</t>
  </si>
  <si>
    <t>393</t>
  </si>
  <si>
    <t>230202127</t>
  </si>
  <si>
    <t>Montáž kluzných objímek pro zasunutí potrubí do chráničky výšky 19 mm vnějšího průměru potrubí přes 150 do 170 mm</t>
  </si>
  <si>
    <t>-772077492</t>
  </si>
  <si>
    <t>https://podminky.urs.cz/item/CS_URS_2024_01/230202127</t>
  </si>
  <si>
    <t>394</t>
  </si>
  <si>
    <t>28655130</t>
  </si>
  <si>
    <t>objímka kluzná typ A segment v 19mm</t>
  </si>
  <si>
    <t>-869407839</t>
  </si>
  <si>
    <t>50*2 'Přepočtené koeficientem množství</t>
  </si>
  <si>
    <t>395</t>
  </si>
  <si>
    <t>230202020</t>
  </si>
  <si>
    <t>Montáž ocelové chráničky celé průměru přes 377 do 426 mm</t>
  </si>
  <si>
    <t>-2140388692</t>
  </si>
  <si>
    <t>https://podminky.urs.cz/item/CS_URS_2024_01/230202020</t>
  </si>
  <si>
    <t>396</t>
  </si>
  <si>
    <t>14033234</t>
  </si>
  <si>
    <t>trubka ocelová bezešvá hladká tl 10mm ČSN 41 1375.1 D 426mm</t>
  </si>
  <si>
    <t>1558831081</t>
  </si>
  <si>
    <t>397</t>
  </si>
  <si>
    <t>230202023</t>
  </si>
  <si>
    <t>Montáž ocelové chráničky celé průměru přes 630 do 720 mm</t>
  </si>
  <si>
    <t>-341527661</t>
  </si>
  <si>
    <t>https://podminky.urs.cz/item/CS_URS_2024_01/230202023</t>
  </si>
  <si>
    <t>398</t>
  </si>
  <si>
    <t>14033244</t>
  </si>
  <si>
    <t>trubka ocelová bezešvá hladká tl 14,2mm ČSN 41 1375.1 D 711x10mm</t>
  </si>
  <si>
    <t>-1949239696</t>
  </si>
  <si>
    <t>399</t>
  </si>
  <si>
    <t>230202014</t>
  </si>
  <si>
    <t>Montáž ocelové chráničky celé průměru přes 114,3 do 133 mm</t>
  </si>
  <si>
    <t>76350517</t>
  </si>
  <si>
    <t>https://podminky.urs.cz/item/CS_URS_2024_01/230202014</t>
  </si>
  <si>
    <t>400</t>
  </si>
  <si>
    <t>55283917</t>
  </si>
  <si>
    <t>trubka ocelová bezešvá hladká jakost 11 353 108x6,3mm</t>
  </si>
  <si>
    <t>-1719771558</t>
  </si>
  <si>
    <t>55*1,1 'Přepočtené koeficientem množství</t>
  </si>
  <si>
    <t>401</t>
  </si>
  <si>
    <t>230202062</t>
  </si>
  <si>
    <t>Nasunutí potrubní sekce do chráničky nasouvané potrubí ocelové D přes 530 do 630 mm</t>
  </si>
  <si>
    <t>1321656970</t>
  </si>
  <si>
    <t>https://podminky.urs.cz/item/CS_URS_2024_01/230202062</t>
  </si>
  <si>
    <t>2*18+19</t>
  </si>
  <si>
    <t>402</t>
  </si>
  <si>
    <t>230202063</t>
  </si>
  <si>
    <t>Nasunutí potrubní sekce do chráničky nasouvané potrubí ocelové D přes 630 do 720 mm</t>
  </si>
  <si>
    <t>35797025</t>
  </si>
  <si>
    <t>https://podminky.urs.cz/item/CS_URS_2024_01/230202063</t>
  </si>
  <si>
    <t>403</t>
  </si>
  <si>
    <t>230202223R</t>
  </si>
  <si>
    <t>Montáž manžety na chráničku potrubí ocelové průměru přes 630 do 720 mm</t>
  </si>
  <si>
    <t>R-pol</t>
  </si>
  <si>
    <t>-734381353</t>
  </si>
  <si>
    <t>404</t>
  </si>
  <si>
    <t>28655114R1</t>
  </si>
  <si>
    <t>manžeta chráničky vč. upínací pásky DN 800/630</t>
  </si>
  <si>
    <t>-503141111</t>
  </si>
  <si>
    <t>Poznámka k položce:_x000d_
TEP0314_VUZ_D2-1-2-DPS-Protlak-mezi-L19-L20_x000d_
TEP0314_VUZ_D2-1-2-DPS-Protlak-pod-vleckou_x000d_
TEP0314_VUZ_D2-1-2-DPS-Rezy-nadzemni-cast-most</t>
  </si>
  <si>
    <t>405</t>
  </si>
  <si>
    <t>28655114R2</t>
  </si>
  <si>
    <t>manžeta chráničky vč. upínací pásky DN 800/710</t>
  </si>
  <si>
    <t>2116072833</t>
  </si>
  <si>
    <t>406</t>
  </si>
  <si>
    <t>230202216</t>
  </si>
  <si>
    <t>Montáž manžety na chráničku potrubí ocelového D přes 168,1 do 219,3 mm</t>
  </si>
  <si>
    <t>-170115439</t>
  </si>
  <si>
    <t>https://podminky.urs.cz/item/CS_URS_2024_01/230202216</t>
  </si>
  <si>
    <t>407</t>
  </si>
  <si>
    <t>28655122</t>
  </si>
  <si>
    <t>manžeta chráničky vč. upínací pásky 220x324mm DN 200x300</t>
  </si>
  <si>
    <t>401448691</t>
  </si>
  <si>
    <t>408</t>
  </si>
  <si>
    <t>230202220</t>
  </si>
  <si>
    <t>Montáž manžety na chráničku potrubí ocelového D přes 377 do 426 mm</t>
  </si>
  <si>
    <t>951806063</t>
  </si>
  <si>
    <t>https://podminky.urs.cz/item/CS_URS_2024_01/230202220</t>
  </si>
  <si>
    <t>409</t>
  </si>
  <si>
    <t>28655126</t>
  </si>
  <si>
    <t>manžeta chráničky vč. upínací pásky 324x530mm DN 300x500</t>
  </si>
  <si>
    <t>76103677</t>
  </si>
  <si>
    <t>410</t>
  </si>
  <si>
    <t>230050004</t>
  </si>
  <si>
    <t>Montáž uložení doplňkových konstrukcí přišroubováním DN přes 150 do 350</t>
  </si>
  <si>
    <t>117095827</t>
  </si>
  <si>
    <t>https://podminky.urs.cz/item/CS_URS_2024_01/230050004</t>
  </si>
  <si>
    <t>411</t>
  </si>
  <si>
    <t>RMAT0001</t>
  </si>
  <si>
    <t>uložení</t>
  </si>
  <si>
    <t>783548054</t>
  </si>
  <si>
    <t>46-M</t>
  </si>
  <si>
    <t>Zemní práce při extr.mont.pracích</t>
  </si>
  <si>
    <t>412</t>
  </si>
  <si>
    <t>220182021</t>
  </si>
  <si>
    <t>Uložení trubky HDPE do výkopu včetně fixace</t>
  </si>
  <si>
    <t>-1823650637</t>
  </si>
  <si>
    <t>https://podminky.urs.cz/item/CS_URS_2024_01/220182021</t>
  </si>
  <si>
    <t>Poznámka k položce:_x000d_
TEP0314_SVY_D2-4-DPS-Situace-Areal-EPR-K13_02_R00 _x000d_
TEP0314_SVY_D2-4-DPS-Situace-K13-K24_03_R00_x000d_
TEP0314_SVY_D2-4-DPS-Situace-K24-L34_04_R00_x000d_
TEP0314_SVY_D2-4-DPS-Situace-L34-NB3-3-NB3-4_05_R00</t>
  </si>
  <si>
    <t>413</t>
  </si>
  <si>
    <t>34571802</t>
  </si>
  <si>
    <t>chránička optického kabelu HDPE jednoplášťová bezhalogenová D 40/33mm</t>
  </si>
  <si>
    <t>-331550074</t>
  </si>
  <si>
    <t>10500*1,1 'Přepočtené koeficientem množství</t>
  </si>
  <si>
    <t>414</t>
  </si>
  <si>
    <t>220182025</t>
  </si>
  <si>
    <t>Kontrola průchodnosti trubky kalibrace do 2000 m</t>
  </si>
  <si>
    <t>km</t>
  </si>
  <si>
    <t>1562874057</t>
  </si>
  <si>
    <t>https://podminky.urs.cz/item/CS_URS_2024_01/220182025</t>
  </si>
  <si>
    <t>415</t>
  </si>
  <si>
    <t>220182026</t>
  </si>
  <si>
    <t>Montáž spojky bez svařování na HDPE trubce rovné nebo redukční</t>
  </si>
  <si>
    <t>-1919044925</t>
  </si>
  <si>
    <t>https://podminky.urs.cz/item/CS_URS_2024_01/220182026</t>
  </si>
  <si>
    <t>Poznámka k položce:_x000d_
Spojka cca po 200m trasy potrubí</t>
  </si>
  <si>
    <t>416</t>
  </si>
  <si>
    <t>34571935</t>
  </si>
  <si>
    <t>spojka HDPE trubek vodotěsná přímá k propojení D 2x 40mm</t>
  </si>
  <si>
    <t>789417500</t>
  </si>
  <si>
    <t>417</t>
  </si>
  <si>
    <t>220182027</t>
  </si>
  <si>
    <t>Montáž koncovky nebo záslepky bez svařování na HDPE trubku</t>
  </si>
  <si>
    <t>708652268</t>
  </si>
  <si>
    <t>https://podminky.urs.cz/item/CS_URS_2024_01/220182027</t>
  </si>
  <si>
    <t>Poznámka k položce:_x000d_
TEP0314_SVY_D2-4-DPS-Situace-Areal-EPR-K13_02_R00 - NB3.1, NB3.2_x000d_
TEP0314_SVY_D2-4-DPS-Situace-L34-NB3-3-NB3-4_05_R00 - NB3.3, NB3.4</t>
  </si>
  <si>
    <t>418</t>
  </si>
  <si>
    <t>10.076.739</t>
  </si>
  <si>
    <t>Koncovka HDPE 05042 pr.40</t>
  </si>
  <si>
    <t>58367317</t>
  </si>
  <si>
    <t>Poznámka k položce:_x000d_
TEP0314_VVK_D2-4-DPS-Vzorove-pricne-rezy_06_R01</t>
  </si>
  <si>
    <t>419</t>
  </si>
  <si>
    <t>220182028</t>
  </si>
  <si>
    <t>Kontrola tlakutěsnosti HDPE trubky přes 2000 m</t>
  </si>
  <si>
    <t>1075395798</t>
  </si>
  <si>
    <t>https://podminky.urs.cz/item/CS_URS_2024_01/220182028</t>
  </si>
  <si>
    <t>420</t>
  </si>
  <si>
    <t>460671112</t>
  </si>
  <si>
    <t>Výstražné prvky pro krytí kabelů včetně vyrovnání povrchu rýhy, rozvinutí a uložení fólie, šířky přes 20 do 25 cm</t>
  </si>
  <si>
    <t>-798039501</t>
  </si>
  <si>
    <t>https://podminky.urs.cz/item/CS_URS_2024_01/460671112</t>
  </si>
  <si>
    <t>Poznámka k položce:_x000d_
viz. výkr. č. TEP 0314_SVY_InO 04-02-Situace_R00_x000d_
Pouze úsek od NB3.1,NB3.2 k lomovému bodu L5_x000d_
(od L5 ve výkazu InO 01)</t>
  </si>
  <si>
    <t>HZS</t>
  </si>
  <si>
    <t>Hodinové zúčtovací sazby</t>
  </si>
  <si>
    <t>421</t>
  </si>
  <si>
    <t>HZS3232</t>
  </si>
  <si>
    <t>Hodinové zúčtovací sazby montáží technologických zařízení na stavebních objektech montér měřících zařízení odborný</t>
  </si>
  <si>
    <t>hod</t>
  </si>
  <si>
    <t>512</t>
  </si>
  <si>
    <t>-442481067</t>
  </si>
  <si>
    <t>https://podminky.urs.cz/item/CS_URS_2024_01/HZS3232</t>
  </si>
  <si>
    <t>Poznámka k položce:_x000d_
Proměření jednotlivých okruhů alarmsystému_x000d_
6 měřících míst x 2 okruhy * 2 hod na jeden okruh</t>
  </si>
  <si>
    <t>422</t>
  </si>
  <si>
    <t>HZS4212</t>
  </si>
  <si>
    <t>Hodinové zúčtovací sazby ostatních profesí revizní a kontrolní činnost revizní technik specialista</t>
  </si>
  <si>
    <t>1212641193</t>
  </si>
  <si>
    <t>https://podminky.urs.cz/item/CS_URS_2024_01/HZS4212</t>
  </si>
  <si>
    <t>Poznámka k položce:_x000d_
Vypracování protokolu o měření - 6x</t>
  </si>
  <si>
    <t>D8.1b - InO 301.3 - Horkovod - Teplárna - VS Cihlářská - Neuman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</si>
  <si>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</si>
  <si>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</si>
  <si>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</si>
  <si>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</si>
  <si>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</si>
  <si>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</si>
  <si>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</si>
  <si>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</si>
  <si>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</si>
  <si>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</si>
  <si>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</si>
  <si>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</si>
  <si>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</si>
  <si>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s odstraněním kořenů strojně průměru kmene do 100 mm v rovině nebo ve svahu sklonu terénu do 1:5, při celkové ploše přes 100 do 500 m2</t>
  </si>
  <si>
    <t>-1722026614</t>
  </si>
  <si>
    <t>https://podminky.urs.cz/item/CS_URS_2024_01/111251102</t>
  </si>
  <si>
    <t>112101101</t>
  </si>
  <si>
    <t>Odstranění stromů s odřezáním kmene a s odvětvením listnatých, průměru kmene přes 100 do 300 mm</t>
  </si>
  <si>
    <t>-227219401</t>
  </si>
  <si>
    <t>https://podminky.urs.cz/item/CS_URS_2024_01/112101101</t>
  </si>
  <si>
    <t>112101102</t>
  </si>
  <si>
    <t>Odstranění stromů s odřezáním kmene a s odvětvením listnatých, průměru kmene přes 300 do 500 mm</t>
  </si>
  <si>
    <t>-1540290362</t>
  </si>
  <si>
    <t>https://podminky.urs.cz/item/CS_URS_2024_01/112101102</t>
  </si>
  <si>
    <t>112101103</t>
  </si>
  <si>
    <t>Odstranění stromů s odřezáním kmene a s odvětvením listnatých, průměru kmene přes 500 do 700 mm</t>
  </si>
  <si>
    <t>882835978</t>
  </si>
  <si>
    <t>https://podminky.urs.cz/item/CS_URS_2024_01/112101103</t>
  </si>
  <si>
    <t>112101104</t>
  </si>
  <si>
    <t>Odstranění stromů s odřezáním kmene a s odvětvením listnatých, průměru kmene přes 700 do 900 mm</t>
  </si>
  <si>
    <t>2052561878</t>
  </si>
  <si>
    <t>https://podminky.urs.cz/item/CS_URS_2024_01/112101104</t>
  </si>
  <si>
    <t>112101107</t>
  </si>
  <si>
    <t>Odstranění stromů s odřezáním kmene a s odvětvením listnatých, průměru kmene přes 1300 do 1500 mm</t>
  </si>
  <si>
    <t>1717208394</t>
  </si>
  <si>
    <t>https://podminky.urs.cz/item/CS_URS_2024_01/112101107</t>
  </si>
  <si>
    <t>111211231</t>
  </si>
  <si>
    <t>Snesení větví stromů na hromady nebo naložení na dopravní prostředek listnatých v rovině nebo ve svahu do 1:3, průměru kmene do 30 cm</t>
  </si>
  <si>
    <t>-174084469</t>
  </si>
  <si>
    <t>https://podminky.urs.cz/item/CS_URS_2024_01/111211231</t>
  </si>
  <si>
    <t>111211232</t>
  </si>
  <si>
    <t>Snesení větví stromů na hromady nebo naložení na dopravní prostředek listnatých v rovině nebo ve svahu do 1:3, průměru kmene přes 30 cm</t>
  </si>
  <si>
    <t>-2020668460</t>
  </si>
  <si>
    <t>https://podminky.urs.cz/item/CS_URS_2024_01/111211232</t>
  </si>
  <si>
    <t>112251101</t>
  </si>
  <si>
    <t>Odstranění pařezů strojně s jejich vykopáním nebo vytrháním průměru přes 100 do 300 mm</t>
  </si>
  <si>
    <t>749264914</t>
  </si>
  <si>
    <t>https://podminky.urs.cz/item/CS_URS_2024_01/112251101</t>
  </si>
  <si>
    <t>112251102</t>
  </si>
  <si>
    <t>Odstranění pařezů strojně s jejich vykopáním nebo vytrháním průměru přes 300 do 500 mm</t>
  </si>
  <si>
    <t>1288858911</t>
  </si>
  <si>
    <t>https://podminky.urs.cz/item/CS_URS_2024_01/112251102</t>
  </si>
  <si>
    <t>112251103</t>
  </si>
  <si>
    <t>Odstranění pařezů strojně s jejich vykopáním nebo vytrháním průměru přes 500 do 700 mm</t>
  </si>
  <si>
    <t>1306025355</t>
  </si>
  <si>
    <t>https://podminky.urs.cz/item/CS_URS_2024_01/112251103</t>
  </si>
  <si>
    <t>112251104</t>
  </si>
  <si>
    <t>Odstranění pařezů strojně s jejich vykopáním nebo vytrháním průměru přes 700 do 900 mm</t>
  </si>
  <si>
    <t>-1675734119</t>
  </si>
  <si>
    <t>https://podminky.urs.cz/item/CS_URS_2024_01/112251104</t>
  </si>
  <si>
    <t>112251108</t>
  </si>
  <si>
    <t>Odstranění pařezů strojně s jejich vykopáním nebo vytrháním průměru přes 1300 do 1500 mm</t>
  </si>
  <si>
    <t>-1122103701</t>
  </si>
  <si>
    <t>https://podminky.urs.cz/item/CS_URS_2024_01/112251108</t>
  </si>
  <si>
    <t>113105111</t>
  </si>
  <si>
    <t>Rozebrání dlažeb z lomového kamene s přemístěním hmot na skládku na vzdálenost do 3 m nebo s naložením na dopravní prostředek, kladených na sucho</t>
  </si>
  <si>
    <t>994385105</t>
  </si>
  <si>
    <t>https://podminky.urs.cz/item/CS_URS_2024_01/113105111</t>
  </si>
  <si>
    <t>113107313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</si>
  <si>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</si>
  <si>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-2023836261</t>
  </si>
  <si>
    <t>https://podminky.urs.cz/item/CS_URS_2024_01/113107313</t>
  </si>
  <si>
    <t>121103112</t>
  </si>
  <si>
    <t>Skrývka zemin schopných zúrodnění ve sklonu přes 1:5 do 1:2</t>
  </si>
  <si>
    <t>m3</t>
  </si>
  <si>
    <t>-1936047542</t>
  </si>
  <si>
    <t>https://podminky.urs.cz/item/CS_URS_2024_01/121103112</t>
  </si>
  <si>
    <t>280*0,15</t>
  </si>
  <si>
    <t>121103113</t>
  </si>
  <si>
    <t>Skrývka zemin schopných zúrodnění ve sklonu přes 1:2</t>
  </si>
  <si>
    <t>422456590</t>
  </si>
  <si>
    <t>https://podminky.urs.cz/item/CS_URS_2024_01/121103113</t>
  </si>
  <si>
    <t>340*0,15</t>
  </si>
  <si>
    <t>115101201</t>
  </si>
  <si>
    <t>Čerpání vody na dopravní výšku do 10 m s uvažovaným průměrným přítokem do 500 l/min</t>
  </si>
  <si>
    <t>1164063784</t>
  </si>
  <si>
    <t>https://podminky.urs.cz/item/CS_URS_2024_01/115101201</t>
  </si>
  <si>
    <t>162201401</t>
  </si>
  <si>
    <t>Vodorovné přemístění větví, kmenů nebo pařezů s naložením, složením a dopravou do 1000 m větví stromů listnatých, průměru kmene přes 100 do 300 mm</t>
  </si>
  <si>
    <t>-726890374</t>
  </si>
  <si>
    <t>https://podminky.urs.cz/item/CS_URS_2024_01/162201401</t>
  </si>
  <si>
    <t>162201402</t>
  </si>
  <si>
    <t>Vodorovné přemístění větví, kmenů nebo pařezů s naložením, složením a dopravou do 1000 m větví stromů listnatých, průměru kmene přes 300 do 500 mm</t>
  </si>
  <si>
    <t>-874625034</t>
  </si>
  <si>
    <t>https://podminky.urs.cz/item/CS_URS_2024_01/162201402</t>
  </si>
  <si>
    <t>162201403</t>
  </si>
  <si>
    <t>Vodorovné přemístění větví, kmenů nebo pařezů s naložením, složením a dopravou do 1000 m větví stromů listnatých, průměru kmene přes 500 do 700 mm</t>
  </si>
  <si>
    <t>969243510</t>
  </si>
  <si>
    <t>https://podminky.urs.cz/item/CS_URS_2024_01/162201403</t>
  </si>
  <si>
    <t>162201404</t>
  </si>
  <si>
    <t>Vodorovné přemístění větví, kmenů nebo pařezů s naložením, složením a dopravou do 1000 m větví stromů listnatých, průměru kmene přes 700 do 900 mm</t>
  </si>
  <si>
    <t>1046923129</t>
  </si>
  <si>
    <t>https://podminky.urs.cz/item/CS_URS_2024_01/162201404</t>
  </si>
  <si>
    <t>162201502</t>
  </si>
  <si>
    <t>Vodorovné přemístění větví, kmenů nebo pařezů s naložením, složením a dopravou do 1000 m větví stromů listnatých, průměru kmene přes 1300 do 1500 mm</t>
  </si>
  <si>
    <t>-332471336</t>
  </si>
  <si>
    <t>https://podminky.urs.cz/item/CS_URS_2024_01/162201502</t>
  </si>
  <si>
    <t>184818231</t>
  </si>
  <si>
    <t>Ochrana kmene bedněním před poškozením stavebním provozem zřízení včetně odstranění výšky bednění do 2 m průměru kmene do 300 mm</t>
  </si>
  <si>
    <t>-1684244677</t>
  </si>
  <si>
    <t>https://podminky.urs.cz/item/CS_URS_2024_01/184818231</t>
  </si>
  <si>
    <t>184818233</t>
  </si>
  <si>
    <t>Ochrana kmene bedněním před poškozením stavebním provozem zřízení včetně odstranění výšky bednění do 2 m průměru kmene přes 500 do 700 mm</t>
  </si>
  <si>
    <t>1330553762</t>
  </si>
  <si>
    <t>https://podminky.urs.cz/item/CS_URS_2024_01/184818233</t>
  </si>
  <si>
    <t>184818234</t>
  </si>
  <si>
    <t>Ochrana kmene bedněním před poškozením stavebním provozem zřízení včetně odstranění výšky bednění do 2 m průměru kmene přes 700 do 900 mm</t>
  </si>
  <si>
    <t>-544379034</t>
  </si>
  <si>
    <t>https://podminky.urs.cz/item/CS_URS_2024_01/184818234</t>
  </si>
  <si>
    <t>131251205</t>
  </si>
  <si>
    <t>Hloubení zapažených jam a zářezů strojně s urovnáním dna do předepsaného profilu a spádu v hornině třídy těžitelnosti I skupiny 3 přes 500 do 1 000 m3</t>
  </si>
  <si>
    <t>1302401380</t>
  </si>
  <si>
    <t>https://podminky.urs.cz/item/CS_URS_2024_01/131251205</t>
  </si>
  <si>
    <t>131251207</t>
  </si>
  <si>
    <t>Hloubení zapažených jam a zářezů strojně s urovnáním dna do předepsaného profilu a spádu v hornině třídy těžitelnosti I skupiny 3 přes 5 000 m3</t>
  </si>
  <si>
    <t>764874371</t>
  </si>
  <si>
    <t>https://podminky.urs.cz/item/CS_URS_2024_01/131251207</t>
  </si>
  <si>
    <t>167151111</t>
  </si>
  <si>
    <t>Nakládání, skládání a překládání neulehlého výkopku nebo sypaniny strojně nakládání, množství přes 100 m3, z hornin třídy těžitelnosti I, skupiny 1 až 3</t>
  </si>
  <si>
    <t>-2013766466</t>
  </si>
  <si>
    <t>https://podminky.urs.cz/item/CS_URS_2024_01/167151111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</si>
  <si>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</si>
  <si>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</si>
  <si>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-517033451</t>
  </si>
  <si>
    <t>https://podminky.urs.cz/item/CS_URS_2024_01/162651112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</si>
  <si>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</si>
  <si>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</si>
  <si>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-1032442155</t>
  </si>
  <si>
    <t>https://podminky.urs.cz/item/CS_URS_2024_01/162751119</t>
  </si>
  <si>
    <t>344*10 'Přepočtené koeficientem množství</t>
  </si>
  <si>
    <t>151101102</t>
  </si>
  <si>
    <t>Zřízení pažení a rozepření stěn rýh pro podzemní vedení příložné pro jakoukoliv mezerovitost, hloubky přes 2 do 4 m</t>
  </si>
  <si>
    <t>1899905880</t>
  </si>
  <si>
    <t>https://podminky.urs.cz/item/CS_URS_2024_01/151101102</t>
  </si>
  <si>
    <t>979*2*2</t>
  </si>
  <si>
    <t>151101112</t>
  </si>
  <si>
    <t>Odstranění pažení a rozepření stěn rýh pro podzemní vedení s uložením materiálu na vzdálenost do 3 m od kraje výkopu příložné, hloubky přes 2 do 4 m</t>
  </si>
  <si>
    <t>-1296892077</t>
  </si>
  <si>
    <t>https://podminky.urs.cz/item/CS_URS_2024_01/151101112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</si>
  <si>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</si>
  <si>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</si>
  <si>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43905912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</si>
  <si>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</si>
  <si>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</si>
  <si>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</si>
  <si>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-464941203</t>
  </si>
  <si>
    <t>https://podminky.urs.cz/item/CS_URS_2024_01/119001402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</si>
  <si>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</si>
  <si>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</si>
  <si>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48264967</t>
  </si>
  <si>
    <t>https://podminky.urs.cz/item/CS_URS_2024_01/119001412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</si>
  <si>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</si>
  <si>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</si>
  <si>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840389009</t>
  </si>
  <si>
    <t>https://podminky.urs.cz/item/CS_URS_2024_01/119001421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</si>
  <si>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</si>
  <si>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</si>
  <si>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-802253989</t>
  </si>
  <si>
    <t>https://podminky.urs.cz/item/CS_URS_2024_01/119001422</t>
  </si>
  <si>
    <t>119001423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</si>
  <si>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</si>
  <si>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1428224526</t>
  </si>
  <si>
    <t>https://podminky.urs.cz/item/CS_URS_2024_01/119001423</t>
  </si>
  <si>
    <t>129001101</t>
  </si>
  <si>
    <t>Příplatek k cenám vykopávek za ztížení vykopávky v blízkosti podzemního vedení nebo výbušnin v horninách jakékoliv třídy</t>
  </si>
  <si>
    <t>1640954795</t>
  </si>
  <si>
    <t>https://podminky.urs.cz/item/CS_URS_2024_01/129001101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</si>
  <si>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</si>
  <si>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</si>
  <si>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-932281629</t>
  </si>
  <si>
    <t>https://podminky.urs.cz/item/CS_URS_2024_01/139951123</t>
  </si>
  <si>
    <t>2,5*2*2*5</t>
  </si>
  <si>
    <t>3*3*4*0,3</t>
  </si>
  <si>
    <t>2*2*2*0,3</t>
  </si>
  <si>
    <t>3*3*0,3*5</t>
  </si>
  <si>
    <t>139951103</t>
  </si>
  <si>
    <t>Bourání konstrukcí v hloubených vykopávkách strojně s přemístěním suti na hromady na vzdálenost do 20 m nebo s naložením na dopravní prostředek ze zdiva cihelného nebo smíšeného na maltu cementovou</t>
  </si>
  <si>
    <t>1074594026</t>
  </si>
  <si>
    <t>https://podminky.urs.cz/item/CS_URS_2024_01/139951103</t>
  </si>
  <si>
    <t>3*3*4*0,25*5</t>
  </si>
  <si>
    <t>113154114</t>
  </si>
  <si>
    <t>Frézování živičného podkladu nebo krytu s naložením na dopravní prostředek plochy do 500 m2 bez překážek v trase pruhu šířky do 0,5 m, tloušťky vrstvy 100 mm</t>
  </si>
  <si>
    <t>868665963</t>
  </si>
  <si>
    <t>https://podminky.urs.cz/item/CS_URS_2024_01/113154114</t>
  </si>
  <si>
    <t>1555-1123</t>
  </si>
  <si>
    <t>113154355</t>
  </si>
  <si>
    <t>Frézování živičného podkladu nebo krytu s naložením na dopravní prostředek plochy přes 1 000 do 10 000 m2 s překážkami v trase pruhu šířky do 1 m, tloušťky vrstvy 200 mm</t>
  </si>
  <si>
    <t>-1674377489</t>
  </si>
  <si>
    <t>https://podminky.urs.cz/item/CS_URS_2024_01/113154355</t>
  </si>
  <si>
    <t>1123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</si>
  <si>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</si>
  <si>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</si>
  <si>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-1095622176</t>
  </si>
  <si>
    <t>https://podminky.urs.cz/item/CS_URS_2024_01/113107341</t>
  </si>
  <si>
    <t>22+10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</si>
  <si>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</si>
  <si>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</si>
  <si>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-210219840</t>
  </si>
  <si>
    <t>https://podminky.urs.cz/item/CS_URS_2024_01/113107181</t>
  </si>
  <si>
    <t>113107024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</si>
  <si>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</si>
  <si>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2131816802</t>
  </si>
  <si>
    <t>https://podminky.urs.cz/item/CS_URS_2024_01/113107024</t>
  </si>
  <si>
    <t>432+1123+22+115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</si>
  <si>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</si>
  <si>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</si>
  <si>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-1233747244</t>
  </si>
  <si>
    <t>https://podminky.urs.cz/item/CS_URS_2024_01/113106123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</si>
  <si>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</si>
  <si>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</si>
  <si>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817707126</t>
  </si>
  <si>
    <t>https://podminky.urs.cz/item/CS_URS_2024_01/113107323</t>
  </si>
  <si>
    <t>113202111</t>
  </si>
  <si>
    <t>Vytrhání obrub s vybouráním lože, s přemístěním hmot na skládku na vzdálenost do 3 m nebo s naložením na dopravní prostředek z krajníků nebo obrubníků stojatých</t>
  </si>
  <si>
    <t>-1880350935</t>
  </si>
  <si>
    <t>https://podminky.urs.cz/item/CS_URS_2024_01/113202111</t>
  </si>
  <si>
    <t>10+5+10+30+10</t>
  </si>
  <si>
    <t>113151111</t>
  </si>
  <si>
    <t>Rozebírání zpevněných ploch s přemístěním na skládku na vzdálenost do 20 m nebo s naložením na dopravní prostředek ze silničních panelů</t>
  </si>
  <si>
    <t>-1364835204</t>
  </si>
  <si>
    <t>https://podminky.urs.cz/item/CS_URS_2024_01/113151111</t>
  </si>
  <si>
    <t>45157211R</t>
  </si>
  <si>
    <t>Lože pod potrubí, stoky a drobné objekty v otevřeném výkopu z písku 0-8 mm</t>
  </si>
  <si>
    <t>-1809467259</t>
  </si>
  <si>
    <t>3*3*0,5*5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</si>
  <si>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</si>
  <si>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</si>
  <si>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-1497913734</t>
  </si>
  <si>
    <t>https://podminky.urs.cz/item/CS_URS_2024_01/175151101</t>
  </si>
  <si>
    <t>437</t>
  </si>
  <si>
    <t>58337303</t>
  </si>
  <si>
    <t>štěrkopísek frakce 0/8</t>
  </si>
  <si>
    <t>-785048311</t>
  </si>
  <si>
    <t>437*2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</si>
  <si>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</si>
  <si>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</si>
  <si>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-1857040331</t>
  </si>
  <si>
    <t>https://podminky.urs.cz/item/CS_URS_2024_01/174151101</t>
  </si>
  <si>
    <t>1071</t>
  </si>
  <si>
    <t>3*3*0,7*5</t>
  </si>
  <si>
    <t>181351003</t>
  </si>
  <si>
    <t>Rozprostření a urovnání ornice v rovině nebo ve svahu sklonu do 1:5 strojně při souvislé ploše do 100 m2, tl. vrstvy do 200 mm</t>
  </si>
  <si>
    <t>457210591</t>
  </si>
  <si>
    <t>https://podminky.urs.cz/item/CS_URS_2024_01/181351003</t>
  </si>
  <si>
    <t>3*3*5*0,15</t>
  </si>
  <si>
    <t>182351023</t>
  </si>
  <si>
    <t>Rozprostření a urovnání ornice ve svahu sklonu přes 1:5 strojně při souvislé ploše do 100 m2, tl. vrstvy do 200 mm</t>
  </si>
  <si>
    <t>966366016</t>
  </si>
  <si>
    <t>https://podminky.urs.cz/item/CS_URS_2024_01/182351023</t>
  </si>
  <si>
    <t>10364101</t>
  </si>
  <si>
    <t>zemina pro terénní úpravy - ornice</t>
  </si>
  <si>
    <t>97582248</t>
  </si>
  <si>
    <t>3*3*0,15*5*1,8</t>
  </si>
  <si>
    <t>171251201</t>
  </si>
  <si>
    <t>Uložení sypaniny na skládky nebo meziskládky bez hutnění s upravením uložené sypaniny do předepsaného tvaru</t>
  </si>
  <si>
    <t>-591878126</t>
  </si>
  <si>
    <t>https://podminky.urs.cz/item/CS_URS_2024_01/171251201</t>
  </si>
  <si>
    <t>171201231</t>
  </si>
  <si>
    <t>Poplatek za uložení stavebního odpadu na recyklační skládce (skládkovné) zeminy a kamení zatříděného do Katalogu odpadů pod kódem 17 05 04</t>
  </si>
  <si>
    <t>1850658140</t>
  </si>
  <si>
    <t>https://podminky.urs.cz/item/CS_URS_2024_01/171201231</t>
  </si>
  <si>
    <t>181411132</t>
  </si>
  <si>
    <t>Založení trávníku na půdě předem připravené plochy do 1000 m2 výsevem včetně utažení parkového na svahu přes 1:5 do 1:2</t>
  </si>
  <si>
    <t>-1693802753</t>
  </si>
  <si>
    <t>https://podminky.urs.cz/item/CS_URS_2024_01/181411132</t>
  </si>
  <si>
    <t>620*1,05</t>
  </si>
  <si>
    <t>651*1,05 'Přepočtené koeficientem množství</t>
  </si>
  <si>
    <t>00572410</t>
  </si>
  <si>
    <t>osivo směs travní parková</t>
  </si>
  <si>
    <t>-1131388074</t>
  </si>
  <si>
    <t>651*0,025 'Přepočtené koeficientem množství</t>
  </si>
  <si>
    <t>185804311</t>
  </si>
  <si>
    <t>Zalití rostlin vodou plochy záhonů jednotlivě do 20 m2</t>
  </si>
  <si>
    <t>152437714</t>
  </si>
  <si>
    <t>https://podminky.urs.cz/item/CS_URS_2024_01/185804311</t>
  </si>
  <si>
    <t>Zakládání</t>
  </si>
  <si>
    <t>271572211</t>
  </si>
  <si>
    <t>Podsyp pod základové konstrukce se zhutněním a urovnáním povrchu ze štěrkopísku netříděného</t>
  </si>
  <si>
    <t>-1934069995</t>
  </si>
  <si>
    <t>https://podminky.urs.cz/item/CS_URS_2024_01/271572211</t>
  </si>
  <si>
    <t>0,8*0,25*0,25*2</t>
  </si>
  <si>
    <t>275326121</t>
  </si>
  <si>
    <t>Základy z betonu železového patky z betonu se zvýšenými nároky na prostředí tř. C 25/30</t>
  </si>
  <si>
    <t>1347911016</t>
  </si>
  <si>
    <t>https://podminky.urs.cz/item/CS_URS_2024_01/275326121</t>
  </si>
  <si>
    <t>0,8*0,85*0,25*2</t>
  </si>
  <si>
    <t>275356021</t>
  </si>
  <si>
    <t>Bednění základů z betonu prostého nebo železového patek pro plochy rovinné zřízení</t>
  </si>
  <si>
    <t>-1292069955</t>
  </si>
  <si>
    <t>https://podminky.urs.cz/item/CS_URS_2024_01/275356021</t>
  </si>
  <si>
    <t>(0,8+0,25)*2*0,85*2</t>
  </si>
  <si>
    <t>275356022</t>
  </si>
  <si>
    <t>Bednění základů z betonu prostého nebo železového patek pro plochy rovinné odstranění</t>
  </si>
  <si>
    <t>-83624102</t>
  </si>
  <si>
    <t>https://podminky.urs.cz/item/CS_URS_2024_01/275356022</t>
  </si>
  <si>
    <t>275366006</t>
  </si>
  <si>
    <t>Výztuž základů patek z oceli 10 505 (R) nebo BSt 500</t>
  </si>
  <si>
    <t>-2058138013</t>
  </si>
  <si>
    <t>https://podminky.urs.cz/item/CS_URS_2024_01/275366006</t>
  </si>
  <si>
    <t>291211111</t>
  </si>
  <si>
    <t>Zřízení zpevněné plochy ze silničních panelů osazených do lože tl. 50 mm z kameniva</t>
  </si>
  <si>
    <t>111071655</t>
  </si>
  <si>
    <t>https://podminky.urs.cz/item/CS_URS_2024_01/291211111</t>
  </si>
  <si>
    <t>59381009</t>
  </si>
  <si>
    <t>panel silniční 3,00x1,00x0,15m</t>
  </si>
  <si>
    <t>-848073278</t>
  </si>
  <si>
    <t>Poznámka k položce:_x000d_
30% plochy</t>
  </si>
  <si>
    <t>25*0,075 'Přepočtené koeficientem množství</t>
  </si>
  <si>
    <t>291111111</t>
  </si>
  <si>
    <t>Podklad pro zpevněné plochy s rozprostřením a s hutněním z kameniva drceného frakce 0 - 63 mm</t>
  </si>
  <si>
    <t>1312675495</t>
  </si>
  <si>
    <t>https://podminky.urs.cz/item/CS_URS_2024_01/291111111</t>
  </si>
  <si>
    <t>25*0,2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</si>
  <si>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</si>
  <si>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</si>
  <si>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</si>
  <si>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-1368942450</t>
  </si>
  <si>
    <t>https://podminky.urs.cz/item/CS_URS_2024_01/310271061</t>
  </si>
  <si>
    <t>338951121</t>
  </si>
  <si>
    <t>Osazování sloupků a vzpěr plotových dřevěných průměru přes 100 do 150 mm se zalitím cementovou maltou s impregnací spodní části</t>
  </si>
  <si>
    <t>-512239972</t>
  </si>
  <si>
    <t>https://podminky.urs.cz/item/CS_URS_2024_01/338951121</t>
  </si>
  <si>
    <t>348181113</t>
  </si>
  <si>
    <t>Montáž oplocení z dílců dřevěných na předem osazené sloupky, výšky přes 1 do 1,5 m</t>
  </si>
  <si>
    <t>-1535362555</t>
  </si>
  <si>
    <t>https://podminky.urs.cz/item/CS_URS_2024_01/348181113</t>
  </si>
  <si>
    <t>348272115</t>
  </si>
  <si>
    <t>Ploty z tvárnic betonových plotová zeď na maltu cementovou včetně spárování současně při zdění z tvarovek hladkých, dutých přírodních, tloušťka zdiva 290 mm</t>
  </si>
  <si>
    <t>919799700</t>
  </si>
  <si>
    <t>https://podminky.urs.cz/item/CS_URS_2024_01/348272115</t>
  </si>
  <si>
    <t>348273111</t>
  </si>
  <si>
    <t>Ploty z tvárnic betonových plotový sloupek na maltu cementovou včetně spárování současně při zdění, výplně z betonu C 16/20 a výztuže s hladkým povrchem, rozměru 400 x 400 mm z tvarovek hladkých (190 x 190 x 390 mm) přírodních</t>
  </si>
  <si>
    <t>1414371669</t>
  </si>
  <si>
    <t>https://podminky.urs.cz/item/CS_URS_2024_01/348273111</t>
  </si>
  <si>
    <t>348273511</t>
  </si>
  <si>
    <t>Ploty z tvárnic betonových sloupová hlavice lepená mrazuvzdorným lepidlem, včetně spárování z tvarovek hladkých nebo štípaných, sedlového tvaru, rozměru sloupku 400 x 400 mm přírodních</t>
  </si>
  <si>
    <t>1784180977</t>
  </si>
  <si>
    <t>https://podminky.urs.cz/item/CS_URS_2024_01/348273511</t>
  </si>
  <si>
    <t>379321211</t>
  </si>
  <si>
    <t>Nosná obezdívka ostění šachty z betonu železového se zvýšenými nároky na prostředí z betonu tř. C 25/30 a tř. C 30/37 v hornině suché</t>
  </si>
  <si>
    <t>-325474981</t>
  </si>
  <si>
    <t>https://podminky.urs.cz/item/CS_URS_2024_01/379321211</t>
  </si>
  <si>
    <t>2*2*0,3*2</t>
  </si>
  <si>
    <t>382121121</t>
  </si>
  <si>
    <t>Montáž dílců prefabrikovaných kruhových nádrží ze železobetonu skruže včetně těsnění DN přes 1000 do 2000</t>
  </si>
  <si>
    <t>494763857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</si>
  <si>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</si>
  <si>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</si>
  <si>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</si>
  <si>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</si>
  <si>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</si>
  <si>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dílců prefabrikovaných kruhových nádrží ze železobetonu zákrytové desky DN přes 1000 do 2000</t>
  </si>
  <si>
    <t>652786153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</si>
  <si>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</si>
  <si>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</si>
  <si>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</si>
  <si>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</si>
  <si>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</si>
  <si>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564770101</t>
  </si>
  <si>
    <t>Podklad nebo kryt z kameniva hrubého drceného vel. 16-32 mm s rozprostřením a zhutněním plochy jednotlivě do 100 m2, po zhutnění tl. 250 mm</t>
  </si>
  <si>
    <t>-409919247</t>
  </si>
  <si>
    <t>https://podminky.urs.cz/item/CS_URS_2024_01/564770101</t>
  </si>
  <si>
    <t>1555-(144+1122+106)</t>
  </si>
  <si>
    <t>564770111</t>
  </si>
  <si>
    <t>Podklad nebo kryt z kameniva hrubého drceného vel. 16-32 mm s rozprostřením a zhutněním plochy přes 100 m2, po zhutnění tl. 250 mm</t>
  </si>
  <si>
    <t>-1532990741</t>
  </si>
  <si>
    <t>https://podminky.urs.cz/item/CS_URS_2024_01/564770111</t>
  </si>
  <si>
    <t>144+1122+106</t>
  </si>
  <si>
    <t>564952111</t>
  </si>
  <si>
    <t>Podklad z mechanicky zpevněného kameniva MZK (minerální beton) s rozprostřením a s hutněním, po zhutnění tl. 150 mm</t>
  </si>
  <si>
    <t>265885367</t>
  </si>
  <si>
    <t>https://podminky.urs.cz/item/CS_URS_2024_01/564952111</t>
  </si>
  <si>
    <t>577144121</t>
  </si>
  <si>
    <t>Asfaltový beton vrstva obrusná ACO 11 (ABS) s rozprostřením a se zhutněním z nemodifikovaného asfaltu v pruhu šířky přes 3 m tř. I (ACO 11+), po zhutnění tl. 50 mm</t>
  </si>
  <si>
    <t>-1030755831</t>
  </si>
  <si>
    <t>https://podminky.urs.cz/item/CS_URS_2024_01/577144121</t>
  </si>
  <si>
    <t>565155111</t>
  </si>
  <si>
    <t>Asfaltový beton vrstva podkladní ACP 16 (obalované kamenivo střednězrnné - OKS) s rozprostřením a zhutněním v pruhu šířky přes 1,5 do 3 m, po zhutnění tl. 70 mm</t>
  </si>
  <si>
    <t>1050915906</t>
  </si>
  <si>
    <t>https://podminky.urs.cz/item/CS_URS_2024_01/565155111</t>
  </si>
  <si>
    <t>573111113</t>
  </si>
  <si>
    <t>Postřik infiltrační PI z asfaltu silničního s posypem kamenivem, v množství 1,50 kg/m2</t>
  </si>
  <si>
    <t>-633350816</t>
  </si>
  <si>
    <t>https://podminky.urs.cz/item/CS_URS_2024_01/573111113</t>
  </si>
  <si>
    <t>573231108</t>
  </si>
  <si>
    <t>Postřik spojovací PS bez posypu kamenivem ze silniční emulze, v množství 0,50 kg/m2</t>
  </si>
  <si>
    <t>-1794446602</t>
  </si>
  <si>
    <t>https://podminky.urs.cz/item/CS_URS_2024_01/573231108</t>
  </si>
  <si>
    <t>577143111</t>
  </si>
  <si>
    <t>Asfaltový beton vrstva obrusná ACO 8 (ABJ) s rozprostřením a se zhutněním z nemodifikovaného asfaltu v pruhu šířky do 3 m, po zhutnění tl. 50 mm</t>
  </si>
  <si>
    <t>1998151385</t>
  </si>
  <si>
    <t>https://podminky.urs.cz/item/CS_URS_2024_01/577143111</t>
  </si>
  <si>
    <t>564801112</t>
  </si>
  <si>
    <t>Podklad ze štěrkodrti ŠD s rozprostřením a zhutněním plochy přes 100 m2, po zhutnění tl. 40 mm</t>
  </si>
  <si>
    <t>1542118962</t>
  </si>
  <si>
    <t>https://podminky.urs.cz/item/CS_URS_2024_01/564801112</t>
  </si>
  <si>
    <t>564750111</t>
  </si>
  <si>
    <t>Podklad nebo kryt z kameniva hrubého drceného vel. 16-32 mm s rozprostřením a zhutněním plochy přes 100 m2, po zhutnění tl. 150 mm</t>
  </si>
  <si>
    <t>-1719164272</t>
  </si>
  <si>
    <t>https://podminky.urs.cz/item/CS_URS_2024_01/564750111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</si>
  <si>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</si>
  <si>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</si>
  <si>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-844801966</t>
  </si>
  <si>
    <t>https://podminky.urs.cz/item/CS_URS_2024_01/591111111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</si>
  <si>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</si>
  <si>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</si>
  <si>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1376711007</t>
  </si>
  <si>
    <t>https://podminky.urs.cz/item/CS_URS_2024_01/596211110</t>
  </si>
  <si>
    <t>82,6-63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</si>
  <si>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</si>
  <si>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</si>
  <si>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172879095</t>
  </si>
  <si>
    <t>https://podminky.urs.cz/item/CS_URS_2024_01/596211111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</si>
  <si>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</si>
  <si>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</si>
  <si>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754322485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</si>
  <si>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</si>
  <si>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</si>
  <si>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</si>
  <si>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</si>
  <si>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</si>
  <si>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5*0,3</t>
  </si>
  <si>
    <t>1,5*1,03 'Přepočtené koeficientem množství</t>
  </si>
  <si>
    <t>59245012</t>
  </si>
  <si>
    <t>dlažba zámková betonová tvaru I 200x165mm tl 60mm barevná</t>
  </si>
  <si>
    <t>-457299965</t>
  </si>
  <si>
    <t>6*0,3</t>
  </si>
  <si>
    <t>59245018</t>
  </si>
  <si>
    <t>dlažba skladebná betonová 200x100mm tl 60mm přírodní</t>
  </si>
  <si>
    <t>1703861317</t>
  </si>
  <si>
    <t>63*0,3</t>
  </si>
  <si>
    <t>18,9*1,03 'Přepočtené koeficientem množství</t>
  </si>
  <si>
    <t>59245006</t>
  </si>
  <si>
    <t>dlažba pro nevidomé betonová 200x100mm tl 60mm barevná</t>
  </si>
  <si>
    <t>648070504</t>
  </si>
  <si>
    <t>1,6*0,3</t>
  </si>
  <si>
    <t>0,48*1,03 'Přepočtené koeficientem množství</t>
  </si>
  <si>
    <t>451577777</t>
  </si>
  <si>
    <t>Podklad nebo lože pod dlažbu (přídlažbu) v ploše vodorovné nebo ve sklonu do 1:5, tloušťky od 30 do 100 mm z kameniva těženého</t>
  </si>
  <si>
    <t>2114770970</t>
  </si>
  <si>
    <t>https://podminky.urs.cz/item/CS_URS_2024_01/451577777</t>
  </si>
  <si>
    <t>451579777</t>
  </si>
  <si>
    <t>Podklad nebo lože pod dlažbu (přídlažbu) Příplatek k cenám za každých dalších i započatých 10 mm tloušťky podkladu nebo lože z kameniva těženého</t>
  </si>
  <si>
    <t>1951458502</t>
  </si>
  <si>
    <t>https://podminky.urs.cz/item/CS_URS_2024_01/451579777</t>
  </si>
  <si>
    <t>82,6*5</t>
  </si>
  <si>
    <t>451579779</t>
  </si>
  <si>
    <t>Podklad nebo lože pod dlažbu (přídlažbu) Příplatek k cenám za zřízení podkladu nebo lože pod dlažbu ve sklonu přes 1:5, pro jakoukoliv tloušťku z kameniva těženého, ze štěrkopísku z prohozené zeminy nebo recyklátu</t>
  </si>
  <si>
    <t>-1818667110</t>
  </si>
  <si>
    <t>https://podminky.urs.cz/item/CS_URS_2024_01/451579779</t>
  </si>
  <si>
    <t>Úpravy povrchů, podlahy a osazování výplní</t>
  </si>
  <si>
    <t>619995001</t>
  </si>
  <si>
    <t>Začištění omítek (s dodáním hmot) kolem oken, dveří, podlah, obkladů apod.</t>
  </si>
  <si>
    <t>-2041702500</t>
  </si>
  <si>
    <t>https://podminky.urs.cz/item/CS_URS_2024_01/619995001</t>
  </si>
  <si>
    <t>631311224</t>
  </si>
  <si>
    <t>Mazanina z betonu prostého se zvýšenými nároky na prostředí tl. přes 80 do 120 mm tř. C 25/30</t>
  </si>
  <si>
    <t>1448147945</t>
  </si>
  <si>
    <t>https://podminky.urs.cz/item/CS_URS_2024_01/631311224</t>
  </si>
  <si>
    <t>1,5*1,5*0,2*2</t>
  </si>
  <si>
    <t>631319197</t>
  </si>
  <si>
    <t>Příplatek k cenám mazanin za malou plochu do 5 m2 jednotlivě mazanina tl. přes 120 do 240 mm</t>
  </si>
  <si>
    <t>-1652637952</t>
  </si>
  <si>
    <t>https://podminky.urs.cz/item/CS_URS_2024_01/631319197</t>
  </si>
  <si>
    <t>632451103</t>
  </si>
  <si>
    <t>Potěr cementový samonivelační ze suchých směsí tloušťky přes 5 do 10 mm</t>
  </si>
  <si>
    <t>1440171026</t>
  </si>
  <si>
    <t>https://podminky.urs.cz/item/CS_URS_2024_01/632451103</t>
  </si>
  <si>
    <t>1,5*1,5*2</t>
  </si>
  <si>
    <t>899104112R</t>
  </si>
  <si>
    <t>Osazení poklopů kompoizitových včetně rámů pro třídu zatížení D400, E600</t>
  </si>
  <si>
    <t>926523814</t>
  </si>
  <si>
    <t>63126038</t>
  </si>
  <si>
    <t>poklop šachtový s kompozitním rámem kruhový DN 600 D400</t>
  </si>
  <si>
    <t>-1978425630</t>
  </si>
  <si>
    <t>Ostatní konstrukce a práce, bourání</t>
  </si>
  <si>
    <t>911331111</t>
  </si>
  <si>
    <t>Silniční svodidlo ocelové se zaberaněním sloupků jednostranné úroveň zádržnosti N2 vzdálenosti sloupků do 2 m</t>
  </si>
  <si>
    <t>-1807409386</t>
  </si>
  <si>
    <t>https://podminky.urs.cz/item/CS_URS_2024_01/911331111</t>
  </si>
  <si>
    <t>93600521R</t>
  </si>
  <si>
    <t>Montáž prvku dětského hřiště</t>
  </si>
  <si>
    <t>1011855442</t>
  </si>
  <si>
    <t>936009123</t>
  </si>
  <si>
    <t>Bezpečnostní dopadová plocha na dětském hřišti tloušťky 40 cm z kačírku</t>
  </si>
  <si>
    <t>931383046</t>
  </si>
  <si>
    <t>https://podminky.urs.cz/item/CS_URS_2024_01/936009123</t>
  </si>
  <si>
    <t>936104211</t>
  </si>
  <si>
    <t>Montáž odpadkového koše do betonové patky</t>
  </si>
  <si>
    <t>672343350</t>
  </si>
  <si>
    <t>https://podminky.urs.cz/item/CS_URS_2024_01/936104211</t>
  </si>
  <si>
    <t>936124112</t>
  </si>
  <si>
    <t>Montáž lavičky parkové stabilní se zabetonováním noh</t>
  </si>
  <si>
    <t>-1724026231</t>
  </si>
  <si>
    <t>https://podminky.urs.cz/item/CS_URS_2024_01/936124112</t>
  </si>
  <si>
    <t>945412111</t>
  </si>
  <si>
    <t>Teleskopická hydraulická montážní plošina na samohybném podvozku, s otočným košem výšky zdvihu do 8 m</t>
  </si>
  <si>
    <t>den</t>
  </si>
  <si>
    <t>-1529570104</t>
  </si>
  <si>
    <t>https://podminky.urs.cz/item/CS_URS_2024_01/945412111</t>
  </si>
  <si>
    <t>945412112</t>
  </si>
  <si>
    <t>Teleskopická hydraulická montážní plošina na samohybném podvozku, s otočným košem výšky zdvihu do 21 m</t>
  </si>
  <si>
    <t>1527791772</t>
  </si>
  <si>
    <t>https://podminky.urs.cz/item/CS_URS_2024_01/945412112</t>
  </si>
  <si>
    <t>96600111R</t>
  </si>
  <si>
    <t>Odstranění prvku dětského hřiště</t>
  </si>
  <si>
    <t>150229780</t>
  </si>
  <si>
    <t>966001211</t>
  </si>
  <si>
    <t>Odstranění lavičky parkové stabilní zabetonované</t>
  </si>
  <si>
    <t>890172704</t>
  </si>
  <si>
    <t>https://podminky.urs.cz/item/CS_URS_2024_01/966001211</t>
  </si>
  <si>
    <t>966001311</t>
  </si>
  <si>
    <t>Odstranění odpadkového koše s betonovou patkou</t>
  </si>
  <si>
    <t>1835164119</t>
  </si>
  <si>
    <t>https://podminky.urs.cz/item/CS_URS_2024_01/966001311</t>
  </si>
  <si>
    <t>914511111</t>
  </si>
  <si>
    <t>Montáž sloupku dopravních značek délky do 3,5 m do betonového základu</t>
  </si>
  <si>
    <t>-1974729030</t>
  </si>
  <si>
    <t>https://podminky.urs.cz/item/CS_URS_2024_01/914511111</t>
  </si>
  <si>
    <t>915111121</t>
  </si>
  <si>
    <t>Vodorovné dopravní značení stříkané barvou dělící čára šířky 125 mm přerušovaná bílá základní</t>
  </si>
  <si>
    <t>996539859</t>
  </si>
  <si>
    <t>https://podminky.urs.cz/item/CS_URS_2024_01/915111121</t>
  </si>
  <si>
    <t>915221111</t>
  </si>
  <si>
    <t>Vodorovné dopravní značení stříkaným plastem vodící čára bílá šířky 250 mm souvislá základní</t>
  </si>
  <si>
    <t>2078844954</t>
  </si>
  <si>
    <t>https://podminky.urs.cz/item/CS_URS_2024_01/915221111</t>
  </si>
  <si>
    <t>915231111</t>
  </si>
  <si>
    <t>Vodorovné dopravní značení stříkaným plastem přechody pro chodce, šipky, symboly nápisy bílé základní</t>
  </si>
  <si>
    <t>1045410768</t>
  </si>
  <si>
    <t>https://podminky.urs.cz/item/CS_URS_2024_01/915231111</t>
  </si>
  <si>
    <t>915611111</t>
  </si>
  <si>
    <t>Předznačení pro vodorovné značení stříkané barvou nebo prováděné z nátěrových hmot liniové dělicí čáry, vodicí proužky</t>
  </si>
  <si>
    <t>554681920</t>
  </si>
  <si>
    <t>https://podminky.urs.cz/item/CS_URS_2024_01/915611111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</si>
  <si>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</si>
  <si>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</si>
  <si>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-133012575</t>
  </si>
  <si>
    <t>https://podminky.urs.cz/item/CS_URS_2024_01/916131213</t>
  </si>
  <si>
    <t>9*5</t>
  </si>
  <si>
    <t>59217032</t>
  </si>
  <si>
    <t>obrubník silniční betonový 1000x150x150mm</t>
  </si>
  <si>
    <t>-482646234</t>
  </si>
  <si>
    <t>79*1,05 'Přepočtené koeficientem množství</t>
  </si>
  <si>
    <t>59217029</t>
  </si>
  <si>
    <t>obrubník silniční betonový nájezdový 1000x150x150mm</t>
  </si>
  <si>
    <t>306326021</t>
  </si>
  <si>
    <t>5,71428571428571*1,05 'Přepočtené koeficientem množství</t>
  </si>
  <si>
    <t>916111112</t>
  </si>
  <si>
    <t>Osazení silniční obruby z dlažebních kostek v jedné řadě s ložem tl. přes 50 do 100 mm, s vyplněním a zatřením spár cementovou maltou z velkých kostek bez boční opěry, do lože z betonu prostého</t>
  </si>
  <si>
    <t>-783830919</t>
  </si>
  <si>
    <t>https://podminky.urs.cz/item/CS_URS_2024_01/916111112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</si>
  <si>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</si>
  <si>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</si>
  <si>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-1135917692</t>
  </si>
  <si>
    <t>https://podminky.urs.cz/item/CS_URS_2024_01/916231213</t>
  </si>
  <si>
    <t>59217017</t>
  </si>
  <si>
    <t>obrubník betonový chodníkový 1000x100x250mm</t>
  </si>
  <si>
    <t>-1870595199</t>
  </si>
  <si>
    <t>10,7843137254902*1,02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</si>
  <si>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</si>
  <si>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</si>
  <si>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375117618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</si>
  <si>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</si>
  <si>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</si>
  <si>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</si>
  <si>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</si>
  <si>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</si>
  <si>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asfaltovou páskou samolepicí šířky 35 mm tl. 8 mm</t>
  </si>
  <si>
    <t>-1070227799</t>
  </si>
  <si>
    <t>https://podminky.urs.cz/item/CS_URS_2024_01/919125111</t>
  </si>
  <si>
    <t>107*2</t>
  </si>
  <si>
    <t>919735113</t>
  </si>
  <si>
    <t>Řezání stávajícího živičného krytu nebo podkladu hloubky přes 100 do 150 mm</t>
  </si>
  <si>
    <t>1298519621</t>
  </si>
  <si>
    <t>https://podminky.urs.cz/item/CS_URS_2024_01/919735113</t>
  </si>
  <si>
    <t>112*2*2</t>
  </si>
  <si>
    <t>963015141</t>
  </si>
  <si>
    <t>Demontáž prefabrikovaných krycích desek kanálů, šachet nebo žump hmotnosti do 0,5 t</t>
  </si>
  <si>
    <t>-1774522772</t>
  </si>
  <si>
    <t>https://podminky.urs.cz/item/CS_URS_2024_01/963015141</t>
  </si>
  <si>
    <t>966003822</t>
  </si>
  <si>
    <t>Rozebrání dřevěného oplocení se sloupky osové vzdálenosti do 4,00 m, výšky do 2,50 m, osazených do hloubky 1,00 m bez příčníků, s dřevěnými sloupky z tyčoviny</t>
  </si>
  <si>
    <t>-1998738512</t>
  </si>
  <si>
    <t>https://podminky.urs.cz/item/CS_URS_2024_01/966003822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</si>
  <si>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</si>
  <si>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</si>
  <si>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261485840</t>
  </si>
  <si>
    <t>https://podminky.urs.cz/item/CS_URS_2024_01/966005211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</si>
  <si>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</si>
  <si>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</si>
  <si>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-686364767</t>
  </si>
  <si>
    <t>https://podminky.urs.cz/item/CS_URS_2024_01/966006211</t>
  </si>
  <si>
    <t>977151119</t>
  </si>
  <si>
    <t>Jádrové vrty diamantovými korunkami do stavebních materiálů (železobetonu, betonu, cihel, obkladů, dlažeb, kamene) průměru přes 100 do 110 mm</t>
  </si>
  <si>
    <t>-1648789694</t>
  </si>
  <si>
    <t>https://podminky.urs.cz/item/CS_URS_2024_01/977151119</t>
  </si>
  <si>
    <t>977151122</t>
  </si>
  <si>
    <t>Jádrové vrty diamantovými korunkami do stavebních materiálů (železobetonu, betonu, cihel, obkladů, dlažeb, kamene) průměru přes 120 do 130 mm</t>
  </si>
  <si>
    <t>767727830</t>
  </si>
  <si>
    <t>https://podminky.urs.cz/item/CS_URS_2024_01/977151122</t>
  </si>
  <si>
    <t>977151123</t>
  </si>
  <si>
    <t>Jádrové vrty diamantovými korunkami do stavebních materiálů (železobetonu, betonu, cihel, obkladů, dlažeb, kamene) průměru přes 130 do 150 mm</t>
  </si>
  <si>
    <t>37870353</t>
  </si>
  <si>
    <t>https://podminky.urs.cz/item/CS_URS_2024_01/977151123</t>
  </si>
  <si>
    <t>977151124</t>
  </si>
  <si>
    <t>Jádrové vrty diamantovými korunkami do stavebních materiálů (železobetonu, betonu, cihel, obkladů, dlažeb, kamene) průměru přes 150 do 180 mm</t>
  </si>
  <si>
    <t>-524381846</t>
  </si>
  <si>
    <t>https://podminky.urs.cz/item/CS_URS_2024_01/977151124</t>
  </si>
  <si>
    <t>977151125</t>
  </si>
  <si>
    <t>Jádrové vrty diamantovými korunkami do stavebních materiálů (železobetonu, betonu, cihel, obkladů, dlažeb, kamene) průměru přes 180 do 200 mm</t>
  </si>
  <si>
    <t>53219649</t>
  </si>
  <si>
    <t>https://podminky.urs.cz/item/CS_URS_2024_01/977151125</t>
  </si>
  <si>
    <t>977151127</t>
  </si>
  <si>
    <t>Jádrové vrty diamantovými korunkami do stavebních materiálů (železobetonu, betonu, cihel, obkladů, dlažeb, kamene) průměru přes 225 do 250 mm</t>
  </si>
  <si>
    <t>155694791</t>
  </si>
  <si>
    <t>https://podminky.urs.cz/item/CS_URS_2024_01/977151127</t>
  </si>
  <si>
    <t>977151128</t>
  </si>
  <si>
    <t>Jádrové vrty diamantovými korunkami do stavebních materiálů (železobetonu, betonu, cihel, obkladů, dlažeb, kamene) průměru přes 250 do 300 mm</t>
  </si>
  <si>
    <t>-1810691767</t>
  </si>
  <si>
    <t>https://podminky.urs.cz/item/CS_URS_2024_01/977151128</t>
  </si>
  <si>
    <t>977151131</t>
  </si>
  <si>
    <t>Jádrové vrty diamantovými korunkami do stavebních materiálů (železobetonu, betonu, cihel, obkladů, dlažeb, kamene) průměru přes 350 do 400 mm</t>
  </si>
  <si>
    <t>803528495</t>
  </si>
  <si>
    <t>https://podminky.urs.cz/item/CS_URS_2024_01/977151131</t>
  </si>
  <si>
    <t>977151132</t>
  </si>
  <si>
    <t>Jádrové vrty diamantovými korunkami do stavebních materiálů (železobetonu, betonu, cihel, obkladů, dlažeb, kamene) průměru přes 400 do 450 mm</t>
  </si>
  <si>
    <t>-49661469</t>
  </si>
  <si>
    <t>https://podminky.urs.cz/item/CS_URS_2024_01/977151132</t>
  </si>
  <si>
    <t>977151134</t>
  </si>
  <si>
    <t>Jádrové vrty diamantovými korunkami do stavebních materiálů (železobetonu, betonu, cihel, obkladů, dlažeb, kamene) průměru přes 500 do 550 mm</t>
  </si>
  <si>
    <t>-643486852</t>
  </si>
  <si>
    <t>https://podminky.urs.cz/item/CS_URS_2024_01/977151134</t>
  </si>
  <si>
    <t>977151135</t>
  </si>
  <si>
    <t>Jádrové vrty diamantovými korunkami do stavebních materiálů (železobetonu, betonu, cihel, obkladů, dlažeb, kamene) průměru přes 550 do 600 mm</t>
  </si>
  <si>
    <t>-1690428441</t>
  </si>
  <si>
    <t>https://podminky.urs.cz/item/CS_URS_2024_01/977151135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</si>
  <si>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</si>
  <si>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</si>
  <si>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321764660</t>
  </si>
  <si>
    <t>https://podminky.urs.cz/item/CS_URS_2024_01/979021113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</si>
  <si>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</si>
  <si>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</si>
  <si>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-1353316206</t>
  </si>
  <si>
    <t>https://podminky.urs.cz/item/CS_URS_2024_01/979054451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</si>
  <si>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</si>
  <si>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</si>
  <si>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-1155130298</t>
  </si>
  <si>
    <t>https://podminky.urs.cz/item/CS_URS_2024_01/979071011</t>
  </si>
  <si>
    <t>979094441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</si>
  <si>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</si>
  <si>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837873027</t>
  </si>
  <si>
    <t>https://podminky.urs.cz/item/CS_URS_2024_01/979094441</t>
  </si>
  <si>
    <t>997006512</t>
  </si>
  <si>
    <t>Vodorovná doprava suti na skládku s naložením na dopravní prostředek a složením přes 100 m do 1 km</t>
  </si>
  <si>
    <t>-1771949871</t>
  </si>
  <si>
    <t>https://podminky.urs.cz/item/CS_URS_2024_01/997006512</t>
  </si>
  <si>
    <t>997006519</t>
  </si>
  <si>
    <t>Vodorovná doprava suti na skládku Příplatek k ceně -6512 za každý další i započatý 1 km</t>
  </si>
  <si>
    <t>-779317005</t>
  </si>
  <si>
    <t>https://podminky.urs.cz/item/CS_URS_2024_01/997006519</t>
  </si>
  <si>
    <t>2030,153*15 'Přepočtené koeficientem množství</t>
  </si>
  <si>
    <t>997221862</t>
  </si>
  <si>
    <t>Poplatek za uložení stavebního odpadu na recyklační skládce (skládkovné) z armovaného betonu zatříděného do Katalogu odpadů pod kódem 17 01 01</t>
  </si>
  <si>
    <t>-36453126</t>
  </si>
  <si>
    <t>https://podminky.urs.cz/item/CS_URS_2024_01/997221862</t>
  </si>
  <si>
    <t>997221873</t>
  </si>
  <si>
    <t>-1199062257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</si>
  <si>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</si>
  <si>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</si>
  <si>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</si>
  <si>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-662461665</t>
  </si>
  <si>
    <t>https://podminky.urs.cz/item/CS_URS_2024_01/997221875</t>
  </si>
  <si>
    <t>998</t>
  </si>
  <si>
    <t>Přesun hmot</t>
  </si>
  <si>
    <t>998144471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</si>
  <si>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</si>
  <si>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1971038928</t>
  </si>
  <si>
    <t>https://podminky.urs.cz/item/CS_URS_2024_01/998144471</t>
  </si>
  <si>
    <t>998223011</t>
  </si>
  <si>
    <t>Přesun hmot pro pozemní komunikace s krytem dlážděným dopravní vzdálenost do 200 m jakékoliv délky objektu</t>
  </si>
  <si>
    <t>1776764745</t>
  </si>
  <si>
    <t>https://podminky.urs.cz/item/CS_URS_2024_01/998223011</t>
  </si>
  <si>
    <t>998225111</t>
  </si>
  <si>
    <t>Přesun hmot pro komunikace s krytem z kameniva, monolitickým betonovým nebo živičným dopravní vzdálenost do 200 m jakékoliv délky objektu</t>
  </si>
  <si>
    <t>1701770818</t>
  </si>
  <si>
    <t>https://podminky.urs.cz/item/CS_URS_2024_01/998225111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</si>
  <si>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</si>
  <si>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</si>
  <si>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-1479343188</t>
  </si>
  <si>
    <t>https://podminky.urs.cz/item/CS_URS_2024_01/998226011</t>
  </si>
  <si>
    <t>711</t>
  </si>
  <si>
    <t>Izolace proti vodě, vlhkosti a plynům</t>
  </si>
  <si>
    <t>711191001</t>
  </si>
  <si>
    <t>Provedení nátěru adhezního můstku na ploše vodorovné V</t>
  </si>
  <si>
    <t>-240816277</t>
  </si>
  <si>
    <t>https://podminky.urs.cz/item/CS_URS_2024_01/711191001</t>
  </si>
  <si>
    <t>711191011</t>
  </si>
  <si>
    <t>Provedení nátěru adhezního můstku na ploše svislé S</t>
  </si>
  <si>
    <t>733582600</t>
  </si>
  <si>
    <t>https://podminky.urs.cz/item/CS_URS_2024_01/711191011</t>
  </si>
  <si>
    <t>58581220</t>
  </si>
  <si>
    <t>adhezní můstek pod izolační a vyrovnávací lepící hmoty</t>
  </si>
  <si>
    <t>1805864010</t>
  </si>
  <si>
    <t>100*6</t>
  </si>
  <si>
    <t>711111052</t>
  </si>
  <si>
    <t>Provedení izolace proti zemní vlhkosti natěradly a tmely za studena na ploše vodorovné V dvojnásobným nátěrem tekutou lepenkou</t>
  </si>
  <si>
    <t>-606606009</t>
  </si>
  <si>
    <t>https://podminky.urs.cz/item/CS_URS_2024_01/711111052</t>
  </si>
  <si>
    <t>711112052</t>
  </si>
  <si>
    <t>Provedení izolace proti zemní vlhkosti natěradly a tmely za studena na ploše svislé S dvojnásobným nátěrem tekutou lepenkou</t>
  </si>
  <si>
    <t>-1469102305</t>
  </si>
  <si>
    <t>https://podminky.urs.cz/item/CS_URS_2024_01/711112052</t>
  </si>
  <si>
    <t>24551030</t>
  </si>
  <si>
    <t>stěrka hydroizolační dvousložková cemento-polymerová vlákny vyztužená proti zemní vlhkosti</t>
  </si>
  <si>
    <t>-1683956033</t>
  </si>
  <si>
    <t>200*1,5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</si>
  <si>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</si>
  <si>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</si>
  <si>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1156635813</t>
  </si>
  <si>
    <t>https://podminky.urs.cz/item/CS_URS_2024_01/998711102</t>
  </si>
  <si>
    <t>712</t>
  </si>
  <si>
    <t>Povlakové krytiny</t>
  </si>
  <si>
    <t>712340832</t>
  </si>
  <si>
    <t>Odstranění povlakové krytiny střech plochých do 10° z přitavených pásů NAIP v plné ploše dvouvrstvé</t>
  </si>
  <si>
    <t>-406376579</t>
  </si>
  <si>
    <t>https://podminky.urs.cz/item/CS_URS_2024_01/712340832</t>
  </si>
  <si>
    <t>777</t>
  </si>
  <si>
    <t>Podlahy lité</t>
  </si>
  <si>
    <t>777131111</t>
  </si>
  <si>
    <t>Penetrační nátěr podlahy epoxidový předem plněný pískem</t>
  </si>
  <si>
    <t>-213780585</t>
  </si>
  <si>
    <t>https://podminky.urs.cz/item/CS_URS_2024_01/777131111</t>
  </si>
  <si>
    <t>4,5*2</t>
  </si>
  <si>
    <t>777611121</t>
  </si>
  <si>
    <t>Krycí nátěr podlahy průmyslový epoxidový</t>
  </si>
  <si>
    <t>-1512383615</t>
  </si>
  <si>
    <t>https://podminky.urs.cz/item/CS_URS_2024_01/777611121</t>
  </si>
  <si>
    <t>21-M</t>
  </si>
  <si>
    <t>Elektromontáže</t>
  </si>
  <si>
    <t>210204011R</t>
  </si>
  <si>
    <t>Zabezpečení stožárů osvětlení samostatně stojících ocelových, délky do 12 m</t>
  </si>
  <si>
    <t>173839410</t>
  </si>
  <si>
    <t>210204032</t>
  </si>
  <si>
    <t>Montáž stožárů osvětlení samostatně stojících kompozitních, délky přes 8 do 10 m</t>
  </si>
  <si>
    <t>115308100</t>
  </si>
  <si>
    <t>https://podminky.urs.cz/item/CS_URS_2024_01/210204032</t>
  </si>
  <si>
    <t>218204011</t>
  </si>
  <si>
    <t>Demontáž stožárů osvětlení ocelových samostatně stojících, délky do 12 m</t>
  </si>
  <si>
    <t>-1429589781</t>
  </si>
  <si>
    <t>https://podminky.urs.cz/item/CS_URS_2024_01/218204011</t>
  </si>
  <si>
    <t>468051131</t>
  </si>
  <si>
    <t>Bourání základu železobetonového</t>
  </si>
  <si>
    <t>CS ÚRS 2024 02</t>
  </si>
  <si>
    <t>-745383103</t>
  </si>
  <si>
    <t>https://podminky.urs.cz/item/CS_URS_2024_02/468051131</t>
  </si>
  <si>
    <t>D8.2 - OPS</t>
  </si>
  <si>
    <t>D8.2.X.1a - Výměníkové stanice - strojní a stavební část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</si>
  <si>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</si>
  <si>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</si>
  <si>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</si>
  <si>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762 - Konstrukce tesařské</t>
  </si>
  <si>
    <t xml:space="preserve">    765 - Krytina skládaná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</si>
  <si>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</si>
  <si>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</si>
  <si>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</si>
  <si>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</si>
  <si>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</si>
  <si>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-1250985347</t>
  </si>
  <si>
    <t>https://podminky.urs.cz/item/CS_URS_2024_01/278381135</t>
  </si>
  <si>
    <t>611325402</t>
  </si>
  <si>
    <t>Oprava vápenocementové omítky vnitřních ploch hrubé, tloušťky do 20 mm stropů, v rozsahu opravované plochy přes 10 do 30%</t>
  </si>
  <si>
    <t>1157607456</t>
  </si>
  <si>
    <t>https://podminky.urs.cz/item/CS_URS_2024_01/611325402</t>
  </si>
  <si>
    <t>-1362173096</t>
  </si>
  <si>
    <t>632452411</t>
  </si>
  <si>
    <t>Doplnění cementového potěru na mazaninách a betonových podkladech (s dodáním hmot), hlazeného dřevěným nebo ocelovým hladítkem, plochy jednotlivě přes 1 m2 do 4 m2 a tl. do 10 mm</t>
  </si>
  <si>
    <t>1088999787</t>
  </si>
  <si>
    <t>https://podminky.urs.cz/item/CS_URS_2024_01/632452411</t>
  </si>
  <si>
    <t xml:space="preserve">Poznámka k položce:_x000d_
30% plochy_x000d_
</t>
  </si>
  <si>
    <t>549*0,3 'Přepočtené koeficientem množství</t>
  </si>
  <si>
    <t>961044111</t>
  </si>
  <si>
    <t>Bourání základů z betonu prostého</t>
  </si>
  <si>
    <t>-1667314894</t>
  </si>
  <si>
    <t>https://podminky.urs.cz/item/CS_URS_2024_01/961044111</t>
  </si>
  <si>
    <t>971042241</t>
  </si>
  <si>
    <t>Vybourání otvorů v betonových příčkách a zdech základových nebo nadzákladových plochy do 0,0225 m2, tl. do 300 mm</t>
  </si>
  <si>
    <t>984869859</t>
  </si>
  <si>
    <t>https://podminky.urs.cz/item/CS_URS_2024_01/971042241</t>
  </si>
  <si>
    <t>971042331</t>
  </si>
  <si>
    <t>Vybourání otvorů v betonových příčkách a zdech základových nebo nadzákladových plochy do 0,09 m2, tl. do 150 mm</t>
  </si>
  <si>
    <t>-1421592184</t>
  </si>
  <si>
    <t>https://podminky.urs.cz/item/CS_URS_2024_01/971042331</t>
  </si>
  <si>
    <t>971042341</t>
  </si>
  <si>
    <t>Vybourání otvorů v betonových příčkách a zdech základových nebo nadzákladových plochy do 0,09 m2, tl. do 300 mm</t>
  </si>
  <si>
    <t>-1380986443</t>
  </si>
  <si>
    <t>https://podminky.urs.cz/item/CS_URS_2024_01/971042341</t>
  </si>
  <si>
    <t>997013112</t>
  </si>
  <si>
    <t>Vnitrostaveništní doprava suti a vybouraných hmot vodorovně do 50 m s naložením základní pro budovy a haly výšky přes 6 do 9 m</t>
  </si>
  <si>
    <t>401405148</t>
  </si>
  <si>
    <t>https://podminky.urs.cz/item/CS_URS_2024_01/997013112</t>
  </si>
  <si>
    <t>997013501</t>
  </si>
  <si>
    <t>Odvoz suti a vybouraných hmot na skládku nebo meziskládku se složením, na vzdálenost do 1 km</t>
  </si>
  <si>
    <t>-103862570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</si>
  <si>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</si>
  <si>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</si>
  <si>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</si>
  <si>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858562134</t>
  </si>
  <si>
    <t>https://podminky.urs.cz/item/CS_URS_2024_01/997013509</t>
  </si>
  <si>
    <t>1679115672</t>
  </si>
  <si>
    <t>997013861</t>
  </si>
  <si>
    <t>Poplatek za uložení stavebního odpadu na recyklační skládce (skládkovné) z prostého betonu zatříděného do Katalogu odpadů pod kódem 17 01 01</t>
  </si>
  <si>
    <t>-1912121182</t>
  </si>
  <si>
    <t>https://podminky.urs.cz/item/CS_URS_2024_01/997013861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</si>
  <si>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</si>
  <si>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</si>
  <si>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-1320584318</t>
  </si>
  <si>
    <t>https://podminky.urs.cz/item/CS_URS_2024_01/998011002</t>
  </si>
  <si>
    <t>712333305</t>
  </si>
  <si>
    <t>Provedení povlakové krytiny střech plochých do 10° z mechanicky kotvených asfaltových pásů včetně položení asfaltového pásu a natavení v přesahu, kotvené do trapézového plechu nebo dřeva přes tepelnou izolaci tl. přes 140 do 200 mm v počtu kotev přes 7 do 8 kusů/m2</t>
  </si>
  <si>
    <t>-336879481</t>
  </si>
  <si>
    <t>https://podminky.urs.cz/item/CS_URS_2024_01/712333305</t>
  </si>
  <si>
    <t>62855001</t>
  </si>
  <si>
    <t>pás asfaltový natavitelný modifikovaný SBS s vložkou z polyesterové rohože a spalitelnou PE fólií nebo jemnozrnným minerálním posypem na horním povrchu tl 4,0mm</t>
  </si>
  <si>
    <t>-181497085</t>
  </si>
  <si>
    <t>30*1,1655 'Přepočtené koeficientem množství</t>
  </si>
  <si>
    <t>-1802094961</t>
  </si>
  <si>
    <t>998712102</t>
  </si>
  <si>
    <t>Přesun hmot pro povlakové krytiny stanovený z hmotnosti přesunovaného materiálu vodorovná dopravní vzdálenost do 50 m základní v objektech výšky přes 6 do 12 m</t>
  </si>
  <si>
    <t>-592321564</t>
  </si>
  <si>
    <t>https://podminky.urs.cz/item/CS_URS_2024_01/998712102</t>
  </si>
  <si>
    <t>713140863</t>
  </si>
  <si>
    <t>Odstranění tepelné izolace střech plochých z rohoží, pásů, dílců, desek, bloků nadstřešních izolací připevněných lepením z polystyrenu suchého, tloušťka izolace přes 100 mm</t>
  </si>
  <si>
    <t>285120773</t>
  </si>
  <si>
    <t>https://podminky.urs.cz/item/CS_URS_2024_01/713140863</t>
  </si>
  <si>
    <t>713141135</t>
  </si>
  <si>
    <t>Montáž tepelné izolace střech plochých rohožemi, pásy, deskami, dílci, bloky (izolační materiál ve specifikaci) přilepenými za studena jednovrstvá bodově</t>
  </si>
  <si>
    <t>-1449819149</t>
  </si>
  <si>
    <t>https://podminky.urs.cz/item/CS_URS_2024_01/713141135</t>
  </si>
  <si>
    <t>28372208</t>
  </si>
  <si>
    <t>deska EPS 100 kašírovaná asfaltovým pásem V60 S35 λ=0,037 tl 180mm</t>
  </si>
  <si>
    <t>-327772505</t>
  </si>
  <si>
    <t>30*1,05 'Přepočtené koeficientem množství</t>
  </si>
  <si>
    <t>713300813</t>
  </si>
  <si>
    <t>Odstranění tepelné izolace těles povrchové úpravy oplechování bombírovaných čel</t>
  </si>
  <si>
    <t>542171547</t>
  </si>
  <si>
    <t>https://podminky.urs.cz/item/CS_URS_2024_01/713300813</t>
  </si>
  <si>
    <t>713300822</t>
  </si>
  <si>
    <t>Odstranění tepelné izolace těles povrchové úpravy pásy nebo fólie ploch tvarových</t>
  </si>
  <si>
    <t>-100294693</t>
  </si>
  <si>
    <t>https://podminky.urs.cz/item/CS_URS_2024_01/713300822</t>
  </si>
  <si>
    <t>1200*0,15 'Přepočtené koeficientem množství</t>
  </si>
  <si>
    <t>713420813</t>
  </si>
  <si>
    <t>Odstranění tepelné izolace potrubí, ohybů, armatur a přírub rohožemi v pletivu bez povrchové úpravy spojených ocelovým drátem potrubí, tloušťka izolace přes 50 mm</t>
  </si>
  <si>
    <t>1100560021</t>
  </si>
  <si>
    <t>https://podminky.urs.cz/item/CS_URS_2024_01/713420813</t>
  </si>
  <si>
    <t>43687651</t>
  </si>
  <si>
    <t>54524772</t>
  </si>
  <si>
    <t>1747919218</t>
  </si>
  <si>
    <t xml:space="preserve">Snímatelné izolační pouzdro na armaturu  DN125, do 150 stupňů</t>
  </si>
  <si>
    <t>-1458351073</t>
  </si>
  <si>
    <t>642893104</t>
  </si>
  <si>
    <t>R.AUV200</t>
  </si>
  <si>
    <t>Snímatelné izolační pouzdro na armaturu DN200, do 150 stupňů</t>
  </si>
  <si>
    <t>1074933024</t>
  </si>
  <si>
    <t>R.AUV250</t>
  </si>
  <si>
    <t>Snímatelné izolační pouzdro na armaturu, DN250, do 150 stupňů</t>
  </si>
  <si>
    <t>57536379</t>
  </si>
  <si>
    <t>R.AKK15</t>
  </si>
  <si>
    <t>Snímatelné izolační pouzdro na armaturu, DN15, do 150 stupňů</t>
  </si>
  <si>
    <t>-1070163800</t>
  </si>
  <si>
    <t>RAKK20</t>
  </si>
  <si>
    <t>Snímatelné izolační pouzdro na armaturu, DN20, do 150 stupňů</t>
  </si>
  <si>
    <t>-1277562436</t>
  </si>
  <si>
    <t>-21366751</t>
  </si>
  <si>
    <t>1572141095</t>
  </si>
  <si>
    <t>2079046575</t>
  </si>
  <si>
    <t>394544342</t>
  </si>
  <si>
    <t>883999844</t>
  </si>
  <si>
    <t>1578472763</t>
  </si>
  <si>
    <t>IZP 250-140</t>
  </si>
  <si>
    <t>pouzdro potrubní izolační 140mm / DN250</t>
  </si>
  <si>
    <t>1653030656</t>
  </si>
  <si>
    <t>pouzdro potrubní izolační 120mm / DN150</t>
  </si>
  <si>
    <t>1158493623</t>
  </si>
  <si>
    <t>5,2*1,1 'Přepočtené koeficientem množství</t>
  </si>
  <si>
    <t>IZP 200-120</t>
  </si>
  <si>
    <t>pouzdro potrubní izolační 120mm / DN200</t>
  </si>
  <si>
    <t>1292733362</t>
  </si>
  <si>
    <t>111,7*1,1 'Přepočtené koeficientem množství</t>
  </si>
  <si>
    <t>IZP 65-100</t>
  </si>
  <si>
    <t>251528902</t>
  </si>
  <si>
    <t>42,1*1,1 'Přepočtené koeficientem množství</t>
  </si>
  <si>
    <t>IZP50-100</t>
  </si>
  <si>
    <t>-729967277</t>
  </si>
  <si>
    <t>IZP 80-100</t>
  </si>
  <si>
    <t>-858121601</t>
  </si>
  <si>
    <t>-1429912233</t>
  </si>
  <si>
    <t>100,8*1,1 'Přepočtené koeficientem množství</t>
  </si>
  <si>
    <t>IZP 125-100</t>
  </si>
  <si>
    <t>275436782</t>
  </si>
  <si>
    <t>130*1,1 'Přepočtené koeficientem množství</t>
  </si>
  <si>
    <t>935055547</t>
  </si>
  <si>
    <t>IZP 80-50</t>
  </si>
  <si>
    <t>1020479394</t>
  </si>
  <si>
    <t>24*1,1 'Přepočtené koeficientem množství</t>
  </si>
  <si>
    <t>IZP 100-60</t>
  </si>
  <si>
    <t xml:space="preserve">pouzdro potrubní izolační  115/60mm</t>
  </si>
  <si>
    <t>1581398900</t>
  </si>
  <si>
    <t>82,7*1,1 'Přepočtené koeficientem množství</t>
  </si>
  <si>
    <t>IZP 80-60</t>
  </si>
  <si>
    <t>pouzdro potrubní izolační 89/60mm</t>
  </si>
  <si>
    <t>1913746108</t>
  </si>
  <si>
    <t>71,5+59,1</t>
  </si>
  <si>
    <t>130,6*1,1 'Přepočtené koeficientem množství</t>
  </si>
  <si>
    <t>IZP 65-60</t>
  </si>
  <si>
    <t xml:space="preserve">pouzdro potrubní izolační  77/60mm</t>
  </si>
  <si>
    <t>606652702</t>
  </si>
  <si>
    <t>30,1*1,1 'Přepočtené koeficientem množství</t>
  </si>
  <si>
    <t>IZP 150-60</t>
  </si>
  <si>
    <t>pouzdro potrubní izolační ) 159/60mm</t>
  </si>
  <si>
    <t>697670408</t>
  </si>
  <si>
    <t>IZP 80-80</t>
  </si>
  <si>
    <t>pouzdro potrubní izolační 89/80mm</t>
  </si>
  <si>
    <t>345815282</t>
  </si>
  <si>
    <t>40,2*1,1 'Přepočtené koeficientem množství</t>
  </si>
  <si>
    <t>IZP 65-80</t>
  </si>
  <si>
    <t>-1774184563</t>
  </si>
  <si>
    <t>IZP 125-80</t>
  </si>
  <si>
    <t xml:space="preserve">pouzdro potrubní izolační  133/80mm</t>
  </si>
  <si>
    <t>1513881359</t>
  </si>
  <si>
    <t>35*1,1 'Přepočtené koeficientem množství</t>
  </si>
  <si>
    <t>IZP50-60</t>
  </si>
  <si>
    <t>759959401</t>
  </si>
  <si>
    <t>109*1,1 'Přepočtené koeficientem množství</t>
  </si>
  <si>
    <t>IZP65-50</t>
  </si>
  <si>
    <t>pouzdro potrubní izolační 50 mm / DN65</t>
  </si>
  <si>
    <t>-753252897</t>
  </si>
  <si>
    <t>24,5*1,1 'Přepočtené koeficientem množství</t>
  </si>
  <si>
    <t>-1423995194</t>
  </si>
  <si>
    <t>39,7*1,1 'Přepočtené koeficientem množství</t>
  </si>
  <si>
    <t>-1068560864</t>
  </si>
  <si>
    <t>61,1*1,1 'Přepočtené koeficientem množství</t>
  </si>
  <si>
    <t>-659826859</t>
  </si>
  <si>
    <t>12*1,1 'Přepočtené koeficientem množství</t>
  </si>
  <si>
    <t>IZP25-50</t>
  </si>
  <si>
    <t xml:space="preserve">pouzdro potrubní izolační  34/50mm</t>
  </si>
  <si>
    <t>-476499336</t>
  </si>
  <si>
    <t>28,3+8,4</t>
  </si>
  <si>
    <t>36,7*1,1 'Přepočtené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</si>
  <si>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</si>
  <si>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</si>
  <si>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-1307880899</t>
  </si>
  <si>
    <t>https://podminky.urs.cz/item/CS_URS_2024_01/998713101</t>
  </si>
  <si>
    <t>998713102</t>
  </si>
  <si>
    <t>Přesun hmot pro izolace tepelné stanovený z hmotnosti přesunovaného materiálu vodorovná dopravní vzdálenost do 50 m s užitím mechanizace v objektech výšky přes 6 m do 12 m</t>
  </si>
  <si>
    <t>-1285815281</t>
  </si>
  <si>
    <t>https://podminky.urs.cz/item/CS_URS_2024_01/998713102</t>
  </si>
  <si>
    <t>-1111225040</t>
  </si>
  <si>
    <t>998713194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</si>
  <si>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</si>
  <si>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-1024806581</t>
  </si>
  <si>
    <t>https://podminky.urs.cz/item/CS_URS_2024_01/998713194</t>
  </si>
  <si>
    <t>998713199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</si>
  <si>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</si>
  <si>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1130453672</t>
  </si>
  <si>
    <t>https://podminky.urs.cz/item/CS_URS_2024_01/998713199</t>
  </si>
  <si>
    <t>722</t>
  </si>
  <si>
    <t>Zdravotechnika - vnitřní vodovod</t>
  </si>
  <si>
    <t>28654152</t>
  </si>
  <si>
    <t>nátrubek PPR D 63mm</t>
  </si>
  <si>
    <t>-421944403</t>
  </si>
  <si>
    <t>28654154</t>
  </si>
  <si>
    <t>nátrubek PPR D 75mm</t>
  </si>
  <si>
    <t>1551284529</t>
  </si>
  <si>
    <t>28654157</t>
  </si>
  <si>
    <t>nátrubek PPR D 110mm</t>
  </si>
  <si>
    <t>247669980</t>
  </si>
  <si>
    <t>28654150</t>
  </si>
  <si>
    <t>nátrubek PPR D 50mm</t>
  </si>
  <si>
    <t>-1534737650</t>
  </si>
  <si>
    <t>28654146</t>
  </si>
  <si>
    <t>nátrubek PPR D 32mm</t>
  </si>
  <si>
    <t>-1689973466</t>
  </si>
  <si>
    <t>28654203</t>
  </si>
  <si>
    <t>redukce PPR vnitřní/vnější PPR D 40x32mm</t>
  </si>
  <si>
    <t>709073869</t>
  </si>
  <si>
    <t>28654219</t>
  </si>
  <si>
    <t>redukce PPR vnitřní/vnější PPR D 90x75mm</t>
  </si>
  <si>
    <t>-1705463333</t>
  </si>
  <si>
    <t>28654215</t>
  </si>
  <si>
    <t>redukce PPR vnitřní/vnější PPR D 75x63mm</t>
  </si>
  <si>
    <t>1937441785</t>
  </si>
  <si>
    <t>28654202</t>
  </si>
  <si>
    <t>redukce PPR vnitřní/vnější PPR D 40x25mm</t>
  </si>
  <si>
    <t>1157195053</t>
  </si>
  <si>
    <t>28654201</t>
  </si>
  <si>
    <t>redukce PPR vnitřní/vnější PPR D 32x25mm</t>
  </si>
  <si>
    <t>-500328046</t>
  </si>
  <si>
    <t>28654211</t>
  </si>
  <si>
    <t>redukce PPR vnitřní/vnější PPR D 63x40mm</t>
  </si>
  <si>
    <t>-1792551600</t>
  </si>
  <si>
    <t>28654209</t>
  </si>
  <si>
    <t>redukce PPR vnitřní/vnější PPR D 63x32mm</t>
  </si>
  <si>
    <t>-1778336037</t>
  </si>
  <si>
    <t>28654199</t>
  </si>
  <si>
    <t>redukce PPR vnitřní/vnější PPR D 32x20mm</t>
  </si>
  <si>
    <t>-1265941279</t>
  </si>
  <si>
    <t>28654205</t>
  </si>
  <si>
    <t>redukce PPR vnitřní/vnější PPR D 50x32mm</t>
  </si>
  <si>
    <t>1357128542</t>
  </si>
  <si>
    <t>28654197</t>
  </si>
  <si>
    <t>redukce PPR vnitřní/vnější PPR D 25x20mm</t>
  </si>
  <si>
    <t>1654187471</t>
  </si>
  <si>
    <t>28654171</t>
  </si>
  <si>
    <t>redukce PPR hrdlová D 20x16mm</t>
  </si>
  <si>
    <t>1348290501</t>
  </si>
  <si>
    <t>28654170</t>
  </si>
  <si>
    <t>redukce PPR hrdlová D 25x20mm</t>
  </si>
  <si>
    <t>236255243</t>
  </si>
  <si>
    <t>28654363R</t>
  </si>
  <si>
    <t>příruba volná k lemovému nákružku z polypropylénu 32</t>
  </si>
  <si>
    <t>1546507743</t>
  </si>
  <si>
    <t>28654363</t>
  </si>
  <si>
    <t>příruba volná k lemovému nákružku z polypropylénu 40</t>
  </si>
  <si>
    <t>-506183594</t>
  </si>
  <si>
    <t>28654368</t>
  </si>
  <si>
    <t>příruba volná k lemovému nákružku z polypropylénu 90</t>
  </si>
  <si>
    <t>1296630609</t>
  </si>
  <si>
    <t>28654364</t>
  </si>
  <si>
    <t>příruba volná k lemovému nákružku z polypropylénu 50</t>
  </si>
  <si>
    <t>2093435787</t>
  </si>
  <si>
    <t>28654367</t>
  </si>
  <si>
    <t>příruba volná k lemovému nákružku z polypropylénu 75</t>
  </si>
  <si>
    <t>171053402</t>
  </si>
  <si>
    <t>28653130R</t>
  </si>
  <si>
    <t>nákružek lemový PE 100 SDR11 32mm</t>
  </si>
  <si>
    <t>-1831582496</t>
  </si>
  <si>
    <t>R1.FF801010W</t>
  </si>
  <si>
    <t>Lemový nákružek PE100 SDR11 50</t>
  </si>
  <si>
    <t>43922587</t>
  </si>
  <si>
    <t>R2.FF485526W</t>
  </si>
  <si>
    <t>Lemový nákružek PE100 SDR11 75</t>
  </si>
  <si>
    <t>-1798295336</t>
  </si>
  <si>
    <t>R3.FF485527W</t>
  </si>
  <si>
    <t>Lemový nákružek PE100 SDR11 90</t>
  </si>
  <si>
    <t>1505887887</t>
  </si>
  <si>
    <t>722176113</t>
  </si>
  <si>
    <t>Montáž potrubí z plastových trub svařovaných polyfuzně D přes 20 do 25 mm</t>
  </si>
  <si>
    <t>1124379059</t>
  </si>
  <si>
    <t>https://podminky.urs.cz/item/CS_URS_2024_01/722176113</t>
  </si>
  <si>
    <t>28615105</t>
  </si>
  <si>
    <t>trubka tlaková PPR řada PN 10 25x2,3x4000mm</t>
  </si>
  <si>
    <t>-21102979</t>
  </si>
  <si>
    <t>87*1,1 'Přepočtené koeficientem množství</t>
  </si>
  <si>
    <t>722176114</t>
  </si>
  <si>
    <t>Montáž potrubí z plastových trub svařovaných polyfuzně D přes 25 do 32 mm</t>
  </si>
  <si>
    <t>659682898</t>
  </si>
  <si>
    <t>https://podminky.urs.cz/item/CS_URS_2024_01/722176114</t>
  </si>
  <si>
    <t>28615109</t>
  </si>
  <si>
    <t>trubka tlaková PPR řada PN 10 32x2,9x4000mm</t>
  </si>
  <si>
    <t>-1520967846</t>
  </si>
  <si>
    <t>15,4*1,1 'Přepočtené koeficientem množství</t>
  </si>
  <si>
    <t>722176115</t>
  </si>
  <si>
    <t>Montáž potrubí z plastových trub svařovaných polyfuzně D přes 32 do 40 mm</t>
  </si>
  <si>
    <t>1851279179</t>
  </si>
  <si>
    <t>https://podminky.urs.cz/item/CS_URS_2024_01/722176115</t>
  </si>
  <si>
    <t>28615111</t>
  </si>
  <si>
    <t>trubka tlaková PPR řada PN 10 40x3,7x4000mm</t>
  </si>
  <si>
    <t>2052872815</t>
  </si>
  <si>
    <t>15,3*1,1 'Přepočtené koeficientem množství</t>
  </si>
  <si>
    <t>722176117</t>
  </si>
  <si>
    <t>Montáž potrubí z plastových trub svařovaných polyfuzně D přes 50 do 63 mm</t>
  </si>
  <si>
    <t>1573717450</t>
  </si>
  <si>
    <t>https://podminky.urs.cz/item/CS_URS_2024_01/722176117</t>
  </si>
  <si>
    <t>28615118</t>
  </si>
  <si>
    <t>trubka tlaková PPR řada PN 10 63x5,8x4000mm</t>
  </si>
  <si>
    <t>-1099089045</t>
  </si>
  <si>
    <t>19,2*1,1 'Přepočtené koeficientem množství</t>
  </si>
  <si>
    <t>722176118</t>
  </si>
  <si>
    <t>Montáž potrubí z plastových trub svařovaných polyfuzně D přes 63 do 75 mm</t>
  </si>
  <si>
    <t>-1302086151</t>
  </si>
  <si>
    <t>https://podminky.urs.cz/item/CS_URS_2024_01/722176118</t>
  </si>
  <si>
    <t>28615120</t>
  </si>
  <si>
    <t>trubka tlaková PPR řada PN 10 75x6,8x4000mm</t>
  </si>
  <si>
    <t>-1085664373</t>
  </si>
  <si>
    <t>30,7*1,1 'Přepočtené koeficientem množství</t>
  </si>
  <si>
    <t>722182012</t>
  </si>
  <si>
    <t>Podpůrný žlab pro potrubí průměru D 25</t>
  </si>
  <si>
    <t>-1293619982</t>
  </si>
  <si>
    <t>https://podminky.urs.cz/item/CS_URS_2024_01/722182012</t>
  </si>
  <si>
    <t>722182013</t>
  </si>
  <si>
    <t>Podpůrný žlab pro potrubí průměru D 32</t>
  </si>
  <si>
    <t>1378727182</t>
  </si>
  <si>
    <t>https://podminky.urs.cz/item/CS_URS_2024_01/722182013</t>
  </si>
  <si>
    <t>722182014</t>
  </si>
  <si>
    <t>Podpůrný žlab pro potrubí průměru D 40</t>
  </si>
  <si>
    <t>1487140310</t>
  </si>
  <si>
    <t>https://podminky.urs.cz/item/CS_URS_2024_01/722182014</t>
  </si>
  <si>
    <t>722182016</t>
  </si>
  <si>
    <t>Podpůrný žlab pro potrubí průměru D 63</t>
  </si>
  <si>
    <t>-1096261176</t>
  </si>
  <si>
    <t>https://podminky.urs.cz/item/CS_URS_2024_01/722182016</t>
  </si>
  <si>
    <t>722182017</t>
  </si>
  <si>
    <t>Podpůrný žlab pro potrubí průměru D 75</t>
  </si>
  <si>
    <t>1877471154</t>
  </si>
  <si>
    <t>https://podminky.urs.cz/item/CS_URS_2024_01/722182017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</si>
  <si>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</si>
  <si>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</si>
  <si>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-714605624</t>
  </si>
  <si>
    <t>https://podminky.urs.cz/item/CS_URS_2024_01/722181221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</si>
  <si>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</si>
  <si>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</si>
  <si>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1815327017</t>
  </si>
  <si>
    <t>https://podminky.urs.cz/item/CS_URS_2024_01/722181242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</si>
  <si>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</si>
  <si>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</si>
  <si>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265832725</t>
  </si>
  <si>
    <t>https://podminky.urs.cz/item/CS_URS_2024_01/722181243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</si>
  <si>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</si>
  <si>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</si>
  <si>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-199571078</t>
  </si>
  <si>
    <t>https://podminky.urs.cz/item/CS_URS_2024_01/722181251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</si>
  <si>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</si>
  <si>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</si>
  <si>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1100702357</t>
  </si>
  <si>
    <t>https://podminky.urs.cz/item/CS_URS_2024_01/722181253</t>
  </si>
  <si>
    <t>722181255</t>
  </si>
  <si>
    <t>Ochrana potrubí termoizolačními trubicemi z pěnového polyetylenu PE přilepenými v příčných a podélných spojích, tloušťky izolace přes 20 do 25 mm, vnitřního průměru izolace DN přes 89 do 110 mm</t>
  </si>
  <si>
    <t>1392043554</t>
  </si>
  <si>
    <t>https://podminky.urs.cz/item/CS_URS_2024_01/722181255</t>
  </si>
  <si>
    <t>722181256</t>
  </si>
  <si>
    <t>Ochrana potrubí termoizolačními trubicemi z pěnového polyetylenu PE přilepenými v příčných a podélných spojích, tloušťky izolace přes 20 do 25 mm, vnitřního průměru izolace DN přes 110 mm</t>
  </si>
  <si>
    <t>-1333477802</t>
  </si>
  <si>
    <t>https://podminky.urs.cz/item/CS_URS_2024_01/722181256</t>
  </si>
  <si>
    <t>722219102</t>
  </si>
  <si>
    <t>Armatury přírubové montáž vodovodních armatur přírubových ostatních typů DN 50</t>
  </si>
  <si>
    <t>527306584</t>
  </si>
  <si>
    <t>https://podminky.urs.cz/item/CS_URS_2024_01/722219102</t>
  </si>
  <si>
    <t>44981604</t>
  </si>
  <si>
    <t>ventil přítokový hydrantový 2" PN25 se spojkou pro nástěnný hydrant C52</t>
  </si>
  <si>
    <t>-563590869</t>
  </si>
  <si>
    <t>FZ-140</t>
  </si>
  <si>
    <t>Změkčovací filtr - pro úpravu tvrdosti vody - 140</t>
  </si>
  <si>
    <t>-9060560</t>
  </si>
  <si>
    <t>Poznámka k položce:_x000d_
Dod+Mont.</t>
  </si>
  <si>
    <t>722220231</t>
  </si>
  <si>
    <t>Armatury s jedním závitem přechodové tvarovky PPR, PN 20 (SDR 6) s kovovým závitem vnitřním přechodky dGK D 20 x G 1/2"</t>
  </si>
  <si>
    <t>-291681387</t>
  </si>
  <si>
    <t>https://podminky.urs.cz/item/CS_URS_2024_01/722220231</t>
  </si>
  <si>
    <t>722220232</t>
  </si>
  <si>
    <t>Armatury s jedním závitem přechodové tvarovky PPR, PN 20 (SDR 6) s kovovým závitem vnitřním přechodky dGK D 25 x G 3/4"</t>
  </si>
  <si>
    <t>-2001197928</t>
  </si>
  <si>
    <t>https://podminky.urs.cz/item/CS_URS_2024_01/722220232</t>
  </si>
  <si>
    <t>722220233</t>
  </si>
  <si>
    <t>Armatury s jedním závitem přechodové tvarovky PPR, PN 20 (SDR 6) s kovovým závitem vnitřním přechodky dGK D 32 x G 1"</t>
  </si>
  <si>
    <t>1786784266</t>
  </si>
  <si>
    <t>https://podminky.urs.cz/item/CS_URS_2024_01/722220233</t>
  </si>
  <si>
    <t>722220234</t>
  </si>
  <si>
    <t>Armatury s jedním závitem přechodové tvarovky PPR, PN 20 (SDR 6) s kovovým závitem vnitřním přechodky dGK D 40 x G 5/4"</t>
  </si>
  <si>
    <t>2007199522</t>
  </si>
  <si>
    <t>https://podminky.urs.cz/item/CS_URS_2024_01/722220234</t>
  </si>
  <si>
    <t>722220235</t>
  </si>
  <si>
    <t>Armatury s jedním závitem přechodové tvarovky PPR, PN 20 (SDR 6) s kovovým závitem vnitřním přechodky dGK D 50 x G 6/4"</t>
  </si>
  <si>
    <t>178628669</t>
  </si>
  <si>
    <t>https://podminky.urs.cz/item/CS_URS_2024_01/722220235</t>
  </si>
  <si>
    <t>722220236</t>
  </si>
  <si>
    <t>Armatury s jedním závitem přechodové tvarovky PPR, PN 20 (SDR 6) s kovovým závitem vnitřním přechodky dGK D 63 x G 2"</t>
  </si>
  <si>
    <t>1270483052</t>
  </si>
  <si>
    <t>https://podminky.urs.cz/item/CS_URS_2024_01/722220236</t>
  </si>
  <si>
    <t>722220237</t>
  </si>
  <si>
    <t>Armatury s jedním závitem přechodové tvarovky PPR, PN 20 (SDR 6) s kovovým závitem vnitřním přechodky dGK D 75 x G 2 1/2"</t>
  </si>
  <si>
    <t>510113604</t>
  </si>
  <si>
    <t>https://podminky.urs.cz/item/CS_URS_2024_01/722220237</t>
  </si>
  <si>
    <t>722231073</t>
  </si>
  <si>
    <t>Armatury se dvěma závity ventily zpětné mosazné PN 10 do 110°C G 3/4"</t>
  </si>
  <si>
    <t>-1574633373</t>
  </si>
  <si>
    <t>https://podminky.urs.cz/item/CS_URS_2024_01/722231073</t>
  </si>
  <si>
    <t>722231074</t>
  </si>
  <si>
    <t>Armatury se dvěma závity ventily zpětné mosazné PN 10 do 110°C G 1"</t>
  </si>
  <si>
    <t>-914796523</t>
  </si>
  <si>
    <t>https://podminky.urs.cz/item/CS_URS_2024_01/722231074</t>
  </si>
  <si>
    <t>722231075</t>
  </si>
  <si>
    <t>Armatury se dvěma závity ventily zpětné mosazné PN 10 do 110°C G 5/4"</t>
  </si>
  <si>
    <t>2036047689</t>
  </si>
  <si>
    <t>https://podminky.urs.cz/item/CS_URS_2024_01/722231075</t>
  </si>
  <si>
    <t>722231076</t>
  </si>
  <si>
    <t>Armatury se dvěma závity ventily zpětné mosazné PN 10 do 110°C G 6/4"</t>
  </si>
  <si>
    <t>-1975847515</t>
  </si>
  <si>
    <t>https://podminky.urs.cz/item/CS_URS_2024_01/722231076</t>
  </si>
  <si>
    <t>722231077</t>
  </si>
  <si>
    <t>Armatury se dvěma závity ventily zpětné mosazné PN 10 do 110°C G 2"</t>
  </si>
  <si>
    <t>1665530826</t>
  </si>
  <si>
    <t>https://podminky.urs.cz/item/CS_URS_2024_01/722231077</t>
  </si>
  <si>
    <t>722231078</t>
  </si>
  <si>
    <t>Armatury se dvěma závity ventily zpětné mosazné PN 10 do 110°C G 2 1/2"</t>
  </si>
  <si>
    <t>-1003580967</t>
  </si>
  <si>
    <t>https://podminky.urs.cz/item/CS_URS_2024_01/722231078</t>
  </si>
  <si>
    <t>722231080</t>
  </si>
  <si>
    <t>Armatury se dvěma závity ventily zpětné mosazné PN 10 do 110°C G 4"</t>
  </si>
  <si>
    <t>-1805135167</t>
  </si>
  <si>
    <t>https://podminky.urs.cz/item/CS_URS_2024_01/722231080</t>
  </si>
  <si>
    <t>722231141</t>
  </si>
  <si>
    <t>Armatury se dvěma závity ventily pojistné rohové G 1/2"</t>
  </si>
  <si>
    <t>1819681285</t>
  </si>
  <si>
    <t>https://podminky.urs.cz/item/CS_URS_2024_01/722231141</t>
  </si>
  <si>
    <t>722231144</t>
  </si>
  <si>
    <t>Armatury se dvěma závity ventily pojistné rohové G 5/4"</t>
  </si>
  <si>
    <t>-771051684</t>
  </si>
  <si>
    <t>https://podminky.urs.cz/item/CS_URS_2024_01/722231144</t>
  </si>
  <si>
    <t>7222311R</t>
  </si>
  <si>
    <t>Ventil závitový pojistný rohový G 6/4"</t>
  </si>
  <si>
    <t>-2095690908</t>
  </si>
  <si>
    <t>722232044</t>
  </si>
  <si>
    <t>Armatury se dvěma závity kulové kohouty PN 42 do 185 °C přímé vnitřní závit G 3/4"</t>
  </si>
  <si>
    <t>1954248327</t>
  </si>
  <si>
    <t>https://podminky.urs.cz/item/CS_URS_2024_01/722232044</t>
  </si>
  <si>
    <t>Poznámka k položce:_x000d_
Nerez</t>
  </si>
  <si>
    <t>722232045</t>
  </si>
  <si>
    <t>Armatury se dvěma závity kulové kohouty PN 42 do 185 °C přímé vnitřní závit G 1"</t>
  </si>
  <si>
    <t>-677229400</t>
  </si>
  <si>
    <t>https://podminky.urs.cz/item/CS_URS_2024_01/722232045</t>
  </si>
  <si>
    <t>722232046</t>
  </si>
  <si>
    <t>Armatury se dvěma závity kulové kohouty PN 42 do 185 °C přímé vnitřní závit G 5/4"</t>
  </si>
  <si>
    <t>-2005092885</t>
  </si>
  <si>
    <t>https://podminky.urs.cz/item/CS_URS_2024_01/722232046</t>
  </si>
  <si>
    <t>722232047</t>
  </si>
  <si>
    <t>Armatury se dvěma závity kulové kohouty PN 42 do 185 °C přímé vnitřní závit G 6/4"</t>
  </si>
  <si>
    <t>889432975</t>
  </si>
  <si>
    <t>https://podminky.urs.cz/item/CS_URS_2024_01/722232047</t>
  </si>
  <si>
    <t>722232048</t>
  </si>
  <si>
    <t>Armatury se dvěma závity kulové kohouty PN 42 do 185 °C přímé vnitřní závit G 2"</t>
  </si>
  <si>
    <t>269695610</t>
  </si>
  <si>
    <t>https://podminky.urs.cz/item/CS_URS_2024_01/722232048</t>
  </si>
  <si>
    <t>722232049</t>
  </si>
  <si>
    <t>Armatury se dvěma závity kulové kohouty PN 42 do 185 °C přímé vnitřní závit G 2 1/2"</t>
  </si>
  <si>
    <t>-2017047863</t>
  </si>
  <si>
    <t>https://podminky.urs.cz/item/CS_URS_2024_01/722232049</t>
  </si>
  <si>
    <t>722232050</t>
  </si>
  <si>
    <t>Armatury se dvěma závity kulové kohouty PN 42 do 185 °C přímé vnitřní závit G 3"</t>
  </si>
  <si>
    <t>1734689079</t>
  </si>
  <si>
    <t>https://podminky.urs.cz/item/CS_URS_2024_01/722232050</t>
  </si>
  <si>
    <t>722232051</t>
  </si>
  <si>
    <t>Armatury se dvěma závity kulové kohouty PN 42 do 185 °C přímé vnitřní závit G 4"</t>
  </si>
  <si>
    <t>-1905503683</t>
  </si>
  <si>
    <t>https://podminky.urs.cz/item/CS_URS_2024_01/722232051</t>
  </si>
  <si>
    <t>722234264</t>
  </si>
  <si>
    <t>Armatury se dvěma závity filtry mosazný PN 20 do 80 °C G 3/4"</t>
  </si>
  <si>
    <t>-1718160710</t>
  </si>
  <si>
    <t>https://podminky.urs.cz/item/CS_URS_2024_01/722234264</t>
  </si>
  <si>
    <t>722234266</t>
  </si>
  <si>
    <t>Armatury se dvěma závity filtry mosazný PN 20 do 80 °C G 5/4"</t>
  </si>
  <si>
    <t>601389160</t>
  </si>
  <si>
    <t>https://podminky.urs.cz/item/CS_URS_2024_01/722234266</t>
  </si>
  <si>
    <t>722234268R1</t>
  </si>
  <si>
    <t>Armatury se dvěma závity filtry mosazný PN 20 do 80 °C G 2"</t>
  </si>
  <si>
    <t>890138930</t>
  </si>
  <si>
    <t>722234268R2</t>
  </si>
  <si>
    <t>1703368983</t>
  </si>
  <si>
    <t>722234271</t>
  </si>
  <si>
    <t>Armatury se dvěma závity filtry bronzový PN 16 do 120 °C G 4"</t>
  </si>
  <si>
    <t>-1080935437</t>
  </si>
  <si>
    <t>https://podminky.urs.cz/item/CS_URS_2024_01/722234271</t>
  </si>
  <si>
    <t>722262227</t>
  </si>
  <si>
    <t>Vodoměry pro vodu do 40°C závitové horizontální jednovtokové suchoběžné pro dálkový odečet G 3/4" x 130 mm Qn 4,0 R100</t>
  </si>
  <si>
    <t>1897590089</t>
  </si>
  <si>
    <t>https://podminky.urs.cz/item/CS_URS_2024_01/722262227</t>
  </si>
  <si>
    <t>722263210</t>
  </si>
  <si>
    <t>Vodoměry pro vodu do 100°C závitové horizontální jednovtokové suchoběžné pro dálkový odečet G 3/4"x 130 mm Qn 4,0 R100</t>
  </si>
  <si>
    <t>-1057176134</t>
  </si>
  <si>
    <t>https://podminky.urs.cz/item/CS_URS_2024_01/722263210</t>
  </si>
  <si>
    <t>722263215</t>
  </si>
  <si>
    <t>Vodoměry pro vodu do 100°C závitové horizontální vícevtokové mokroběžné G 6/4"x 300 mm Qn 10</t>
  </si>
  <si>
    <t>-479203802</t>
  </si>
  <si>
    <t>https://podminky.urs.cz/item/CS_URS_2024_01/722263215</t>
  </si>
  <si>
    <t>722263R1</t>
  </si>
  <si>
    <t>Vodoměr Qp=40m³/h, 30°C, vč. připojovacího materiálu, impulzní výstup, DN50</t>
  </si>
  <si>
    <t>1958461993</t>
  </si>
  <si>
    <t>722263R2</t>
  </si>
  <si>
    <t>Qp=63m³/h, 30°C, vč. připojovacího materiálu, impulzní výstup, DN65</t>
  </si>
  <si>
    <t>-698155071</t>
  </si>
  <si>
    <t>R</t>
  </si>
  <si>
    <t>Automatická dopouštěcí sestava se systémovým oddělovačem BA typu, Y-filtrem a uzavíracím ventilem (3/4”)</t>
  </si>
  <si>
    <t>-120941338</t>
  </si>
  <si>
    <t>28654004</t>
  </si>
  <si>
    <t>koleno 90° PPR pro rozvod pitné a teplé užitkové vody D 25mm</t>
  </si>
  <si>
    <t>2095310856</t>
  </si>
  <si>
    <t>28654006</t>
  </si>
  <si>
    <t>koleno 90° PPR pro rozvod pitné a teplé užitkové vody D 32mm</t>
  </si>
  <si>
    <t>22455431</t>
  </si>
  <si>
    <t>28654008</t>
  </si>
  <si>
    <t>koleno 90° PPR pro rozvod pitné a teplé užitkové vody D 40mm</t>
  </si>
  <si>
    <t>-1683984983</t>
  </si>
  <si>
    <t>28654012</t>
  </si>
  <si>
    <t>koleno 90° PPR pro rozvod pitné a teplé užitkové vody D 63mm</t>
  </si>
  <si>
    <t>1650335356</t>
  </si>
  <si>
    <t>28654013</t>
  </si>
  <si>
    <t>koleno 90° PPR pro rozvod pitné a teplé užitkové vody D 75mm</t>
  </si>
  <si>
    <t>1209947704</t>
  </si>
  <si>
    <t>28654078</t>
  </si>
  <si>
    <t>T-kus jednoznačný PPR D 40mm</t>
  </si>
  <si>
    <t>107093632</t>
  </si>
  <si>
    <t>28654076</t>
  </si>
  <si>
    <t>T-kus jednoznačný PPR D 32mm</t>
  </si>
  <si>
    <t>-1102068749</t>
  </si>
  <si>
    <t>28654072</t>
  </si>
  <si>
    <t>T-kus jednoznačný PPR D 20mm</t>
  </si>
  <si>
    <t>-265955243</t>
  </si>
  <si>
    <t>28654080</t>
  </si>
  <si>
    <t>T-kus jednoznačný PPR D 50mm</t>
  </si>
  <si>
    <t>-426943484</t>
  </si>
  <si>
    <t>28654082</t>
  </si>
  <si>
    <t>T-kus jednoznačný PPR D 63mm</t>
  </si>
  <si>
    <t>-573284086</t>
  </si>
  <si>
    <t>28654084</t>
  </si>
  <si>
    <t>T-kus jednoznačný PPR D 75mm</t>
  </si>
  <si>
    <t>-2001324673</t>
  </si>
  <si>
    <t>28654074</t>
  </si>
  <si>
    <t>T-kus jednoznačný PPR D 25mm</t>
  </si>
  <si>
    <t>606424701</t>
  </si>
  <si>
    <t>28654110</t>
  </si>
  <si>
    <t>T-kus redukovaný PPR D 40x25x40mm</t>
  </si>
  <si>
    <t>1206646797</t>
  </si>
  <si>
    <t>28654112</t>
  </si>
  <si>
    <t>T-kus redukovaný PPR D 40x32x40mm</t>
  </si>
  <si>
    <t>1631409958</t>
  </si>
  <si>
    <t>722213115</t>
  </si>
  <si>
    <t>Armatury přírubové zpětné klapky samočinné PN 16 do 200°C (L 10 117 616) DN 100</t>
  </si>
  <si>
    <t>-9901102</t>
  </si>
  <si>
    <t>https://podminky.urs.cz/item/CS_URS_2024_01/722213115</t>
  </si>
  <si>
    <t>722213116</t>
  </si>
  <si>
    <t>Armatury přírubové zpětné klapky samočinné PN 16 do 200°C (L 10 117 616) DN 125</t>
  </si>
  <si>
    <t>1384595495</t>
  </si>
  <si>
    <t>https://podminky.urs.cz/item/CS_URS_2024_01/722213116</t>
  </si>
  <si>
    <t>998722101</t>
  </si>
  <si>
    <t>Přesun hmot pro vnitřní vodovod stanovený z hmotnosti přesunovaného materiálu vodorovná dopravní vzdálenost do 50 m základní v objektech výšky do 6 m</t>
  </si>
  <si>
    <t>1853982711</t>
  </si>
  <si>
    <t>https://podminky.urs.cz/item/CS_URS_2024_01/998722101</t>
  </si>
  <si>
    <t>PV-32-0,9</t>
  </si>
  <si>
    <t>Pojistný ventil závitový G 5/4", mat. mosaz, o.p = 0,9MPa</t>
  </si>
  <si>
    <t>345824465</t>
  </si>
  <si>
    <t>PV-40-0,9</t>
  </si>
  <si>
    <t>Pojistný ventil závitový G 6/4", mat. mosaz, o.p = 0,9MPa</t>
  </si>
  <si>
    <t>1791345864</t>
  </si>
  <si>
    <t>724</t>
  </si>
  <si>
    <t>Zdravotechnika - strojní vybavení</t>
  </si>
  <si>
    <t>724246012</t>
  </si>
  <si>
    <t>Zařízení pro úpravu vody dávkovací čerpadla proporcionální s nádrží a impulzním vodoměrem výkon 0-4 l/h, jednotlivé dávky 0,36 m3 G 1"</t>
  </si>
  <si>
    <t>782646090</t>
  </si>
  <si>
    <t>https://podminky.urs.cz/item/CS_URS_2024_01/724246012</t>
  </si>
  <si>
    <t>732</t>
  </si>
  <si>
    <t>Ústřední vytápění - strojovny</t>
  </si>
  <si>
    <t>732219348</t>
  </si>
  <si>
    <t>Montáž ohříváků vody zásobníkových stojatých PN 1,6/1,0 o obsahu 4 000 l</t>
  </si>
  <si>
    <t>-1235081852</t>
  </si>
  <si>
    <t>https://podminky.urs.cz/item/CS_URS_2024_01/732219348</t>
  </si>
  <si>
    <t>732219351</t>
  </si>
  <si>
    <t>Montáž ohříváků vody zásobníkových stojatých PN 1,6/1,0 o obsahu 10 000 l</t>
  </si>
  <si>
    <t>-859951821</t>
  </si>
  <si>
    <t>https://podminky.urs.cz/item/CS_URS_2024_01/732219351</t>
  </si>
  <si>
    <t>732221813</t>
  </si>
  <si>
    <t>Demontáž výměníků tepla protiproudových s vložkami tvaru U o v. pl. přes 6,3 do 16,0 m2</t>
  </si>
  <si>
    <t>1620611270</t>
  </si>
  <si>
    <t>https://podminky.urs.cz/item/CS_URS_2024_01/732221813</t>
  </si>
  <si>
    <t>732231003</t>
  </si>
  <si>
    <t>Akumulační nádrž bez přípravy TUV bez výměníku PN 10 o objemu 250 l, nerez</t>
  </si>
  <si>
    <t>-1481649548</t>
  </si>
  <si>
    <t>https://podminky.urs.cz/item/CS_URS_2024_01/732231003</t>
  </si>
  <si>
    <t>732320814</t>
  </si>
  <si>
    <t>Demontáž nádrží beztlakých nebo tlakových odpojení od rozvodů potrubí nádrže o obsahu přes 200 do 500 l</t>
  </si>
  <si>
    <t>2067535413</t>
  </si>
  <si>
    <t>https://podminky.urs.cz/item/CS_URS_2024_01/732320814</t>
  </si>
  <si>
    <t>732320815</t>
  </si>
  <si>
    <t>Demontáž nádrží beztlakých nebo tlakových odpojení od rozvodů potrubí nádrže o obsahu přes 500 do 1 000 l</t>
  </si>
  <si>
    <t>1939045532</t>
  </si>
  <si>
    <t>https://podminky.urs.cz/item/CS_URS_2024_01/732320815</t>
  </si>
  <si>
    <t>732320817</t>
  </si>
  <si>
    <t>Demontáž nádrží beztlakých nebo tlakových odpojení od rozvodů potrubí nádrže o obsahu přes 2 000 do 3 000 l</t>
  </si>
  <si>
    <t>649491341</t>
  </si>
  <si>
    <t>https://podminky.urs.cz/item/CS_URS_2024_01/732320817</t>
  </si>
  <si>
    <t>732320818</t>
  </si>
  <si>
    <t>Demontáž nádrží beztlakých nebo tlakových odpojení od rozvodů potrubí nádrže o obsahu přes 3 000 do 5 000 l</t>
  </si>
  <si>
    <t>-915092102</t>
  </si>
  <si>
    <t>https://podminky.urs.cz/item/CS_URS_2024_01/732320818</t>
  </si>
  <si>
    <t>732320819</t>
  </si>
  <si>
    <t>Demontáž nádrží beztlakých nebo tlakových odpojení od rozvodů potrubí nádrže o obsahu přes 5 000 do 7 000 l</t>
  </si>
  <si>
    <t>-788230024</t>
  </si>
  <si>
    <t>https://podminky.urs.cz/item/CS_URS_2024_01/732320819</t>
  </si>
  <si>
    <t>732320821</t>
  </si>
  <si>
    <t>Demontáž nádrží beztlakých nebo tlakových odpojení od rozvodů potrubí nádrže o obsahu přes 7 000 do 10 000 l</t>
  </si>
  <si>
    <t>-1795340091</t>
  </si>
  <si>
    <t>https://podminky.urs.cz/item/CS_URS_2024_01/732320821</t>
  </si>
  <si>
    <t>732324813</t>
  </si>
  <si>
    <t>Demontáž nádrží beztlakých nebo tlakových vypuštění vody z nádrží o obsahu přes 100 do 200 l</t>
  </si>
  <si>
    <t>-1929059862</t>
  </si>
  <si>
    <t>https://podminky.urs.cz/item/CS_URS_2024_01/732324813</t>
  </si>
  <si>
    <t>732324815</t>
  </si>
  <si>
    <t>Demontáž nádrží beztlakých nebo tlakových vypuštění vody z nádrží o obsahu přes 500 do 1 000 l</t>
  </si>
  <si>
    <t>-246283444</t>
  </si>
  <si>
    <t>https://podminky.urs.cz/item/CS_URS_2024_01/732324815</t>
  </si>
  <si>
    <t>732324817</t>
  </si>
  <si>
    <t>Demontáž nádrží beztlakých nebo tlakových vypuštění vody z nádrží o obsahu přes 2 000 do 3 000 l</t>
  </si>
  <si>
    <t>1008887572</t>
  </si>
  <si>
    <t>https://podminky.urs.cz/item/CS_URS_2024_01/732324817</t>
  </si>
  <si>
    <t>732324818</t>
  </si>
  <si>
    <t>Demontáž nádrží beztlakých nebo tlakových vypuštění vody z nádrží o obsahu přes 3 000 do 5 000 l</t>
  </si>
  <si>
    <t>2126118392</t>
  </si>
  <si>
    <t>https://podminky.urs.cz/item/CS_URS_2024_01/732324818</t>
  </si>
  <si>
    <t>732324819</t>
  </si>
  <si>
    <t>Demontáž nádrží beztlakých nebo tlakových vypuštění vody z nádrží o obsahu přes 5 000 do 7 000 l</t>
  </si>
  <si>
    <t>-1790862283</t>
  </si>
  <si>
    <t>https://podminky.urs.cz/item/CS_URS_2024_01/732324819</t>
  </si>
  <si>
    <t>732324821</t>
  </si>
  <si>
    <t>Demontáž nádrží beztlakých nebo tlakových vypuštění vody z nádrží o obsahu přes 7 000 do 10 000 l</t>
  </si>
  <si>
    <t>309682123</t>
  </si>
  <si>
    <t>https://podminky.urs.cz/item/CS_URS_2024_01/732324821</t>
  </si>
  <si>
    <t>732420813</t>
  </si>
  <si>
    <t>Demontáž čerpadel oběhových spirálních (do potrubí) DN 50</t>
  </si>
  <si>
    <t>2071248998</t>
  </si>
  <si>
    <t>https://podminky.urs.cz/item/CS_URS_2024_01/732420813</t>
  </si>
  <si>
    <t>732420814</t>
  </si>
  <si>
    <t>Demontáž čerpadel oběhových spirálních (do potrubí) DN 65</t>
  </si>
  <si>
    <t>-2086633688</t>
  </si>
  <si>
    <t>https://podminky.urs.cz/item/CS_URS_2024_01/732420814</t>
  </si>
  <si>
    <t>732420815</t>
  </si>
  <si>
    <t>Demontáž čerpadel oběhových spirálních (do potrubí) DN 80</t>
  </si>
  <si>
    <t>1094378360</t>
  </si>
  <si>
    <t>https://podminky.urs.cz/item/CS_URS_2024_01/732420815</t>
  </si>
  <si>
    <t>732420816</t>
  </si>
  <si>
    <t>Demontáž čerpadel oběhových spirálních (do potrubí) DN 100</t>
  </si>
  <si>
    <t>492450643</t>
  </si>
  <si>
    <t>https://podminky.urs.cz/item/CS_URS_2024_01/732420816</t>
  </si>
  <si>
    <t>732420817</t>
  </si>
  <si>
    <t>Demontáž čerpadel oběhových spirálních (do potrubí) DN 125</t>
  </si>
  <si>
    <t>1925888493</t>
  </si>
  <si>
    <t>https://podminky.urs.cz/item/CS_URS_2024_01/732420817</t>
  </si>
  <si>
    <t>AN-3000</t>
  </si>
  <si>
    <t>Akumulační nádrž bez přípravy TUV bez výměníku PN10 o objemu 2000 l, nerez</t>
  </si>
  <si>
    <t>1691155642</t>
  </si>
  <si>
    <t>AN-5000</t>
  </si>
  <si>
    <t>Akumulační nádrž bez přípravy TUV bez výměníku PN10 o objemu 5000 l, nerez</t>
  </si>
  <si>
    <t>909904134</t>
  </si>
  <si>
    <t>732331616</t>
  </si>
  <si>
    <t>Nádoby expanzní tlakové pro topné a chladicí soustavy s membránou bez pojistného ventilu se závitovým připojením PN 0,6 o objemu 50 l</t>
  </si>
  <si>
    <t>460176228</t>
  </si>
  <si>
    <t>https://podminky.urs.cz/item/CS_URS_2024_01/732331616</t>
  </si>
  <si>
    <t>732331617</t>
  </si>
  <si>
    <t>Nádoby expanzní tlakové pro topné a chladicí soustavy s membránou bez pojistného ventilu se závitovým připojením PN 0,6 o objemu 80 l</t>
  </si>
  <si>
    <t>-403811233</t>
  </si>
  <si>
    <t>https://podminky.urs.cz/item/CS_URS_2024_01/732331617</t>
  </si>
  <si>
    <t>732331627</t>
  </si>
  <si>
    <t>Nádoby expanzní tlakové pro topné a chladicí soustavy s membránou bez pojistného ventilu se závitovým připojením PN 0,6 o objemu 800 l</t>
  </si>
  <si>
    <t>-1930406343</t>
  </si>
  <si>
    <t>https://podminky.urs.cz/item/CS_URS_2024_01/732331627</t>
  </si>
  <si>
    <t>732331628</t>
  </si>
  <si>
    <t>Nádoby expanzní tlakové pro topné a chladicí soustavy s membránou bez pojistného ventilu se závitovým připojením PN 0,6 o objemu 1000 l</t>
  </si>
  <si>
    <t>2004373225</t>
  </si>
  <si>
    <t>https://podminky.urs.cz/item/CS_URS_2024_01/732331628</t>
  </si>
  <si>
    <t>732332422</t>
  </si>
  <si>
    <t>Expanzní automaty čerpadlové přídavné expanzní nádoby PN 0,6 o objemu 300 l</t>
  </si>
  <si>
    <t>99029833</t>
  </si>
  <si>
    <t>https://podminky.urs.cz/item/CS_URS_2024_01/732332422</t>
  </si>
  <si>
    <t>732332423</t>
  </si>
  <si>
    <t>Expanzní automaty čerpadlové přídavné expanzní nádoby PN 0,6 o objemu 400 l</t>
  </si>
  <si>
    <t>1511102387</t>
  </si>
  <si>
    <t>https://podminky.urs.cz/item/CS_URS_2024_01/732332423</t>
  </si>
  <si>
    <t>732332426</t>
  </si>
  <si>
    <t>Expanzní automaty čerpadlové přídavné expanzní nádoby PN 0,6 o objemu 800 l</t>
  </si>
  <si>
    <t>1792114245</t>
  </si>
  <si>
    <t>https://podminky.urs.cz/item/CS_URS_2024_01/732332426</t>
  </si>
  <si>
    <t>732332427</t>
  </si>
  <si>
    <t>Expanzní automaty čerpadlové přídavné expanzní nádoby PN 0,6 o objemu 1000 l</t>
  </si>
  <si>
    <t>-991435877</t>
  </si>
  <si>
    <t>https://podminky.urs.cz/item/CS_URS_2024_01/732332427</t>
  </si>
  <si>
    <t>732332428</t>
  </si>
  <si>
    <t>Expanzní automaty čerpadlové přídavné expanzní nádoby PN 0,6 o objemu 1500 l</t>
  </si>
  <si>
    <t>1300263689</t>
  </si>
  <si>
    <t>https://podminky.urs.cz/item/CS_URS_2024_01/732332428</t>
  </si>
  <si>
    <t>732332511</t>
  </si>
  <si>
    <t>Expanzní automaty čerpadlové řídící jednotky základních nádob s jedním čerpadlem PN 1,0 230 V 2-1/60</t>
  </si>
  <si>
    <t>1681091502</t>
  </si>
  <si>
    <t>https://podminky.urs.cz/item/CS_URS_2024_01/732332511</t>
  </si>
  <si>
    <t>732421202R</t>
  </si>
  <si>
    <t xml:space="preserve">Čerpadlo cirkulační, závitové	nerezové, Q=1m³/h - P=80kPa, 50 Hz - 1x 230V - 180 W, s integrovanou regulací otáček	PN10	DN25_x000d_
</t>
  </si>
  <si>
    <t>974521264</t>
  </si>
  <si>
    <t>732421202R1</t>
  </si>
  <si>
    <t>Čerpadlo nabíjení TV, závitové	nerezové, Q=1,3m³/h - P=40kPa, 50 Hz - 1x 230V - 100 W, s integrovanou regulací otáček	PN10	DN25</t>
  </si>
  <si>
    <t>-1478141679</t>
  </si>
  <si>
    <t>732422203R1</t>
  </si>
  <si>
    <t xml:space="preserve">Čerpadlo cirkulační, přírubové	nerezové, Q=6,5m3/h, P=140kPa, s integrovanou regulací otáček, 1x230, 550W,PN10,DN32_x000d_
</t>
  </si>
  <si>
    <t>-839037531</t>
  </si>
  <si>
    <t>732422214R</t>
  </si>
  <si>
    <t>Čerpadlo cirkulační, přírubové	nerezové, nerezové, Q=8m3/h, P=250kPa, s externím řízením otáček - 1500W	PN10	DN40	</t>
  </si>
  <si>
    <t>1709728106</t>
  </si>
  <si>
    <t>732422214RR2</t>
  </si>
  <si>
    <t>Čerpadlo cirkulační, přírubové	nerezové, nerezové, Q=5,9m³/h - P=105kPa, 50 Hz - 1x 230V - 615W, s integrovaným měničem otáček	</t>
  </si>
  <si>
    <t>1012338471</t>
  </si>
  <si>
    <t>732422216R5</t>
  </si>
  <si>
    <t xml:space="preserve">Čerpadlo cirkulace	nerezové, Q=32,2m³/h - P=250kPa, 50 Hz - 3x 400V - 5500W	PN10	DN80_x000d_
</t>
  </si>
  <si>
    <t>-1477258891</t>
  </si>
  <si>
    <t>732422236R1</t>
  </si>
  <si>
    <t>Cirkulační čerpadlo	Q=30m³/h - P=340kPa, 50 Hz - 3x 400V - 5500W, PN16,DN65</t>
  </si>
  <si>
    <t>1530809466</t>
  </si>
  <si>
    <t>732422531R1</t>
  </si>
  <si>
    <t xml:space="preserve">Čerpadlo nabíjení TV, přírubové	nerezové, Q=18m3/h, P=40kPa, s integrovanou regulací otáček - 615W	PN10	DN40_x000d_
</t>
  </si>
  <si>
    <t>2023866656</t>
  </si>
  <si>
    <t>https://podminky.urs.cz/item/CS_URS_2024_01/732422531R1</t>
  </si>
  <si>
    <t>732422252</t>
  </si>
  <si>
    <t>Čerpadlo teplovodní mokroběžné přírubové Q=69,0m³/h - P=205kPa, 50 Hz - 3x 400V - 7500 W jednodílné pro vytápění, PN16, DN100</t>
  </si>
  <si>
    <t>-52734377</t>
  </si>
  <si>
    <t>https://podminky.urs.cz/item/CS_URS_2024_01/732422252</t>
  </si>
  <si>
    <t>732422531R2</t>
  </si>
  <si>
    <t xml:space="preserve">Čerpadlo nabíjení TV, přírubové	nerezové, Q=8m³/h - P=55kPa, 50 Hz - 1x 230V - 300 W, s integrovanou regulací otáček	PN10	DN40_x000d_
</t>
  </si>
  <si>
    <t>-199374776</t>
  </si>
  <si>
    <t>732422532R</t>
  </si>
  <si>
    <t xml:space="preserve">Čerpadlo nabíjecí	nerezové, Q=34m3/h, P=40kPa, s integrovanou regulací otáček - 750W	PN10	DN65_x000d_
</t>
  </si>
  <si>
    <t>1402169985</t>
  </si>
  <si>
    <t>https://podminky.urs.cz/item/CS_URS_2024_01/732422532R</t>
  </si>
  <si>
    <t>7324225R</t>
  </si>
  <si>
    <t xml:space="preserve">Čerpadlo ÚT přírubové	Q=37,5m³/h - P=155kPa, 50 Hz - 3x 380V - 3000 W	PN10	DN65_x000d_
</t>
  </si>
  <si>
    <t>152151702</t>
  </si>
  <si>
    <t>7324225R1</t>
  </si>
  <si>
    <t xml:space="preserve">Čerpadlo ÚT přírubové	Q=28m³/h - P=185kPa, 50 Hz - 3x 400V - 4000 W	PN10	DN65_x000d_
</t>
  </si>
  <si>
    <t>-1522871113</t>
  </si>
  <si>
    <t>732422R2</t>
  </si>
  <si>
    <t xml:space="preserve">Čerpadlo ÚT přírubové	Q=17,2m³/h - P=130kPa, 50 Hz - 3x 400V -1500 W	PN16	DN50	1_x000d_
</t>
  </si>
  <si>
    <t>-83487120</t>
  </si>
  <si>
    <t>732422R21</t>
  </si>
  <si>
    <t xml:space="preserve">Čerpadlo ÚT přírubové	Q=94,7m³/h - P=135kPa, 50 Hz - 3x 400V - 5500 W	PN10	DN100_x000d_
</t>
  </si>
  <si>
    <t>757586034</t>
  </si>
  <si>
    <t>732422R22</t>
  </si>
  <si>
    <t>Čerpadlo ÚT přírubové	Q=86,1m³/h - P=275kPa, 50 Hz - 3x380V - 15000 W	PN16	DN80</t>
  </si>
  <si>
    <t>-1244440062</t>
  </si>
  <si>
    <t>732422R3</t>
  </si>
  <si>
    <t xml:space="preserve">Čerpadlo oběhové ÚT, přírubové	nerezové, Q=7m3/h, H=75m, s integrovanou regulací otáček	PN10	DN40_x000d_
</t>
  </si>
  <si>
    <t>974867804</t>
  </si>
  <si>
    <t>732422R4</t>
  </si>
  <si>
    <t xml:space="preserve">Čerpadlo oběhové teplovod, přírubové	nerezové, Q=10m3/h, H=120m, s integrovanou regulací otáček	PN10	DN40_x000d_
</t>
  </si>
  <si>
    <t>2079352073</t>
  </si>
  <si>
    <t>VSD-300-500</t>
  </si>
  <si>
    <t>Montáž výměníků tepla stavebnicových s pevnými trubkovnicemi, DN 150/2,0 m o v. pl. 1,6 m2 vodorovně 2 čl. - 3,2 m2</t>
  </si>
  <si>
    <t>-1030041090</t>
  </si>
  <si>
    <t>VDN-500</t>
  </si>
  <si>
    <t>Výměník deskový celonerezový, letovaný nerezem, 500kW, vč. tepelné izolace a nosné konstrukce, PN25 / PN25,DN50 / DN50</t>
  </si>
  <si>
    <t>-1125362693</t>
  </si>
  <si>
    <t>VDN-400</t>
  </si>
  <si>
    <t>Výměník deskový celonerezový, letovaný nerezem, 400kW, vč. tepelné izolace a nosné konstrukce, PN25 / PN25,DN50 / DN50</t>
  </si>
  <si>
    <t>-1263904373</t>
  </si>
  <si>
    <t>VDN-340</t>
  </si>
  <si>
    <t>Výměník deskový celonerezový, letovaný nerezem, 340kW, vč. tepelné izolace a nosné konstrukce, PN25 / PN25,DN50 / DN50</t>
  </si>
  <si>
    <t>1219798683</t>
  </si>
  <si>
    <t>VDN-60</t>
  </si>
  <si>
    <t>Výměník deskový celonerezový, letovaný nerezem, 60kW, vč. tepelné izolace a nosné konstrukce, PN25 / PN25,DN20 / DN20</t>
  </si>
  <si>
    <t>-668820149</t>
  </si>
  <si>
    <t>VD-500</t>
  </si>
  <si>
    <t>Výměník deskový letovaný, 500kW, vč. tepelné izolace a nosné konstrukce, PN25 / PN25,DN80 / DN80</t>
  </si>
  <si>
    <t>1126252238</t>
  </si>
  <si>
    <t>VD-440</t>
  </si>
  <si>
    <t>Výměník deskový letovaný, 440kW, vč. tepelné izolace a nosné konstrukce, PN25 / PN25,DN80 / DN80</t>
  </si>
  <si>
    <t>1869589795</t>
  </si>
  <si>
    <t>VD-370</t>
  </si>
  <si>
    <t>Výměník deskový letovaný, 370kW, vč. tepelné izolace a nosné konstrukce, PN25 / PN25,DN80 / DN80</t>
  </si>
  <si>
    <t>-1563194156</t>
  </si>
  <si>
    <t>VD-265</t>
  </si>
  <si>
    <t>Výměník deskový letovaný, 265kW, vč. tepelné izolace a nosné konstrukce, PN25 / PN25,DN50 / DN50</t>
  </si>
  <si>
    <t>-1150517737</t>
  </si>
  <si>
    <t>VD-300</t>
  </si>
  <si>
    <t>Výměník deskový letovaný, 300kW, vč. tepelné izolace a nosné konstrukce, PN25 / PN25,DN50 / DN50</t>
  </si>
  <si>
    <t>-2134444304</t>
  </si>
  <si>
    <t>VSD-500-1000</t>
  </si>
  <si>
    <t>-1315124862</t>
  </si>
  <si>
    <t>VDN-585</t>
  </si>
  <si>
    <t xml:space="preserve">Výměník  celonerezový, letovaný nerezem, 585kW, vč. tepelné izolace a nosné konstrukce, PN25 / PN25,DN50 / DN50</t>
  </si>
  <si>
    <t>294611800</t>
  </si>
  <si>
    <t>VD-740</t>
  </si>
  <si>
    <t>Výměník deskový letovaný, 740kW, vč. tepelné izolace a nosné konstrukce, PN25 / PN25,DN80 / DN80</t>
  </si>
  <si>
    <t>-1318932837</t>
  </si>
  <si>
    <t>VD-670</t>
  </si>
  <si>
    <t>Výměník deskový letovaný, 670kW, vč. tepelné izolace a nosné konstrukce, PN25 / PN25,DN80 / DN80</t>
  </si>
  <si>
    <t>-617828496</t>
  </si>
  <si>
    <t>VD-800</t>
  </si>
  <si>
    <t>Výměník deskový letovaný, 800kW, vč. tepelné izolace a nosné konstrukce, PN25 / PN25,DN80 / DN80</t>
  </si>
  <si>
    <t>1180433597</t>
  </si>
  <si>
    <t>998732101</t>
  </si>
  <si>
    <t>Přesun hmot pro strojovny stanovený z hmotnosti přesunovaného materiálu vodorovná dopravní vzdálenost do 50 m základní v objektech výšky do 6 m</t>
  </si>
  <si>
    <t>-1439114441</t>
  </si>
  <si>
    <t>https://podminky.urs.cz/item/CS_URS_2024_01/998732101</t>
  </si>
  <si>
    <t>733120819</t>
  </si>
  <si>
    <t>Demontáž potrubí z trubek ocelových hladkých Ø přes 38 do 60,3</t>
  </si>
  <si>
    <t>-275039000</t>
  </si>
  <si>
    <t>https://podminky.urs.cz/item/CS_URS_2024_01/733120819</t>
  </si>
  <si>
    <t>733120832</t>
  </si>
  <si>
    <t>Demontáž potrubí z trubek ocelových hladkých Ø přes 89 do 133</t>
  </si>
  <si>
    <t>2065558600</t>
  </si>
  <si>
    <t>https://podminky.urs.cz/item/CS_URS_2024_01/733120832</t>
  </si>
  <si>
    <t>733120839</t>
  </si>
  <si>
    <t>Demontáž potrubí z trubek ocelových hladkých Ø 219</t>
  </si>
  <si>
    <t>775226799</t>
  </si>
  <si>
    <t>https://podminky.urs.cz/item/CS_URS_2024_01/733120839</t>
  </si>
  <si>
    <t>733120843</t>
  </si>
  <si>
    <t>Demontáž potrubí z trubek ocelových hladkých Ø 324</t>
  </si>
  <si>
    <t>-1659000477</t>
  </si>
  <si>
    <t>https://podminky.urs.cz/item/CS_URS_2024_01/733120843</t>
  </si>
  <si>
    <t>522152005</t>
  </si>
  <si>
    <t>34,4*1,1 'Přepočtené koeficientem množství</t>
  </si>
  <si>
    <t>918707450</t>
  </si>
  <si>
    <t>137,4*1,1 'Přepočtené koeficientem množství</t>
  </si>
  <si>
    <t>-1209406357</t>
  </si>
  <si>
    <t>116,6*1,1 'Přepočtené koeficientem množství</t>
  </si>
  <si>
    <t>1255072949</t>
  </si>
  <si>
    <t>48,3*1,1 'Přepočtené koeficientem množství</t>
  </si>
  <si>
    <t>-329196038</t>
  </si>
  <si>
    <t>115,4*1,1 'Přepočtené koeficientem množství</t>
  </si>
  <si>
    <t>1722508720</t>
  </si>
  <si>
    <t>158*1,1 'Přepočtené koeficientem množství</t>
  </si>
  <si>
    <t>-128929704</t>
  </si>
  <si>
    <t>126*1,1 'Přepočtené koeficientem množství</t>
  </si>
  <si>
    <t>-20948067</t>
  </si>
  <si>
    <t>133,5*1,1 'Přepočtené koeficientem množství</t>
  </si>
  <si>
    <t>1900370594</t>
  </si>
  <si>
    <t>187,6*1,1 'Přepočtené koeficientem množství</t>
  </si>
  <si>
    <t>-1729193741</t>
  </si>
  <si>
    <t>126,9*1,1 'Přepočtené koeficientem množství</t>
  </si>
  <si>
    <t>-2166820</t>
  </si>
  <si>
    <t>40*1,1 'Přepočtené koeficientem množství</t>
  </si>
  <si>
    <t>71911589</t>
  </si>
  <si>
    <t>100,4*1,1 'Přepočtené koeficientem množství</t>
  </si>
  <si>
    <t>Potrubí z trubek ocelových hladkých spojovaných svařováním černých bezešvých v kotelnách a strojovnách Ø 273/7,0</t>
  </si>
  <si>
    <t>-2085663218</t>
  </si>
  <si>
    <t>1957641399</t>
  </si>
  <si>
    <t>734100811</t>
  </si>
  <si>
    <t>Demontáž armatur přírubových se dvěma přírubami do DN 50</t>
  </si>
  <si>
    <t>-1990166437</t>
  </si>
  <si>
    <t>https://podminky.urs.cz/item/CS_URS_2024_01/734100811</t>
  </si>
  <si>
    <t>734100812</t>
  </si>
  <si>
    <t>Demontáž armatur přírubových se dvěma přírubami přes 50 do DN 100</t>
  </si>
  <si>
    <t>1147692368</t>
  </si>
  <si>
    <t>https://podminky.urs.cz/item/CS_URS_2024_01/734100812</t>
  </si>
  <si>
    <t>734100813</t>
  </si>
  <si>
    <t>Demontáž armatur přírubových se dvěma přírubami přes 100 do DN 150</t>
  </si>
  <si>
    <t>-1957945472</t>
  </si>
  <si>
    <t>https://podminky.urs.cz/item/CS_URS_2024_01/734100813</t>
  </si>
  <si>
    <t>734100814</t>
  </si>
  <si>
    <t>Demontáž armatur přírubových se dvěma přírubami přes 150 do DN 200</t>
  </si>
  <si>
    <t>2049893032</t>
  </si>
  <si>
    <t>https://podminky.urs.cz/item/CS_URS_2024_01/734100814</t>
  </si>
  <si>
    <t>734109211</t>
  </si>
  <si>
    <t>Montáž armatur přírubových se dvěma přírubami PN 16 DN 15</t>
  </si>
  <si>
    <t>-1790999806</t>
  </si>
  <si>
    <t>https://podminky.urs.cz/item/CS_URS_2024_01/734109211</t>
  </si>
  <si>
    <t>734109212R</t>
  </si>
  <si>
    <t>Montáž armatury přírubové se dvěma přírubami PN 16 DN 20</t>
  </si>
  <si>
    <t>1834806678</t>
  </si>
  <si>
    <t>734109212</t>
  </si>
  <si>
    <t>Montáž armatur přírubových se dvěma přírubami PN 16 DN 25</t>
  </si>
  <si>
    <t>-126027141</t>
  </si>
  <si>
    <t>https://podminky.urs.cz/item/CS_URS_2024_01/734109212</t>
  </si>
  <si>
    <t>734109213</t>
  </si>
  <si>
    <t>Montáž armatur přírubových se dvěma přírubami PN 16 DN 40</t>
  </si>
  <si>
    <t>2095480199</t>
  </si>
  <si>
    <t>https://podminky.urs.cz/item/CS_URS_2024_01/734109213</t>
  </si>
  <si>
    <t>734109214</t>
  </si>
  <si>
    <t>Montáž armatur přírubových se dvěma přírubami PN 16 DN 50</t>
  </si>
  <si>
    <t>22129946</t>
  </si>
  <si>
    <t>https://podminky.urs.cz/item/CS_URS_2024_01/734109214</t>
  </si>
  <si>
    <t>-1441921321</t>
  </si>
  <si>
    <t>734109215</t>
  </si>
  <si>
    <t>Montáž armatur přírubových se dvěma přírubami PN 16 DN 65</t>
  </si>
  <si>
    <t>1900182160</t>
  </si>
  <si>
    <t>https://podminky.urs.cz/item/CS_URS_2024_01/734109215</t>
  </si>
  <si>
    <t>734109216</t>
  </si>
  <si>
    <t>Montáž armatur přírubových se dvěma přírubami PN 16 DN 80</t>
  </si>
  <si>
    <t>-1426167748</t>
  </si>
  <si>
    <t>https://podminky.urs.cz/item/CS_URS_2024_01/734109216</t>
  </si>
  <si>
    <t>734109217</t>
  </si>
  <si>
    <t>Montáž armatur přírubových se dvěma přírubami PN 16 DN 100</t>
  </si>
  <si>
    <t>-488571938</t>
  </si>
  <si>
    <t>https://podminky.urs.cz/item/CS_URS_2024_01/734109217</t>
  </si>
  <si>
    <t>734109218</t>
  </si>
  <si>
    <t>Montáž armatur přírubových se dvěma přírubami PN 16 DN 125</t>
  </si>
  <si>
    <t>-671877847</t>
  </si>
  <si>
    <t>https://podminky.urs.cz/item/CS_URS_2024_01/734109218</t>
  </si>
  <si>
    <t>734109219</t>
  </si>
  <si>
    <t>Montáž armatur přírubových se dvěma přírubami PN 16 DN 150</t>
  </si>
  <si>
    <t>-1307217905</t>
  </si>
  <si>
    <t>https://podminky.urs.cz/item/CS_URS_2024_01/734109219</t>
  </si>
  <si>
    <t>734109220</t>
  </si>
  <si>
    <t>Montáž armatur přírubových se dvěma přírubami PN 16 DN 200</t>
  </si>
  <si>
    <t>-1573603034</t>
  </si>
  <si>
    <t>https://podminky.urs.cz/item/CS_URS_2024_01/734109220</t>
  </si>
  <si>
    <t>734109223</t>
  </si>
  <si>
    <t>Montáž armatur přírubových se dvěma přírubami PN 16 DN 32</t>
  </si>
  <si>
    <t>-1762491605</t>
  </si>
  <si>
    <t>https://podminky.urs.cz/item/CS_URS_2024_01/734109223</t>
  </si>
  <si>
    <t>734121314</t>
  </si>
  <si>
    <t>Ventily zpětné přírubové samočinné přímé do vodorovného potrubí PN 16 do 300°C (Z 16 117 616) DN 50</t>
  </si>
  <si>
    <t>-628912378</t>
  </si>
  <si>
    <t>https://podminky.urs.cz/item/CS_URS_2024_01/734121314</t>
  </si>
  <si>
    <t>734121316</t>
  </si>
  <si>
    <t>Ventily zpětné přírubové samočinné přímé do vodorovného potrubí PN 16 do 300°C (Z 16 117 616) DN 65</t>
  </si>
  <si>
    <t>-1514254303</t>
  </si>
  <si>
    <t>https://podminky.urs.cz/item/CS_URS_2024_01/734121316</t>
  </si>
  <si>
    <t>734121317</t>
  </si>
  <si>
    <t>Ventily zpětné přírubové samočinné přímé do vodorovného potrubí PN 16 do 300°C (Z 16 117 616) DN 80</t>
  </si>
  <si>
    <t>-508243058</t>
  </si>
  <si>
    <t>https://podminky.urs.cz/item/CS_URS_2024_01/734121317</t>
  </si>
  <si>
    <t>734121321</t>
  </si>
  <si>
    <t>Ventily zpětné přírubové samočinné přímé do vodorovného potrubí PN 16 do 300°C (Z 16 117 616) DN 125</t>
  </si>
  <si>
    <t>-1190046200</t>
  </si>
  <si>
    <t>https://podminky.urs.cz/item/CS_URS_2024_01/734121321</t>
  </si>
  <si>
    <t>734121322</t>
  </si>
  <si>
    <t>Ventily zpětné přírubové samočinné přímé do vodorovného potrubí PN 16 do 300°C (Z 16 117 616) DN 150</t>
  </si>
  <si>
    <t>-2132778955</t>
  </si>
  <si>
    <t>https://podminky.urs.cz/item/CS_URS_2024_01/734121322</t>
  </si>
  <si>
    <t>7341346R1</t>
  </si>
  <si>
    <t>Ventil přírubový pojistný DN 32 PN 16 do 200°C mat. EN-JL1040, o.p. = 0,7MPa</t>
  </si>
  <si>
    <t>1282195726</t>
  </si>
  <si>
    <t>7341346R2</t>
  </si>
  <si>
    <t>526231361</t>
  </si>
  <si>
    <t>7341346R5</t>
  </si>
  <si>
    <t>Ventil přírubový pojistný DN 50 PN 16 do 200°C mat. EN-JL1040, o.p. = 0,7MPa</t>
  </si>
  <si>
    <t>-485503430</t>
  </si>
  <si>
    <t>7341346R3</t>
  </si>
  <si>
    <t>437089764</t>
  </si>
  <si>
    <t>7341346R4</t>
  </si>
  <si>
    <t>Ventil přírubový pojistný DN 25 PN 16 do 200°C mat. EN-JL1040, o.p. = 0,7MPa</t>
  </si>
  <si>
    <t>1312907589</t>
  </si>
  <si>
    <t>734163426</t>
  </si>
  <si>
    <t>Filtry z uhlíkové oceli s čístícím víkem nebo vypouštěcí zátkou PN 16 do 300°C DN 50</t>
  </si>
  <si>
    <t>675272166</t>
  </si>
  <si>
    <t>https://podminky.urs.cz/item/CS_URS_2024_01/734163426</t>
  </si>
  <si>
    <t>734163427</t>
  </si>
  <si>
    <t>Filtry z uhlíkové oceli s čístícím víkem nebo vypouštěcí zátkou PN 16 do 300°C DN 65</t>
  </si>
  <si>
    <t>943824782</t>
  </si>
  <si>
    <t>https://podminky.urs.cz/item/CS_URS_2024_01/734163427</t>
  </si>
  <si>
    <t>734163428</t>
  </si>
  <si>
    <t>Filtry z uhlíkové oceli s čístícím víkem nebo vypouštěcí zátkou PN 16 do 300°C DN 80</t>
  </si>
  <si>
    <t>-24416398</t>
  </si>
  <si>
    <t>https://podminky.urs.cz/item/CS_URS_2024_01/734163428</t>
  </si>
  <si>
    <t>734163429</t>
  </si>
  <si>
    <t>Filtry z uhlíkové oceli s čístícím víkem nebo vypouštěcí zátkou PN 16 do 300°C DN 100</t>
  </si>
  <si>
    <t>1624235850</t>
  </si>
  <si>
    <t>https://podminky.urs.cz/item/CS_URS_2024_01/734163429</t>
  </si>
  <si>
    <t>734163430</t>
  </si>
  <si>
    <t>Filtry z uhlíkové oceli s čístícím víkem nebo vypouštěcí zátkou PN 16 do 300°C DN 125</t>
  </si>
  <si>
    <t>525506310</t>
  </si>
  <si>
    <t>https://podminky.urs.cz/item/CS_URS_2024_01/734163430</t>
  </si>
  <si>
    <t>734163431</t>
  </si>
  <si>
    <t>Filtry z uhlíkové oceli s čístícím víkem nebo vypouštěcí zátkou PN 16 do 300°C DN 150</t>
  </si>
  <si>
    <t>1682778031</t>
  </si>
  <si>
    <t>https://podminky.urs.cz/item/CS_URS_2024_01/734163431</t>
  </si>
  <si>
    <t>734163452R</t>
  </si>
  <si>
    <t>Filtry z uhlíkové oceli s čístícím víkem nebo vypouštěcí zátkou PN 16 do 400°C DN 200</t>
  </si>
  <si>
    <t>578222600</t>
  </si>
  <si>
    <t>734173221R</t>
  </si>
  <si>
    <t>Mezikusy, přírubové spoje přírubové spoje PN 6/I, 200°C DN 125</t>
  </si>
  <si>
    <t>-893721693</t>
  </si>
  <si>
    <t>734173411</t>
  </si>
  <si>
    <t>Mezikusy, přírubové spoje přírubové spoje PN 16/I, 200°C DN 15</t>
  </si>
  <si>
    <t>1239207317</t>
  </si>
  <si>
    <t>https://podminky.urs.cz/item/CS_URS_2024_01/734173411</t>
  </si>
  <si>
    <t>1442806851</t>
  </si>
  <si>
    <t>Spoj přírubový PN 16/I do 200°C DN 20</t>
  </si>
  <si>
    <t>1011804981</t>
  </si>
  <si>
    <t>-1583697664</t>
  </si>
  <si>
    <t>734173413RN</t>
  </si>
  <si>
    <t>Spoj přírubový PN 16/I do 200°C DN 40, nerez</t>
  </si>
  <si>
    <t>1629078003</t>
  </si>
  <si>
    <t>734173413R</t>
  </si>
  <si>
    <t>-946584946</t>
  </si>
  <si>
    <t>812007926</t>
  </si>
  <si>
    <t>734173414RN</t>
  </si>
  <si>
    <t>Spoj přírubový PN 16/I do 200°C DN 50, nerez</t>
  </si>
  <si>
    <t>1474117067</t>
  </si>
  <si>
    <t>-1959612065</t>
  </si>
  <si>
    <t>734173416RN</t>
  </si>
  <si>
    <t>Spoj přírubový PN 16/I do 200°C DN 65, nerez</t>
  </si>
  <si>
    <t>179364586</t>
  </si>
  <si>
    <t>734173417</t>
  </si>
  <si>
    <t>Mezikusy, přírubové spoje přírubové spoje PN 16/I, 200°C DN 80</t>
  </si>
  <si>
    <t>-194464616</t>
  </si>
  <si>
    <t>https://podminky.urs.cz/item/CS_URS_2024_01/734173417</t>
  </si>
  <si>
    <t>-1988186770</t>
  </si>
  <si>
    <t>734173418RN</t>
  </si>
  <si>
    <t>Spoj přírubový PN 16/I do 200°C DN 100, nerez</t>
  </si>
  <si>
    <t>-903348165</t>
  </si>
  <si>
    <t>734173421</t>
  </si>
  <si>
    <t>Mezikusy, přírubové spoje přírubové spoje PN 16/I, 200°C DN 125</t>
  </si>
  <si>
    <t>775877319</t>
  </si>
  <si>
    <t>https://podminky.urs.cz/item/CS_URS_2024_01/734173421</t>
  </si>
  <si>
    <t>734173421RN</t>
  </si>
  <si>
    <t>Spoj přírubový PN 16/I do 200°C DN 125, nerez</t>
  </si>
  <si>
    <t>1299463895</t>
  </si>
  <si>
    <t>2093533842</t>
  </si>
  <si>
    <t>734173423</t>
  </si>
  <si>
    <t>Mezikusy, přírubové spoje přírubové spoje PN 16/I, 200°C DN 200</t>
  </si>
  <si>
    <t>1834569521</t>
  </si>
  <si>
    <t>https://podminky.urs.cz/item/CS_URS_2024_01/734173423</t>
  </si>
  <si>
    <t>-1608255204</t>
  </si>
  <si>
    <t>-1572981082</t>
  </si>
  <si>
    <t>571346516</t>
  </si>
  <si>
    <t>-1080028650</t>
  </si>
  <si>
    <t>-332284837</t>
  </si>
  <si>
    <t>-1534279368</t>
  </si>
  <si>
    <t>2094464973</t>
  </si>
  <si>
    <t>734193214</t>
  </si>
  <si>
    <t>Ostatní přírubové armatury klapky mezipřírubové uzavírací PN 16 do 120°C disk nerezová ocel DN 50</t>
  </si>
  <si>
    <t>-1631057172</t>
  </si>
  <si>
    <t>https://podminky.urs.cz/item/CS_URS_2024_01/734193214</t>
  </si>
  <si>
    <t>734193215</t>
  </si>
  <si>
    <t>Ostatní přírubové armatury klapky mezipřírubové uzavírací PN 16 do 120°C disk nerezová ocel DN 65</t>
  </si>
  <si>
    <t>476352570</t>
  </si>
  <si>
    <t>https://podminky.urs.cz/item/CS_URS_2024_01/734193215</t>
  </si>
  <si>
    <t>734193216</t>
  </si>
  <si>
    <t>Ostatní přírubové armatury klapky mezipřírubové uzavírací PN 16 do 120°C disk nerezová ocel DN 80</t>
  </si>
  <si>
    <t>988233981</t>
  </si>
  <si>
    <t>https://podminky.urs.cz/item/CS_URS_2024_01/734193216</t>
  </si>
  <si>
    <t>734193217</t>
  </si>
  <si>
    <t>Ostatní přírubové armatury klapky mezipřírubové uzavírací PN 16 do 120°C disk nerezová ocel DN 100, ovládání kolem s manuální převodovkou</t>
  </si>
  <si>
    <t>456624925</t>
  </si>
  <si>
    <t>https://podminky.urs.cz/item/CS_URS_2024_01/734193217</t>
  </si>
  <si>
    <t>734193218</t>
  </si>
  <si>
    <t>Ostatní přírubové armatury klapky mezipřírubové uzavírací PN 16 do 120°C disk nerezová ocel DN 125, ovládání kolem s manuální převodovkou</t>
  </si>
  <si>
    <t>1980614252</t>
  </si>
  <si>
    <t>https://podminky.urs.cz/item/CS_URS_2024_01/734193218</t>
  </si>
  <si>
    <t>734193219</t>
  </si>
  <si>
    <t xml:space="preserve">Ostatní přírubové armatury klapky mezipřírubové uzavírací PN 16 do 120°C disk nerezová ocel DN 150, ovládání kolem s manuální převodovkou_x000d_
</t>
  </si>
  <si>
    <t>-1419852196</t>
  </si>
  <si>
    <t>https://podminky.urs.cz/item/CS_URS_2024_01/734193219</t>
  </si>
  <si>
    <t>734193220</t>
  </si>
  <si>
    <t>Ostatní přírubové armatury klapky mezipřírubové uzavírací PN 16 do 120°C disk nerezová ocel DN 200</t>
  </si>
  <si>
    <t>31127620</t>
  </si>
  <si>
    <t>https://podminky.urs.cz/item/CS_URS_2024_01/734193220</t>
  </si>
  <si>
    <t>734411127</t>
  </si>
  <si>
    <t>Teploměry technické s pevným stonkem a jímkou zadní připojení (axiální) průměr 100 mm délka stonku 100 mm</t>
  </si>
  <si>
    <t>808304535</t>
  </si>
  <si>
    <t>https://podminky.urs.cz/item/CS_URS_2024_01/734411127</t>
  </si>
  <si>
    <t>734411601</t>
  </si>
  <si>
    <t>Teploměry technické ochranné jímky se závitem do G 1</t>
  </si>
  <si>
    <t>-484360418</t>
  </si>
  <si>
    <t>https://podminky.urs.cz/item/CS_URS_2024_01/734411601</t>
  </si>
  <si>
    <t>734419111</t>
  </si>
  <si>
    <t>Teploměry technické montáž teploměrů s ochranným pouzdrem nebo s pevným stonkem a jímkou</t>
  </si>
  <si>
    <t>-1529137903</t>
  </si>
  <si>
    <t>https://podminky.urs.cz/item/CS_URS_2024_01/734419111</t>
  </si>
  <si>
    <t>734421112</t>
  </si>
  <si>
    <t>Tlakoměry s pevným stonkem a zpětnou klapkou zadní připojení (axiální) tlaku 0-16 bar průměru 63 mm</t>
  </si>
  <si>
    <t>707590276</t>
  </si>
  <si>
    <t>https://podminky.urs.cz/item/CS_URS_2024_01/734421112</t>
  </si>
  <si>
    <t>734494111</t>
  </si>
  <si>
    <t>Měřicí armatury návarky s metrickým závitem M 12x1,5 délky do 220 mm</t>
  </si>
  <si>
    <t>-499627061</t>
  </si>
  <si>
    <t>https://podminky.urs.cz/item/CS_URS_2024_01/734494111</t>
  </si>
  <si>
    <t>734494213</t>
  </si>
  <si>
    <t>Měřicí armatury návarky s trubkovým závitem G 1/2</t>
  </si>
  <si>
    <t>486987592</t>
  </si>
  <si>
    <t>https://podminky.urs.cz/item/CS_URS_2024_01/734494213</t>
  </si>
  <si>
    <t>106+62</t>
  </si>
  <si>
    <t>734499211</t>
  </si>
  <si>
    <t>Měřicí armatury montáž návarků M 20 x 1,5</t>
  </si>
  <si>
    <t>-2120045775</t>
  </si>
  <si>
    <t>https://podminky.urs.cz/item/CS_URS_2024_01/734499211</t>
  </si>
  <si>
    <t>734499212</t>
  </si>
  <si>
    <t>Měřicí armatury montáž návarků M 27 x 2</t>
  </si>
  <si>
    <t>844979229</t>
  </si>
  <si>
    <t>https://podminky.urs.cz/item/CS_URS_2024_01/734499212</t>
  </si>
  <si>
    <t>RV15-16-200</t>
  </si>
  <si>
    <t>Regulační ventil přírubový s pohonem, s havarijní funkcí DN15-16</t>
  </si>
  <si>
    <t>kpl</t>
  </si>
  <si>
    <t>-1371703260</t>
  </si>
  <si>
    <t>RV20-16-200</t>
  </si>
  <si>
    <t>Regulační ventil přírubový s pohonem, s havarijní funkcí DN20-16</t>
  </si>
  <si>
    <t>1283729857</t>
  </si>
  <si>
    <t>RV25-16-200</t>
  </si>
  <si>
    <t>Regulační ventil přírubový s pohonem, s havarijní funkcí DN25-16</t>
  </si>
  <si>
    <t>-369647149</t>
  </si>
  <si>
    <t>RV32-16-200</t>
  </si>
  <si>
    <t>1371601544</t>
  </si>
  <si>
    <t>RV40-16-200</t>
  </si>
  <si>
    <t>-1639400436</t>
  </si>
  <si>
    <t>RV50-16-200</t>
  </si>
  <si>
    <t>-1465482670</t>
  </si>
  <si>
    <t>1529887857</t>
  </si>
  <si>
    <t>427581286</t>
  </si>
  <si>
    <t>-1943560982</t>
  </si>
  <si>
    <t>1411608411</t>
  </si>
  <si>
    <t>380437557</t>
  </si>
  <si>
    <t>734109316</t>
  </si>
  <si>
    <t>Montáž armatur přírubových se dvěma přírubami PN 25, 40 DN 80</t>
  </si>
  <si>
    <t>1395147367</t>
  </si>
  <si>
    <t>https://podminky.urs.cz/item/CS_URS_2024_01/734109316</t>
  </si>
  <si>
    <t>734109317</t>
  </si>
  <si>
    <t>Montáž armatur přírubových se dvěma přírubami PN 25, 40 DN 100</t>
  </si>
  <si>
    <t>-967817005</t>
  </si>
  <si>
    <t>https://podminky.urs.cz/item/CS_URS_2024_01/734109317</t>
  </si>
  <si>
    <t>278256444</t>
  </si>
  <si>
    <t>734200822</t>
  </si>
  <si>
    <t>Demontáž armatur závitových se dvěma závity přes 1/2 do G 1</t>
  </si>
  <si>
    <t>1212677504</t>
  </si>
  <si>
    <t>https://podminky.urs.cz/item/CS_URS_2024_01/734200822</t>
  </si>
  <si>
    <t>734209113</t>
  </si>
  <si>
    <t>Montáž závitových armatur se 2 závity G 1/2 (DN 15)</t>
  </si>
  <si>
    <t>-1424024651</t>
  </si>
  <si>
    <t>https://podminky.urs.cz/item/CS_URS_2024_01/734209113</t>
  </si>
  <si>
    <t>734209114</t>
  </si>
  <si>
    <t>Montáž závitových armatur se 2 závity G 3/4 (DN 20)</t>
  </si>
  <si>
    <t>1572591697</t>
  </si>
  <si>
    <t>https://podminky.urs.cz/item/CS_URS_2024_01/734209114</t>
  </si>
  <si>
    <t>734209115</t>
  </si>
  <si>
    <t>Montáž závitových armatur se 2 závity G 1 (DN 25)</t>
  </si>
  <si>
    <t>-1046160543</t>
  </si>
  <si>
    <t>https://podminky.urs.cz/item/CS_URS_2024_01/734209115</t>
  </si>
  <si>
    <t>734209117</t>
  </si>
  <si>
    <t>Montáž závitových armatur se 2 závity G 6/4 (DN 40)</t>
  </si>
  <si>
    <t>-1995273066</t>
  </si>
  <si>
    <t>https://podminky.urs.cz/item/CS_URS_2024_01/734209117</t>
  </si>
  <si>
    <t>734291912</t>
  </si>
  <si>
    <t>Opravy armatur závitových zpětná montáž regulačních ventilů a kohoutů přes 1/2 do G 1</t>
  </si>
  <si>
    <t>2118006127</t>
  </si>
  <si>
    <t>https://podminky.urs.cz/item/CS_URS_2024_01/734291912</t>
  </si>
  <si>
    <t>42243026</t>
  </si>
  <si>
    <t>regulátor tlaku membránový s měřicí vsuvkou 5-30 kPa PN 25 T 120°C G 2"</t>
  </si>
  <si>
    <t>-1107661381</t>
  </si>
  <si>
    <t>42241005</t>
  </si>
  <si>
    <t>ventil vyvažovací a regulační vnější závit tlakově nezávislý PN 16 T 90°C 6/4"</t>
  </si>
  <si>
    <t>-1769900133</t>
  </si>
  <si>
    <t>734412112</t>
  </si>
  <si>
    <t>Teploměry technické kompaktní měřiče tepla jmenovitý průtok Qn (m3/h) 1,5 1/2"</t>
  </si>
  <si>
    <t>-160233720</t>
  </si>
  <si>
    <t>https://podminky.urs.cz/item/CS_URS_2024_01/734412112</t>
  </si>
  <si>
    <t>734412113R</t>
  </si>
  <si>
    <t>Měřič tepla kompaktní Qn 6 G 1"</t>
  </si>
  <si>
    <t>1660390830</t>
  </si>
  <si>
    <t>MT100-100</t>
  </si>
  <si>
    <t>Měřič tepla přírubový ultrazvukový, Qp=60m³/h DN100</t>
  </si>
  <si>
    <t>145870216</t>
  </si>
  <si>
    <t>Poznámka k položce:_x000d_
Dodávka MaR</t>
  </si>
  <si>
    <t>MT10-25</t>
  </si>
  <si>
    <t>Měřič tepla přírubový ultrazvukový, Qp=6m³/h DN25</t>
  </si>
  <si>
    <t>-8979541</t>
  </si>
  <si>
    <t>MT10-40</t>
  </si>
  <si>
    <t>Měřič tepla přírubový ultrazvukový, Qp=40m³/h DN80</t>
  </si>
  <si>
    <t>-134496094</t>
  </si>
  <si>
    <t>MT15-50</t>
  </si>
  <si>
    <t>-2006997997</t>
  </si>
  <si>
    <t>MT25-50</t>
  </si>
  <si>
    <t>214789874</t>
  </si>
  <si>
    <t>MT40-80</t>
  </si>
  <si>
    <t>293128504</t>
  </si>
  <si>
    <t>MT60-100</t>
  </si>
  <si>
    <t>-856007915</t>
  </si>
  <si>
    <t>998734101</t>
  </si>
  <si>
    <t>Přesun hmot pro armatury stanovený z hmotnosti přesunovaného materiálu vodorovná dopravní vzdálenost do 50 m základní v objektech výšky do 6 m</t>
  </si>
  <si>
    <t>2108973695</t>
  </si>
  <si>
    <t>https://podminky.urs.cz/item/CS_URS_2024_01/998734101</t>
  </si>
  <si>
    <t>762</t>
  </si>
  <si>
    <t>Konstrukce tesařské</t>
  </si>
  <si>
    <t>762341821</t>
  </si>
  <si>
    <t>Demontáž bednění a laťování bednění střech rovných, obloukových, sklonu do 60° se všemi nadstřešními konstrukcemi z fošen hrubých, hoblovaných</t>
  </si>
  <si>
    <t>-450248935</t>
  </si>
  <si>
    <t>https://podminky.urs.cz/item/CS_URS_2024_01/762341821</t>
  </si>
  <si>
    <t>762811100</t>
  </si>
  <si>
    <t>Záklop stropů montáž (materiál ve specifikaci) z prken hrubých vrchního přesahovaného</t>
  </si>
  <si>
    <t>-1762329583</t>
  </si>
  <si>
    <t>https://podminky.urs.cz/item/CS_URS_2024_01/762811100</t>
  </si>
  <si>
    <t>60515111</t>
  </si>
  <si>
    <t>řezivo jehličnaté boční prkno 20-30mm</t>
  </si>
  <si>
    <t>-706088854</t>
  </si>
  <si>
    <t>Poznámka k položce:_x000d_
30%</t>
  </si>
  <si>
    <t>5*3*0,3*0,3</t>
  </si>
  <si>
    <t>762821932</t>
  </si>
  <si>
    <t>Vyřezání části stropního trámu průřezové plochy přes 224 do 288 cm2, délky vyřezané části trámu přes 3 do 5 m</t>
  </si>
  <si>
    <t>1947025659</t>
  </si>
  <si>
    <t>https://podminky.urs.cz/item/CS_URS_2024_01/762821932</t>
  </si>
  <si>
    <t>762822120</t>
  </si>
  <si>
    <t>Montáž stropních trámů z hraněného a polohraněného řeziva s trámovými výměnami, průřezové plochy přes 144 do 288 cm2</t>
  </si>
  <si>
    <t>1509211075</t>
  </si>
  <si>
    <t>https://podminky.urs.cz/item/CS_URS_2024_01/762822120</t>
  </si>
  <si>
    <t>60512135</t>
  </si>
  <si>
    <t>hranol stavební řezivo průřezu do 288cm2 do dl 6m</t>
  </si>
  <si>
    <t>1721203028</t>
  </si>
  <si>
    <t>5*2*0,225</t>
  </si>
  <si>
    <t>998762102</t>
  </si>
  <si>
    <t>Přesun hmot pro konstrukce tesařské stanovený z hmotnosti přesunovaného materiálu vodorovná dopravní vzdálenost do 50 m základní v objektech výšky přes 6 do 12 m</t>
  </si>
  <si>
    <t>-2015595310</t>
  </si>
  <si>
    <t>https://podminky.urs.cz/item/CS_URS_2024_01/998762102</t>
  </si>
  <si>
    <t>765</t>
  </si>
  <si>
    <t>Krytina skládaná</t>
  </si>
  <si>
    <t>765191001</t>
  </si>
  <si>
    <t>Montáž pojistné hydroizolační nebo parotěsné fólie kladené ve sklonu do 20° lepením (vodotěsné podstřeší) na bednění nebo tepelnou izolaci</t>
  </si>
  <si>
    <t>677104044</t>
  </si>
  <si>
    <t>https://podminky.urs.cz/item/CS_URS_2024_01/765191001</t>
  </si>
  <si>
    <t>28329036</t>
  </si>
  <si>
    <t>fólie kontaktní difuzně propustná pro doplňkovou hydroizolační vrstvu, třívrstvá mikroporézní PP 150g/m2 s integrovanou samolepící páskou</t>
  </si>
  <si>
    <t>1707823673</t>
  </si>
  <si>
    <t>30*1,1 'Přepočtené koeficientem množství</t>
  </si>
  <si>
    <t>998765102</t>
  </si>
  <si>
    <t>Přesun hmot pro krytiny skládané stanovený z hmotnosti přesunovaného materiálu vodorovná dopravní vzdálenost do 50 m základní na objektech výšky přes 6 do 12 m</t>
  </si>
  <si>
    <t>572032259</t>
  </si>
  <si>
    <t>https://podminky.urs.cz/item/CS_URS_2024_01/998765102</t>
  </si>
  <si>
    <t>767995111</t>
  </si>
  <si>
    <t>Montáž ostatních atypických zámečnických konstrukcí hmotnosti do 5 kg</t>
  </si>
  <si>
    <t>1263848624</t>
  </si>
  <si>
    <t>https://podminky.urs.cz/item/CS_URS_2024_01/767995111</t>
  </si>
  <si>
    <t>13010406</t>
  </si>
  <si>
    <t>úhelník ocelový rovnostranný jakost S235JR (11 375) 30x30x4mm</t>
  </si>
  <si>
    <t>1785860113</t>
  </si>
  <si>
    <t>4,984*1,05/1000</t>
  </si>
  <si>
    <t>13,528*1,05/1000</t>
  </si>
  <si>
    <t>16,02*1,05/1000</t>
  </si>
  <si>
    <t>21,04*1,05/1000</t>
  </si>
  <si>
    <t>998767102</t>
  </si>
  <si>
    <t>Přesun hmot pro zámečnické konstrukce stanovený z hmotnosti přesunovaného materiálu vodorovná dopravní vzdálenost do 50 m základní v objektech výšky přes 6 do 12 m</t>
  </si>
  <si>
    <t>651194885</t>
  </si>
  <si>
    <t>https://podminky.urs.cz/item/CS_URS_2024_01/998767102</t>
  </si>
  <si>
    <t>783933161</t>
  </si>
  <si>
    <t>Penetrační nátěr betonových podlah pórovitých ( např. z cihelné dlažby, betonu apod.) epoxidový</t>
  </si>
  <si>
    <t>-2035696355</t>
  </si>
  <si>
    <t>https://podminky.urs.cz/item/CS_URS_2024_01/783933161</t>
  </si>
  <si>
    <t>783937163</t>
  </si>
  <si>
    <t>Krycí (uzavírací) nátěr betonových podlah dvojnásobný epoxidový rozpouštědlový</t>
  </si>
  <si>
    <t>1436198769</t>
  </si>
  <si>
    <t>https://podminky.urs.cz/item/CS_URS_2024_01/783937163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</si>
  <si>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</si>
  <si>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</si>
  <si>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</si>
  <si>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</si>
  <si>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-1519695409</t>
  </si>
  <si>
    <t>https://podminky.urs.cz/item/CS_URS_2024_01/784181101</t>
  </si>
  <si>
    <t>784221001</t>
  </si>
  <si>
    <t>Malby z malířských směsí otěruvzdorných za sucha jednonásobné, bílé za sucha otěruvzdorné dobře v místnostech výšky do 3,80 m</t>
  </si>
  <si>
    <t>-2013913719</t>
  </si>
  <si>
    <t>https://podminky.urs.cz/item/CS_URS_2024_01/784221001</t>
  </si>
  <si>
    <t>230020627</t>
  </si>
  <si>
    <t>Zhotovení odbočky tř. 11 až 13 Ø 22 mm, tl. 2,6 mm</t>
  </si>
  <si>
    <t>1826231824</t>
  </si>
  <si>
    <t>https://podminky.urs.cz/item/CS_URS_2024_01/230020627</t>
  </si>
  <si>
    <t>230020639</t>
  </si>
  <si>
    <t>Zhotovení odbočky tř. 11 až 13 Ø 31,8 mm, tl. 2,6 mm</t>
  </si>
  <si>
    <t>-989152111</t>
  </si>
  <si>
    <t>https://podminky.urs.cz/item/CS_URS_2024_01/230020639</t>
  </si>
  <si>
    <t>230020645</t>
  </si>
  <si>
    <t>Zhotovení odbočky tř. 11 až 13 Ø 38 mm, tl. 2,9 mm</t>
  </si>
  <si>
    <t>-205768463</t>
  </si>
  <si>
    <t>https://podminky.urs.cz/item/CS_URS_2024_01/230020645</t>
  </si>
  <si>
    <t>230020649</t>
  </si>
  <si>
    <t>Zhotovení odbočky tř. 11 až 13 Ø 44,5 mm, tl. 3,2 mm</t>
  </si>
  <si>
    <t>2107998332</t>
  </si>
  <si>
    <t>https://podminky.urs.cz/item/CS_URS_2024_01/230020649</t>
  </si>
  <si>
    <t>230020654</t>
  </si>
  <si>
    <t>Zhotovení odbočky tř. 11 až 13 Ø 57 mm, tl. 2,6 mm</t>
  </si>
  <si>
    <t>314333700</t>
  </si>
  <si>
    <t>https://podminky.urs.cz/item/CS_URS_2024_01/230020654</t>
  </si>
  <si>
    <t>230020662</t>
  </si>
  <si>
    <t>Zhotovení odbočky tř. 11 až 13 Ø 60,3 mm, tl. 2,9 mm</t>
  </si>
  <si>
    <t>-77336928</t>
  </si>
  <si>
    <t>https://podminky.urs.cz/item/CS_URS_2024_01/230020662</t>
  </si>
  <si>
    <t>230020665</t>
  </si>
  <si>
    <t>Zhotovení odbočky tř. 11 až 13 Ø 76 mm, tl. 3,6 mm</t>
  </si>
  <si>
    <t>-177655033</t>
  </si>
  <si>
    <t>https://podminky.urs.cz/item/CS_URS_2024_01/230020665</t>
  </si>
  <si>
    <t>230023008</t>
  </si>
  <si>
    <t>Montáž trubních dílů přivařovacích hmotnosti přes 3 do 10 kg tř. 11 až 13 Ø 22 mm, tl. 2,6 mm</t>
  </si>
  <si>
    <t>-455954420</t>
  </si>
  <si>
    <t>https://podminky.urs.cz/item/CS_URS_2024_01/230023008</t>
  </si>
  <si>
    <t>Pol16</t>
  </si>
  <si>
    <t xml:space="preserve">Kulový kohout přivařovací mat.  P235GH, ovládání pákou PN25 DN15</t>
  </si>
  <si>
    <t>1588233448</t>
  </si>
  <si>
    <t>Pol32</t>
  </si>
  <si>
    <t xml:space="preserve">Ventil tlakoměrový zkušební  AN 137517B.1, M20x1,5mm, PN 400, OCEL</t>
  </si>
  <si>
    <t>-1918697529</t>
  </si>
  <si>
    <t>Poznámka k položce:_x000d_
Viz. TEP0314_PID_D2-5-DPS-P&amp;ID_02_R01 - u tlakoměrů</t>
  </si>
  <si>
    <t>Pol33</t>
  </si>
  <si>
    <t xml:space="preserve">Kondenzační smyčka kondenzační smyčka AN 137530B.1, zahnutá přivařovací, M20x1,5mm, OCEL 11523  M20x1,5</t>
  </si>
  <si>
    <t>-1660598423</t>
  </si>
  <si>
    <t>230023017</t>
  </si>
  <si>
    <t>Montáž trubních dílů přivařovacích hmotnosti přes 3 do 10 kg tř. 11 až 13 Ø 28 mm, tl. 2,6 mm</t>
  </si>
  <si>
    <t>1944167138</t>
  </si>
  <si>
    <t>https://podminky.urs.cz/item/CS_URS_2024_01/230023017</t>
  </si>
  <si>
    <t>KKP20-40</t>
  </si>
  <si>
    <t>1944195408</t>
  </si>
  <si>
    <t>OBL20-90</t>
  </si>
  <si>
    <t>867442426</t>
  </si>
  <si>
    <t>TR20-20</t>
  </si>
  <si>
    <t>T-kus, EN 10253-2, mat. P235GH, ø26.9x2.6 / 26.9x2.6</t>
  </si>
  <si>
    <t>-15030717</t>
  </si>
  <si>
    <t>230023021</t>
  </si>
  <si>
    <t>Montáž trubních dílů přivařovacích hmotnosti přes 3 do 10 kg tř. 11 až 13 Ø 31,8 mm, tl. 2,9 mm</t>
  </si>
  <si>
    <t>-498367121</t>
  </si>
  <si>
    <t>https://podminky.urs.cz/item/CS_URS_2024_01/230023021</t>
  </si>
  <si>
    <t>-1608847872</t>
  </si>
  <si>
    <t>-2115292400</t>
  </si>
  <si>
    <t>RED25-15</t>
  </si>
  <si>
    <t xml:space="preserve">Redukce EN 10253-2, mat. P235GH  DN40/32</t>
  </si>
  <si>
    <t>-1694660622</t>
  </si>
  <si>
    <t>RED25-20</t>
  </si>
  <si>
    <t>-483009816</t>
  </si>
  <si>
    <t>-61773573</t>
  </si>
  <si>
    <t>-1177617454</t>
  </si>
  <si>
    <t>1928125995</t>
  </si>
  <si>
    <t>KON32-90</t>
  </si>
  <si>
    <t>Oblouk 3D EN 10253-2, mat. P235GH ø273x7.0 / 90°</t>
  </si>
  <si>
    <t>1140493818</t>
  </si>
  <si>
    <t>KON25-90</t>
  </si>
  <si>
    <t>Oblouk 3D EN 10253-4, mat. 316, ø33.7x2.6 / 90°</t>
  </si>
  <si>
    <t>-1194203867</t>
  </si>
  <si>
    <t>PRN32-16</t>
  </si>
  <si>
    <t>Příruba přivařovací s krkem nerez, mat. 316,DN50, PN16</t>
  </si>
  <si>
    <t>1792219732</t>
  </si>
  <si>
    <t>RED32-25</t>
  </si>
  <si>
    <t>1337033897</t>
  </si>
  <si>
    <t>RED32-20</t>
  </si>
  <si>
    <t xml:space="preserve">Redukce EN 10253-2, mat. P235GH  DN 32-20</t>
  </si>
  <si>
    <t>-551647698</t>
  </si>
  <si>
    <t>RED32-15</t>
  </si>
  <si>
    <t>1769219974</t>
  </si>
  <si>
    <t>REN32-20</t>
  </si>
  <si>
    <t>Redukce, EN 10253-4, mat. 316, DN32/20</t>
  </si>
  <si>
    <t>-189105651</t>
  </si>
  <si>
    <t>REN32-25</t>
  </si>
  <si>
    <t>Redukce, EN 10253-4, mat. 316, DN32/25</t>
  </si>
  <si>
    <t>-1306153328</t>
  </si>
  <si>
    <t>TRN32-20</t>
  </si>
  <si>
    <t>T-kus, redukovaný EN 10253-4, mat. 316, ø42.4x2.6 / 26.9x2.6</t>
  </si>
  <si>
    <t>923099870</t>
  </si>
  <si>
    <t>TN32-32</t>
  </si>
  <si>
    <t xml:space="preserve">T-kus,  EN 10253-4, mat. 316, ø42.4x2.6 / ø42.4x2.6</t>
  </si>
  <si>
    <t>901338130</t>
  </si>
  <si>
    <t>T32-32</t>
  </si>
  <si>
    <t xml:space="preserve">T-kus,  EN 10253-2, mat. P235GH6, ø42.4x2.6 / ø42.4x2.6</t>
  </si>
  <si>
    <t>1520395382</t>
  </si>
  <si>
    <t>-309984449</t>
  </si>
  <si>
    <t>2031877806</t>
  </si>
  <si>
    <t>-119417408</t>
  </si>
  <si>
    <t>KON40-90</t>
  </si>
  <si>
    <t>1245419686</t>
  </si>
  <si>
    <t>55283807</t>
  </si>
  <si>
    <t>dno klenuté S235JR 48,3x3mm DN 40</t>
  </si>
  <si>
    <t>1587374690</t>
  </si>
  <si>
    <t>RED40-25</t>
  </si>
  <si>
    <t>1038508160</t>
  </si>
  <si>
    <t>423</t>
  </si>
  <si>
    <t>T40-40</t>
  </si>
  <si>
    <t>T-kus, EN 10253-2, mat. P235GH, ø48.3x2.6 / 48.3x2.6</t>
  </si>
  <si>
    <t>-1787267957</t>
  </si>
  <si>
    <t>424</t>
  </si>
  <si>
    <t>230023039</t>
  </si>
  <si>
    <t>Montáž trubních dílů přivařovacích hmotnosti přes 3 do 10 kg tř. 11 až 13 Ø 57 mm, tl. 3,2 mm</t>
  </si>
  <si>
    <t>-76249104</t>
  </si>
  <si>
    <t>https://podminky.urs.cz/item/CS_URS_2024_01/230023039</t>
  </si>
  <si>
    <t>425</t>
  </si>
  <si>
    <t>-2099427176</t>
  </si>
  <si>
    <t>426</t>
  </si>
  <si>
    <t>1582687193</t>
  </si>
  <si>
    <t>427</t>
  </si>
  <si>
    <t>KON50-90</t>
  </si>
  <si>
    <t>1468611606</t>
  </si>
  <si>
    <t>428</t>
  </si>
  <si>
    <t>PRN50-16</t>
  </si>
  <si>
    <t>1024809688</t>
  </si>
  <si>
    <t>429</t>
  </si>
  <si>
    <t>55283820</t>
  </si>
  <si>
    <t>dno klenuté S235JR PN16 60,3x3mm DN 50</t>
  </si>
  <si>
    <t>634866015</t>
  </si>
  <si>
    <t>430</t>
  </si>
  <si>
    <t>RED50-20</t>
  </si>
  <si>
    <t xml:space="preserve">Redukce EN 10253-2, mat. P235GH  DN 50-20</t>
  </si>
  <si>
    <t>1985614855</t>
  </si>
  <si>
    <t>431</t>
  </si>
  <si>
    <t>RED50-25</t>
  </si>
  <si>
    <t xml:space="preserve">Redukce EN 10253-2, mat. P235GH  DN 50-25</t>
  </si>
  <si>
    <t>-534696011</t>
  </si>
  <si>
    <t>432</t>
  </si>
  <si>
    <t>RED50-32</t>
  </si>
  <si>
    <t xml:space="preserve">Redukce EN 10253-2, mat. P235GH  DN 50-32</t>
  </si>
  <si>
    <t>-626977072</t>
  </si>
  <si>
    <t>433</t>
  </si>
  <si>
    <t>RED50-40</t>
  </si>
  <si>
    <t xml:space="preserve">Redukce EN 10253-2, mat. P235GH  DN 50-40</t>
  </si>
  <si>
    <t>2088750419</t>
  </si>
  <si>
    <t>434</t>
  </si>
  <si>
    <t>REN50-40</t>
  </si>
  <si>
    <t>Redukce, EN 10253-4, mat. 316, DN50/40</t>
  </si>
  <si>
    <t>1472511394</t>
  </si>
  <si>
    <t>435</t>
  </si>
  <si>
    <t>T50-50</t>
  </si>
  <si>
    <t>T-kus, EN 10253-2, mat. P235GH, ø60.3x2.9/60.3x2.9</t>
  </si>
  <si>
    <t>-1154060704</t>
  </si>
  <si>
    <t>436</t>
  </si>
  <si>
    <t>TR50-32</t>
  </si>
  <si>
    <t>T-kus, redukovaný EN 10253-2, mat. P235GH ø60.3x2.9 / 42.4x2.6</t>
  </si>
  <si>
    <t>1877978779</t>
  </si>
  <si>
    <t>TR50-40</t>
  </si>
  <si>
    <t>T-kus, redukovaný EN 10253-2, mat. P235GH ø60.3x2.9 / 48.3x2.6</t>
  </si>
  <si>
    <t>-1377934064</t>
  </si>
  <si>
    <t>438</t>
  </si>
  <si>
    <t>TR50-25</t>
  </si>
  <si>
    <t>T-kus, redukovaný EN 10253-2, mat. P235GH ø60.3x2.9 / 33.7x2.6</t>
  </si>
  <si>
    <t>246479534</t>
  </si>
  <si>
    <t>439</t>
  </si>
  <si>
    <t>TN50-50</t>
  </si>
  <si>
    <t>T-kus, EN 10253-4, mat. 316, ø60.3x2.9 / 60.3x2.9</t>
  </si>
  <si>
    <t>-199272198</t>
  </si>
  <si>
    <t>440</t>
  </si>
  <si>
    <t>230023048</t>
  </si>
  <si>
    <t>Montáž trubních dílů přivařovacích hmotnosti přes 3 do 10 kg tř. 11 až 13 Ø 76 mm, tl. 3,6 mm</t>
  </si>
  <si>
    <t>-11242531</t>
  </si>
  <si>
    <t>https://podminky.urs.cz/item/CS_URS_2024_01/230023048</t>
  </si>
  <si>
    <t>441</t>
  </si>
  <si>
    <t>969780325</t>
  </si>
  <si>
    <t>442</t>
  </si>
  <si>
    <t>1974072015</t>
  </si>
  <si>
    <t>443</t>
  </si>
  <si>
    <t>KON65-90</t>
  </si>
  <si>
    <t>1333885022</t>
  </si>
  <si>
    <t>444</t>
  </si>
  <si>
    <t>PRN65-16</t>
  </si>
  <si>
    <t>Příruba přivařovací s krkem nerez, mat. 316,DN65, PN16</t>
  </si>
  <si>
    <t>1332556380</t>
  </si>
  <si>
    <t>445</t>
  </si>
  <si>
    <t>REN65-50</t>
  </si>
  <si>
    <t>Redukce, EN 10253-4, mat. 316, DN65/50</t>
  </si>
  <si>
    <t>1086956297</t>
  </si>
  <si>
    <t>446</t>
  </si>
  <si>
    <t>REN65-32</t>
  </si>
  <si>
    <t>Redukce, EN 10253-4, mat. 316, DN65/32</t>
  </si>
  <si>
    <t>-2075361030</t>
  </si>
  <si>
    <t>447</t>
  </si>
  <si>
    <t>TN65-65</t>
  </si>
  <si>
    <t>T-kus, EN 10253-4, mat. 316, ø76.1x3.2 / 76.1x3.2</t>
  </si>
  <si>
    <t>-1364855615</t>
  </si>
  <si>
    <t>448</t>
  </si>
  <si>
    <t>TR65-40</t>
  </si>
  <si>
    <t>T-kus, redukovaný EN 10253-4, mat. 316, ø76.1x3.2 / 48.3x2.6</t>
  </si>
  <si>
    <t>256775965</t>
  </si>
  <si>
    <t>449</t>
  </si>
  <si>
    <t>55283832</t>
  </si>
  <si>
    <t>dno klenuté S235JR PN16 76,1x3mm DN 65</t>
  </si>
  <si>
    <t>-895480314</t>
  </si>
  <si>
    <t>450</t>
  </si>
  <si>
    <t>RED65-32</t>
  </si>
  <si>
    <t xml:space="preserve">Redukce EN 10253-2, mat. P235GH  DN400/250</t>
  </si>
  <si>
    <t>-572652695</t>
  </si>
  <si>
    <t>Poznámka k položce:_x000d_
TEP0314_VUZ_D2-5-DPS-DPS01-02-Potrubi-a-armatury-Pudorys_x000d_
TEP0314_VUZ_D2-5-DPS-DPS01-02-Potrubi-a-armatury-Rezy</t>
  </si>
  <si>
    <t>451</t>
  </si>
  <si>
    <t>RED65-40</t>
  </si>
  <si>
    <t xml:space="preserve">Redukce EN 10253-2, mat. P235GH  DN65/40</t>
  </si>
  <si>
    <t>1945742778</t>
  </si>
  <si>
    <t>452</t>
  </si>
  <si>
    <t>RED65-50</t>
  </si>
  <si>
    <t xml:space="preserve">Redukce EN 10253-2, mat. P235GH  DN65/50</t>
  </si>
  <si>
    <t>-846183039</t>
  </si>
  <si>
    <t>453</t>
  </si>
  <si>
    <t>T65-65</t>
  </si>
  <si>
    <t>T-kus, EN 10253-4, mat. 316, ø88.9x3.6 / 88.9x3.6</t>
  </si>
  <si>
    <t>976228924</t>
  </si>
  <si>
    <t>454</t>
  </si>
  <si>
    <t>TR65-50</t>
  </si>
  <si>
    <t>T-kus, redukovaný EN 10253-2, mat. P235GH ø76.1x3.2 / 60.3x2.9</t>
  </si>
  <si>
    <t>-159934512</t>
  </si>
  <si>
    <t>455</t>
  </si>
  <si>
    <t>230024057</t>
  </si>
  <si>
    <t>Montáž trubních dílů přivařovacích hmotnosti přes 10 do 50 kg tř. 11 až 13 Ø 89 mm, tl. 3,6 mm</t>
  </si>
  <si>
    <t>1109942944</t>
  </si>
  <si>
    <t>https://podminky.urs.cz/item/CS_URS_2024_01/230024057</t>
  </si>
  <si>
    <t>456</t>
  </si>
  <si>
    <t>KKP80-25</t>
  </si>
  <si>
    <t>2078177718</t>
  </si>
  <si>
    <t>457</t>
  </si>
  <si>
    <t>OBL80-90</t>
  </si>
  <si>
    <t xml:space="preserve">Oblouk 3D EN 10253-2, mat. P235GH  ø88.9x3.6 / 90°</t>
  </si>
  <si>
    <t>563177803</t>
  </si>
  <si>
    <t>458</t>
  </si>
  <si>
    <t>KON80-90</t>
  </si>
  <si>
    <t>-2045183515</t>
  </si>
  <si>
    <t>459</t>
  </si>
  <si>
    <t>REN80-65</t>
  </si>
  <si>
    <t>Redukce, EN 10253-4, mat. 316, DN80/65</t>
  </si>
  <si>
    <t>1640014391</t>
  </si>
  <si>
    <t>460</t>
  </si>
  <si>
    <t>REN80-50</t>
  </si>
  <si>
    <t>1581453884</t>
  </si>
  <si>
    <t>461</t>
  </si>
  <si>
    <t>REN80-40</t>
  </si>
  <si>
    <t>Redukce, EN 10253-4, mat. 316, DN80/40</t>
  </si>
  <si>
    <t>1029541436</t>
  </si>
  <si>
    <t>462</t>
  </si>
  <si>
    <t>TN80-80</t>
  </si>
  <si>
    <t>-616058796</t>
  </si>
  <si>
    <t>463</t>
  </si>
  <si>
    <t>55283836</t>
  </si>
  <si>
    <t>dno klenuté S235JR PN16 88,9x4mm DN 80</t>
  </si>
  <si>
    <t>-1362834786</t>
  </si>
  <si>
    <t>464</t>
  </si>
  <si>
    <t>RED80-32</t>
  </si>
  <si>
    <t xml:space="preserve">Redukce EN 10253-2, mat. P235GH  DN80/32</t>
  </si>
  <si>
    <t>-1687602670</t>
  </si>
  <si>
    <t>465</t>
  </si>
  <si>
    <t>RED80-40</t>
  </si>
  <si>
    <t xml:space="preserve">Redukce EN 10253-2, mat. P235GH  DN80/40</t>
  </si>
  <si>
    <t>-1097156645</t>
  </si>
  <si>
    <t>466</t>
  </si>
  <si>
    <t>RED80-50</t>
  </si>
  <si>
    <t xml:space="preserve">Redukce EN 10253-2, mat. P235GH  DN80/50</t>
  </si>
  <si>
    <t>-2012623522</t>
  </si>
  <si>
    <t>467</t>
  </si>
  <si>
    <t>RED80-65</t>
  </si>
  <si>
    <t xml:space="preserve">Redukce EN 10253-2, mat. P235GH  DN80/65</t>
  </si>
  <si>
    <t>-1422669682</t>
  </si>
  <si>
    <t>468</t>
  </si>
  <si>
    <t>T80-80</t>
  </si>
  <si>
    <t>1664013718</t>
  </si>
  <si>
    <t>469</t>
  </si>
  <si>
    <t>TR80-65</t>
  </si>
  <si>
    <t>T-kus, redukovaný EN 10253-2, mat. P235GH ø88.9x3.6 / 76.1x3.2</t>
  </si>
  <si>
    <t>562135588</t>
  </si>
  <si>
    <t>470</t>
  </si>
  <si>
    <t>TR80-50</t>
  </si>
  <si>
    <t>1701403914</t>
  </si>
  <si>
    <t>471</t>
  </si>
  <si>
    <t>TR80-40</t>
  </si>
  <si>
    <t>T-kus, redukovaný EN 10253-2, mat. P235GH ø88.9x3.6 / 48.3x2.6</t>
  </si>
  <si>
    <t>477377156</t>
  </si>
  <si>
    <t>472</t>
  </si>
  <si>
    <t>TRN80-65</t>
  </si>
  <si>
    <t>T-kus, redukovaný, EN 10253-4, mat. 316, ø88.9x3.6 / 76.1x3.2</t>
  </si>
  <si>
    <t>-613956620</t>
  </si>
  <si>
    <t>473</t>
  </si>
  <si>
    <t>604056574</t>
  </si>
  <si>
    <t>474</t>
  </si>
  <si>
    <t>KKP100-25</t>
  </si>
  <si>
    <t>Kulový kohout přivařovací, mat. P235GH, ovládání pákou PN25,DN100</t>
  </si>
  <si>
    <t>-1590952418</t>
  </si>
  <si>
    <t>475</t>
  </si>
  <si>
    <t>723615076</t>
  </si>
  <si>
    <t>476</t>
  </si>
  <si>
    <t>KON100-90</t>
  </si>
  <si>
    <t>-212166479</t>
  </si>
  <si>
    <t>477</t>
  </si>
  <si>
    <t>TRN100-80</t>
  </si>
  <si>
    <t xml:space="preserve">T-kus, redukovaný,  EN 10253-4, mat. 316,ø114.3x4.0 / 88.9x3.6</t>
  </si>
  <si>
    <t>784445004</t>
  </si>
  <si>
    <t>478</t>
  </si>
  <si>
    <t>TN100-100</t>
  </si>
  <si>
    <t xml:space="preserve">T-kus,   EN 10253-4, mat. 316,ø114.3x4.0 / ø114.3x4.0</t>
  </si>
  <si>
    <t>-923200999</t>
  </si>
  <si>
    <t>479</t>
  </si>
  <si>
    <t>TRN100-65</t>
  </si>
  <si>
    <t>T-kus, EN 10253-4, mat. 316, ø114.3x4.0 / 76.1x3.2</t>
  </si>
  <si>
    <t>-264229513</t>
  </si>
  <si>
    <t>480</t>
  </si>
  <si>
    <t>TRN100-40</t>
  </si>
  <si>
    <t>T-kus, EN 10253-4, mat. 316,ø114.3x4.0 / 48.3x2.6</t>
  </si>
  <si>
    <t>1201528620</t>
  </si>
  <si>
    <t>481</t>
  </si>
  <si>
    <t>55283842</t>
  </si>
  <si>
    <t>dno klenuté S235JR PN16 108x4mm DN 100</t>
  </si>
  <si>
    <t>-278988100</t>
  </si>
  <si>
    <t>482</t>
  </si>
  <si>
    <t>RED100-50</t>
  </si>
  <si>
    <t xml:space="preserve">Redukce EN 10253-2, mat. P235GH  DN 100-50</t>
  </si>
  <si>
    <t>431292171</t>
  </si>
  <si>
    <t>483</t>
  </si>
  <si>
    <t>RED100-65</t>
  </si>
  <si>
    <t xml:space="preserve">Redukce EN 10253-2, mat. P235GH  DN 100-65</t>
  </si>
  <si>
    <t>-465398869</t>
  </si>
  <si>
    <t>484</t>
  </si>
  <si>
    <t>RED100-80</t>
  </si>
  <si>
    <t xml:space="preserve">Redukce EN 10253-2, mat. P235GH  DN 100-80</t>
  </si>
  <si>
    <t>536489727</t>
  </si>
  <si>
    <t>485</t>
  </si>
  <si>
    <t>TR100-65</t>
  </si>
  <si>
    <t>T-kus, redukovaný EN 10253-2, mat. P235GH ø139.7x4.5 / 76.1x3.2</t>
  </si>
  <si>
    <t>1048299616</t>
  </si>
  <si>
    <t>486</t>
  </si>
  <si>
    <t>TR100-80</t>
  </si>
  <si>
    <t>T-kus, redukovaný EN 10253-2, mat. P235GH ø114.3x4.0 / 88.9x3.6</t>
  </si>
  <si>
    <t>-141774222</t>
  </si>
  <si>
    <t>487</t>
  </si>
  <si>
    <t>TR100-50</t>
  </si>
  <si>
    <t>T-kus, redukovaný EN 10253-2, mat. P235GH ø114.3x4.0 / 60.3x2.9</t>
  </si>
  <si>
    <t>-1522567353</t>
  </si>
  <si>
    <t>488</t>
  </si>
  <si>
    <t>REN100-65</t>
  </si>
  <si>
    <t>Redukce, EN 10253-4, mat. 316, DN100/65</t>
  </si>
  <si>
    <t>-1148927097</t>
  </si>
  <si>
    <t>489</t>
  </si>
  <si>
    <t>REN100-80</t>
  </si>
  <si>
    <t>Redukce, EN 10253-4, mat. 316, DN100/80</t>
  </si>
  <si>
    <t>-1222647709</t>
  </si>
  <si>
    <t>490</t>
  </si>
  <si>
    <t>REN100-50</t>
  </si>
  <si>
    <t>Redukce, EN 10253-4, mat. 316, DN100/50</t>
  </si>
  <si>
    <t>-2032743138</t>
  </si>
  <si>
    <t>491</t>
  </si>
  <si>
    <t>351101366</t>
  </si>
  <si>
    <t>492</t>
  </si>
  <si>
    <t>-861336706</t>
  </si>
  <si>
    <t>493</t>
  </si>
  <si>
    <t>OBL125-90</t>
  </si>
  <si>
    <t xml:space="preserve">Oblouk 3D EN 10253-2, mat. P235GH  ø139.7x4.5 / 90°</t>
  </si>
  <si>
    <t>1829933999</t>
  </si>
  <si>
    <t>494</t>
  </si>
  <si>
    <t>55283850</t>
  </si>
  <si>
    <t>dno klenuté S235JR PN16 133x4mm DN 125</t>
  </si>
  <si>
    <t>-1959075331</t>
  </si>
  <si>
    <t>495</t>
  </si>
  <si>
    <t>KON125-90</t>
  </si>
  <si>
    <t>-1427013418</t>
  </si>
  <si>
    <t>496</t>
  </si>
  <si>
    <t>PRN125-16</t>
  </si>
  <si>
    <t>Příruba přivařovací s krkem nerez, mat. 316, DN125, PN16</t>
  </si>
  <si>
    <t>-1192376425</t>
  </si>
  <si>
    <t>497</t>
  </si>
  <si>
    <t>REN125-100</t>
  </si>
  <si>
    <t>Redukce, EN 10253-4, mat. 316, DN125/100</t>
  </si>
  <si>
    <t>1390627404</t>
  </si>
  <si>
    <t>498</t>
  </si>
  <si>
    <t>REN125-80</t>
  </si>
  <si>
    <t>Redukce, EN 10253-4, mat. 316, DN125/80</t>
  </si>
  <si>
    <t>-457605123</t>
  </si>
  <si>
    <t>499</t>
  </si>
  <si>
    <t>REN125-65</t>
  </si>
  <si>
    <t>Redukce, EN 10253-4, mat. 316, DN125/65</t>
  </si>
  <si>
    <t>947783857</t>
  </si>
  <si>
    <t>500</t>
  </si>
  <si>
    <t>TN125-125</t>
  </si>
  <si>
    <t>T-kus, EN 10253-4, mat. 316, ø139.7x4.5 / 139.7x4.5</t>
  </si>
  <si>
    <t>-1108793067</t>
  </si>
  <si>
    <t>501</t>
  </si>
  <si>
    <t>TRN125-100</t>
  </si>
  <si>
    <t>T-kus, EN 10253-4, mat. 316,ø139.7x4.5 / 114.3x4.0</t>
  </si>
  <si>
    <t>584897697</t>
  </si>
  <si>
    <t>502</t>
  </si>
  <si>
    <t>TRN125-65</t>
  </si>
  <si>
    <t>T-kus, EN 10253-4, mat. 316,ø139.7x4.5 / 76.1x3.2</t>
  </si>
  <si>
    <t>-387243829</t>
  </si>
  <si>
    <t>503</t>
  </si>
  <si>
    <t>RED125-65</t>
  </si>
  <si>
    <t xml:space="preserve">Redukce EN 10253-2, mat. P235GH  DN 125-65</t>
  </si>
  <si>
    <t>-967272401</t>
  </si>
  <si>
    <t>504</t>
  </si>
  <si>
    <t>RED125-80</t>
  </si>
  <si>
    <t xml:space="preserve">Redukce EN 10253-2, mat. P235GH  DN 125-80</t>
  </si>
  <si>
    <t>297748304</t>
  </si>
  <si>
    <t>505</t>
  </si>
  <si>
    <t>RED125-100</t>
  </si>
  <si>
    <t xml:space="preserve">Redukce EN 10253-2, mat. P235GH  DN 125-100</t>
  </si>
  <si>
    <t>-1267504527</t>
  </si>
  <si>
    <t>506</t>
  </si>
  <si>
    <t>TR125-100</t>
  </si>
  <si>
    <t>T-kus, redukovaný EN 10253-2, mat. P235GH ø139.7x4.5 / 114.3x4.0</t>
  </si>
  <si>
    <t>1352920926</t>
  </si>
  <si>
    <t>507</t>
  </si>
  <si>
    <t>T125-125</t>
  </si>
  <si>
    <t xml:space="preserve">T-kus,  EN 10253-2, mat. P235GH ø139.7x4.5 / ø139.7x4.5</t>
  </si>
  <si>
    <t>-1163812091</t>
  </si>
  <si>
    <t>508</t>
  </si>
  <si>
    <t>TR125-80</t>
  </si>
  <si>
    <t>T-kus, redukovaný EN 10253-2, mat. P235GH ø139.7x4.5 / 88.9x3.6</t>
  </si>
  <si>
    <t>1618533051</t>
  </si>
  <si>
    <t>509</t>
  </si>
  <si>
    <t>TR125-65</t>
  </si>
  <si>
    <t>195608679</t>
  </si>
  <si>
    <t>510</t>
  </si>
  <si>
    <t>TR125-50</t>
  </si>
  <si>
    <t>1623175525</t>
  </si>
  <si>
    <t>511</t>
  </si>
  <si>
    <t>230025089</t>
  </si>
  <si>
    <t>Montáž trubních dílů přivařovacích hmotnosti přes 50 do 250 kg tř. 11 až 13 Ø 159 mm, tl. 6,3 mm</t>
  </si>
  <si>
    <t>629062636</t>
  </si>
  <si>
    <t>https://podminky.urs.cz/item/CS_URS_2024_01/230025089</t>
  </si>
  <si>
    <t>212402196</t>
  </si>
  <si>
    <t>513</t>
  </si>
  <si>
    <t>-1175287740</t>
  </si>
  <si>
    <t>514</t>
  </si>
  <si>
    <t>RED150-100</t>
  </si>
  <si>
    <t xml:space="preserve">Redukce EN 10253-2, mat. P235GH  DN 150-100</t>
  </si>
  <si>
    <t>157448162</t>
  </si>
  <si>
    <t>515</t>
  </si>
  <si>
    <t>RED150-125</t>
  </si>
  <si>
    <t xml:space="preserve">Redukce EN 10253-2, mat. P235GH  DN 150-125</t>
  </si>
  <si>
    <t>1438476517</t>
  </si>
  <si>
    <t>516</t>
  </si>
  <si>
    <t>RED150-80</t>
  </si>
  <si>
    <t xml:space="preserve">Redukce EN 10253-2, mat. P235GH  DN 150-80</t>
  </si>
  <si>
    <t>-620663449</t>
  </si>
  <si>
    <t>517</t>
  </si>
  <si>
    <t>T150-150</t>
  </si>
  <si>
    <t>T-kus, EN 10253-4, mat. 316, ø168.3x4.5 / 168.3x4.5</t>
  </si>
  <si>
    <t>-1629831936</t>
  </si>
  <si>
    <t>518</t>
  </si>
  <si>
    <t>TR150-125</t>
  </si>
  <si>
    <t>T-kus, redukovaný EN 10253-2, mat. P235GH ø168.3x4.5 / 139.7x4.5</t>
  </si>
  <si>
    <t>607173348</t>
  </si>
  <si>
    <t>519</t>
  </si>
  <si>
    <t>TR150-100</t>
  </si>
  <si>
    <t>T-kus, redukovaný EN 10253-2, mat. P235GH ø168.3x4.5 / 114.3x4.0</t>
  </si>
  <si>
    <t>-140027342</t>
  </si>
  <si>
    <t>520</t>
  </si>
  <si>
    <t>TR150-80</t>
  </si>
  <si>
    <t>T-kus, redukovaný EN 10253-2, mat. P235GH ø168.3x4.5 / 88.9x3.6</t>
  </si>
  <si>
    <t>2011881248</t>
  </si>
  <si>
    <t>521</t>
  </si>
  <si>
    <t>TR150-65</t>
  </si>
  <si>
    <t>T-kus, redukovaný EN 10253-2, mat. P235GH ø168.3x4.5 / 76.1x3.2</t>
  </si>
  <si>
    <t>-1903348557</t>
  </si>
  <si>
    <t>522</t>
  </si>
  <si>
    <t>55283858</t>
  </si>
  <si>
    <t>dno klenuté S235JR PN16 159x5mm DN 150</t>
  </si>
  <si>
    <t>-575650694</t>
  </si>
  <si>
    <t>523</t>
  </si>
  <si>
    <t>897516236</t>
  </si>
  <si>
    <t>524</t>
  </si>
  <si>
    <t>KKP200-25</t>
  </si>
  <si>
    <t>Kulový kohout přivařovací, mat. P235GH, ovládání pákou PN25,DN200, ovládání kolem s převodovkou</t>
  </si>
  <si>
    <t>-1079574379</t>
  </si>
  <si>
    <t>525</t>
  </si>
  <si>
    <t>TR200-150</t>
  </si>
  <si>
    <t>T-kus, redukovaný EN 10253-2, mat. P235GH ø219.1x6.3 / 168.3x4.5</t>
  </si>
  <si>
    <t>920002554</t>
  </si>
  <si>
    <t>526</t>
  </si>
  <si>
    <t>TR200-125</t>
  </si>
  <si>
    <t>T-kus, redukovaný EN 10253-2, mat. P235GH ø219.1x6.3 / 139.7x4.5</t>
  </si>
  <si>
    <t>-1743631572</t>
  </si>
  <si>
    <t>527</t>
  </si>
  <si>
    <t>TR200-100</t>
  </si>
  <si>
    <t>T-kus, redukovaný EN 10253-2, mat. P235GH ø219.1x6.3 / 114.3x4.0</t>
  </si>
  <si>
    <t>1166320026</t>
  </si>
  <si>
    <t>528</t>
  </si>
  <si>
    <t>OBL200-90</t>
  </si>
  <si>
    <t>Oblouk 3D EN 10253-2, mat. P235GH ø219.1x6.3 / 90°</t>
  </si>
  <si>
    <t>445260423</t>
  </si>
  <si>
    <t>529</t>
  </si>
  <si>
    <t>RED250-200</t>
  </si>
  <si>
    <t xml:space="preserve">Redukce EN 10253-2, mat. P235GH  DN 250-200</t>
  </si>
  <si>
    <t>1084935093</t>
  </si>
  <si>
    <t>530</t>
  </si>
  <si>
    <t>RED200-125</t>
  </si>
  <si>
    <t xml:space="preserve">Redukce EN 10253-2, mat. P235GH  DN 200-125</t>
  </si>
  <si>
    <t>-1670014750</t>
  </si>
  <si>
    <t>531</t>
  </si>
  <si>
    <t>RED200-150</t>
  </si>
  <si>
    <t xml:space="preserve">Redukce EN 10253-2, mat. P235GH  DN 200-150</t>
  </si>
  <si>
    <t>1614890666</t>
  </si>
  <si>
    <t>532</t>
  </si>
  <si>
    <t>55283866</t>
  </si>
  <si>
    <t>dno klenuté S235JR PN16 219x6mm DN 200</t>
  </si>
  <si>
    <t>-1982548097</t>
  </si>
  <si>
    <t>533</t>
  </si>
  <si>
    <t>1007312216</t>
  </si>
  <si>
    <t>534</t>
  </si>
  <si>
    <t>OBL250-90</t>
  </si>
  <si>
    <t>1117537879</t>
  </si>
  <si>
    <t>535</t>
  </si>
  <si>
    <t>TR250-150</t>
  </si>
  <si>
    <t>T-kus, redukovaný EN 10253-2, mat. P235GH ø273x7.0 / 168.3x4.5</t>
  </si>
  <si>
    <t>-384923597</t>
  </si>
  <si>
    <t>536</t>
  </si>
  <si>
    <t>1041712667</t>
  </si>
  <si>
    <t>537</t>
  </si>
  <si>
    <t>414375878</t>
  </si>
  <si>
    <t>860*1,1 'Přepočtené koeficientem množství</t>
  </si>
  <si>
    <t>538</t>
  </si>
  <si>
    <t>849638491</t>
  </si>
  <si>
    <t>539</t>
  </si>
  <si>
    <t>RMAT0002</t>
  </si>
  <si>
    <t>materiál profilový</t>
  </si>
  <si>
    <t>694099041</t>
  </si>
  <si>
    <t>1030*1,1 'Přepočtené koeficientem množství</t>
  </si>
  <si>
    <t>540</t>
  </si>
  <si>
    <t>230140005</t>
  </si>
  <si>
    <t>Montáž trubek Ø 22 mm, tl. 2 mm</t>
  </si>
  <si>
    <t>-1943665375</t>
  </si>
  <si>
    <t>https://podminky.urs.cz/item/CS_URS_2024_01/230140005</t>
  </si>
  <si>
    <t>541</t>
  </si>
  <si>
    <t>230140015</t>
  </si>
  <si>
    <t>Montáž trubek Ø 28 mm, tl. 2 mm</t>
  </si>
  <si>
    <t>-2053397919</t>
  </si>
  <si>
    <t>https://podminky.urs.cz/item/CS_URS_2024_01/230140015</t>
  </si>
  <si>
    <t>542</t>
  </si>
  <si>
    <t>230140020</t>
  </si>
  <si>
    <t>Montáž trubek Ø 32 mm, tl. 2 mm</t>
  </si>
  <si>
    <t>-570033140</t>
  </si>
  <si>
    <t>https://podminky.urs.cz/item/CS_URS_2024_01/230140020</t>
  </si>
  <si>
    <t>543</t>
  </si>
  <si>
    <t>230140030</t>
  </si>
  <si>
    <t>Montáž trubek Ø 44,5 mm, tl. 2 mm</t>
  </si>
  <si>
    <t>-589960844</t>
  </si>
  <si>
    <t>https://podminky.urs.cz/item/CS_URS_2024_01/230140030</t>
  </si>
  <si>
    <t>544</t>
  </si>
  <si>
    <t>230140036</t>
  </si>
  <si>
    <t>Montáž trubek Ø 57 mm, tl. 2 mm</t>
  </si>
  <si>
    <t>1015954210</t>
  </si>
  <si>
    <t>https://podminky.urs.cz/item/CS_URS_2024_01/230140036</t>
  </si>
  <si>
    <t>545</t>
  </si>
  <si>
    <t>230140042</t>
  </si>
  <si>
    <t>Montáž trubek Ø 76 mm, tl. 3 mm</t>
  </si>
  <si>
    <t>1207049277</t>
  </si>
  <si>
    <t>https://podminky.urs.cz/item/CS_URS_2024_01/230140042</t>
  </si>
  <si>
    <t>546</t>
  </si>
  <si>
    <t>230140048</t>
  </si>
  <si>
    <t>Montáž trubek Ø 89 mm, tl. 3 mm</t>
  </si>
  <si>
    <t>485663297</t>
  </si>
  <si>
    <t>https://podminky.urs.cz/item/CS_URS_2024_01/230140048</t>
  </si>
  <si>
    <t>547</t>
  </si>
  <si>
    <t>230140055</t>
  </si>
  <si>
    <t>Montáž trubek Ø 108 mm, tl. 4 mm</t>
  </si>
  <si>
    <t>-876042624</t>
  </si>
  <si>
    <t>https://podminky.urs.cz/item/CS_URS_2024_01/230140055</t>
  </si>
  <si>
    <t>548</t>
  </si>
  <si>
    <t>230140062</t>
  </si>
  <si>
    <t>Montáž trubek Ø 133 mm, tl. 3 mm</t>
  </si>
  <si>
    <t>-660184867</t>
  </si>
  <si>
    <t>https://podminky.urs.cz/item/CS_URS_2024_01/230140062</t>
  </si>
  <si>
    <t>549</t>
  </si>
  <si>
    <t>TRN.IVINT133</t>
  </si>
  <si>
    <t>Trubka - nerezová ocel AISI 316 L - 108mm, 4mm - 6m</t>
  </si>
  <si>
    <t>-2140052429</t>
  </si>
  <si>
    <t>550</t>
  </si>
  <si>
    <t>TRN.IVINT108</t>
  </si>
  <si>
    <t>1639207336</t>
  </si>
  <si>
    <t>551</t>
  </si>
  <si>
    <t>TRN.IVINT89</t>
  </si>
  <si>
    <t>Trubka - nerezová ocel AISI 316 L - 88,9mm, 3mm - 6m</t>
  </si>
  <si>
    <t>710394213</t>
  </si>
  <si>
    <t>552</t>
  </si>
  <si>
    <t>TRN.IVINT76</t>
  </si>
  <si>
    <t xml:space="preserve">Trubka  - nerezová ocel AISI 316 L - 76,1mm, 3mm - 6m</t>
  </si>
  <si>
    <t>-295930596</t>
  </si>
  <si>
    <t>553</t>
  </si>
  <si>
    <t>TRN.IVINT54</t>
  </si>
  <si>
    <t>Trubka - nerezová ocel AISI 316 L - 54mm, 3mm - 6m</t>
  </si>
  <si>
    <t>612409032</t>
  </si>
  <si>
    <t>554</t>
  </si>
  <si>
    <t>TRN.IVINT42</t>
  </si>
  <si>
    <t xml:space="preserve">Trubka  - nerezová ocel AISI 316 L - 42mm, 2mm - 6m</t>
  </si>
  <si>
    <t>1288557817</t>
  </si>
  <si>
    <t>555</t>
  </si>
  <si>
    <t>TRN.IVINT35</t>
  </si>
  <si>
    <t xml:space="preserve">Trubka  - nerezová ocel AISI 316 L - 32mm, 2mm - 6m</t>
  </si>
  <si>
    <t>1227213510</t>
  </si>
  <si>
    <t>556</t>
  </si>
  <si>
    <t>TRN.IVINT28</t>
  </si>
  <si>
    <t>Trubka - nerezová ocel AISI 316 L - 28mm, 2mm - 6m</t>
  </si>
  <si>
    <t>922432021</t>
  </si>
  <si>
    <t>557</t>
  </si>
  <si>
    <t>TRN.IVINT22</t>
  </si>
  <si>
    <t>Trubka- nerezová ocel AISI 316 L - 22mm,2mm - 6m</t>
  </si>
  <si>
    <t>-1625820112</t>
  </si>
  <si>
    <t>558</t>
  </si>
  <si>
    <t>550872205</t>
  </si>
  <si>
    <t xml:space="preserve">Poznámka k položce:_x000d_
Uvedení do provozu_x000d_
</t>
  </si>
  <si>
    <t>VRN4</t>
  </si>
  <si>
    <t>Inženýrská činnost</t>
  </si>
  <si>
    <t>559</t>
  </si>
  <si>
    <t>043114000</t>
  </si>
  <si>
    <t>Zkoušky tlakové</t>
  </si>
  <si>
    <t>1024</t>
  </si>
  <si>
    <t>1161165017</t>
  </si>
  <si>
    <t>https://podminky.urs.cz/item/CS_URS_2024_01/043114000</t>
  </si>
  <si>
    <t>560</t>
  </si>
  <si>
    <t>043124000</t>
  </si>
  <si>
    <t>Zkoušky rentgenové - 10%</t>
  </si>
  <si>
    <t>-933519543</t>
  </si>
  <si>
    <t>https://podminky.urs.cz/item/CS_URS_2024_01/043124000</t>
  </si>
  <si>
    <t>561</t>
  </si>
  <si>
    <t>043144000</t>
  </si>
  <si>
    <t>Zkoušky těsnosti</t>
  </si>
  <si>
    <t>1146803247</t>
  </si>
  <si>
    <t>https://podminky.urs.cz/item/CS_URS_2024_01/043144000</t>
  </si>
  <si>
    <t>Poznámka k položce:_x000d_
6hodx 2 pracovníci</t>
  </si>
  <si>
    <t>562</t>
  </si>
  <si>
    <t>04314400R</t>
  </si>
  <si>
    <t>Vizuální kontrola</t>
  </si>
  <si>
    <t>-1627411593</t>
  </si>
  <si>
    <t>D8.2.X.1b - Objektové předávací stanice - strojní a stavební část</t>
  </si>
  <si>
    <t xml:space="preserve">    22-M - Montáže technologických zařízení pro dopravní stavby</t>
  </si>
  <si>
    <t>-791003339</t>
  </si>
  <si>
    <t>-913149482</t>
  </si>
  <si>
    <t>132251252</t>
  </si>
  <si>
    <t>Hloubení nezapažených rýh šířky přes 800 do 2 000 mm strojně s urovnáním dna do předepsaného profilu a spádu v hornině třídy těžitelnosti I skupiny 3 přes 20 do 50 m3</t>
  </si>
  <si>
    <t>-515534375</t>
  </si>
  <si>
    <t>https://podminky.urs.cz/item/CS_URS_2024_01/132251252</t>
  </si>
  <si>
    <t>-1815515507</t>
  </si>
  <si>
    <t>1812714151</t>
  </si>
  <si>
    <t>574900272</t>
  </si>
  <si>
    <t>-71137303</t>
  </si>
  <si>
    <t>103759990</t>
  </si>
  <si>
    <t>-573697071</t>
  </si>
  <si>
    <t>73758253</t>
  </si>
  <si>
    <t>13,05*2 'Přepočtené koeficientem množství</t>
  </si>
  <si>
    <t>1552549446</t>
  </si>
  <si>
    <t>158682223</t>
  </si>
  <si>
    <t>-704189317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</si>
  <si>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</si>
  <si>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</si>
  <si>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-1562642452</t>
  </si>
  <si>
    <t>https://podminky.urs.cz/item/CS_URS_2024_01/596212211</t>
  </si>
  <si>
    <t>59245013</t>
  </si>
  <si>
    <t>dlažba zámková betonová tvaru I 200x165mm tl 80mm přírodní</t>
  </si>
  <si>
    <t>-819879497</t>
  </si>
  <si>
    <t xml:space="preserve">Poznámka k položce:_x000d_
15% </t>
  </si>
  <si>
    <t>52*0,15</t>
  </si>
  <si>
    <t>7,8*1,03 'Přepočtené koeficientem množství</t>
  </si>
  <si>
    <t>-220649720</t>
  </si>
  <si>
    <t>-2059793723</t>
  </si>
  <si>
    <t>-304291406</t>
  </si>
  <si>
    <t>1091348177</t>
  </si>
  <si>
    <t>-1872374434</t>
  </si>
  <si>
    <t>1935437085</t>
  </si>
  <si>
    <t>63*0,3 'Přepočtené koeficientem množství</t>
  </si>
  <si>
    <t>536317316</t>
  </si>
  <si>
    <t>DP1000-40</t>
  </si>
  <si>
    <t xml:space="preserve">Dilatační polštář  1000x1000x40 mm</t>
  </si>
  <si>
    <t>-391510166</t>
  </si>
  <si>
    <t>915111111</t>
  </si>
  <si>
    <t>Vodorovné dopravní značení stříkané barvou dělící čára šířky 125 mm souvislá bílá základní</t>
  </si>
  <si>
    <t>-661495615</t>
  </si>
  <si>
    <t>https://podminky.urs.cz/item/CS_URS_2024_01/915111111</t>
  </si>
  <si>
    <t>915111115</t>
  </si>
  <si>
    <t>Vodorovné dopravní značení stříkané barvou dělící čára šířky 125 mm souvislá žlutá základní</t>
  </si>
  <si>
    <t>1237631684</t>
  </si>
  <si>
    <t>https://podminky.urs.cz/item/CS_URS_2024_01/915111115</t>
  </si>
  <si>
    <t>1664546684</t>
  </si>
  <si>
    <t>965043331</t>
  </si>
  <si>
    <t>Bourání mazanin betonových s potěrem nebo teracem tl. do 100 mm, plochy do 4 m2</t>
  </si>
  <si>
    <t>-1362866525</t>
  </si>
  <si>
    <t>https://podminky.urs.cz/item/CS_URS_2024_01/965043331</t>
  </si>
  <si>
    <t>965082941</t>
  </si>
  <si>
    <t>Odstranění násypu pod podlahami nebo ochranného násypu na střechách tl. přes 200 mm jakékoliv plochy</t>
  </si>
  <si>
    <t>-1360054428</t>
  </si>
  <si>
    <t>https://podminky.urs.cz/item/CS_URS_2024_01/965082941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</si>
  <si>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</si>
  <si>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</si>
  <si>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-1332012702</t>
  </si>
  <si>
    <t>https://podminky.urs.cz/item/CS_URS_2024_01/971033241</t>
  </si>
  <si>
    <t>971033381</t>
  </si>
  <si>
    <t>Vybourání otvorů ve zdivu základovém nebo nadzákladovém z cihel, tvárnic, příčkovek z cihel pálených na maltu vápennou nebo vápenocementovou plochy do 0,09 m2, tl. do 900 mm</t>
  </si>
  <si>
    <t>776279877</t>
  </si>
  <si>
    <t>https://podminky.urs.cz/item/CS_URS_2024_01/971033381</t>
  </si>
  <si>
    <t>-1568139656</t>
  </si>
  <si>
    <t>650126460</t>
  </si>
  <si>
    <t>977312114</t>
  </si>
  <si>
    <t>Řezání stávajících betonových mazanin s vyztužením hloubky přes 150 do 200 mm</t>
  </si>
  <si>
    <t>345281377</t>
  </si>
  <si>
    <t>https://podminky.urs.cz/item/CS_URS_2024_01/977312114</t>
  </si>
  <si>
    <t>-1791498197</t>
  </si>
  <si>
    <t>-1458363814</t>
  </si>
  <si>
    <t>1768239186</t>
  </si>
  <si>
    <t>-230753964</t>
  </si>
  <si>
    <t>1022985195</t>
  </si>
  <si>
    <t>-1596967387</t>
  </si>
  <si>
    <t>997013863</t>
  </si>
  <si>
    <t>Poplatek za uložení stavebního odpadu na recyklační skládce (skládkovné) cihelného zatříděného do Katalogu odpadů pod kódem 17 01 02</t>
  </si>
  <si>
    <t>507534331</t>
  </si>
  <si>
    <t>https://podminky.urs.cz/item/CS_URS_2024_01/997013863</t>
  </si>
  <si>
    <t>997013873</t>
  </si>
  <si>
    <t>-612776189</t>
  </si>
  <si>
    <t>https://podminky.urs.cz/item/CS_URS_2024_01/997013873</t>
  </si>
  <si>
    <t>-235792889</t>
  </si>
  <si>
    <t>-1330327817</t>
  </si>
  <si>
    <t>998272201</t>
  </si>
  <si>
    <t>Přesun hmot pro trubní vedení z ocelových trub svařovaných pro vodovody, plynovody, teplovody, shybky, produktovody v otevřeném výkopu dopravní vzdálenost do 15 m</t>
  </si>
  <si>
    <t>-1637141079</t>
  </si>
  <si>
    <t>https://podminky.urs.cz/item/CS_URS_2024_01/998272201</t>
  </si>
  <si>
    <t>1283970789</t>
  </si>
  <si>
    <t>582005608</t>
  </si>
  <si>
    <t>2,25*0,1265 'Přepočtené koeficientem množství</t>
  </si>
  <si>
    <t>711192101</t>
  </si>
  <si>
    <t>Provedení izolace proti zemní vlhkosti hydroizolační stěrkou na ploše svislé S jednovrstvá na betonu</t>
  </si>
  <si>
    <t>-1077644215</t>
  </si>
  <si>
    <t>https://podminky.urs.cz/item/CS_URS_2024_01/711192101</t>
  </si>
  <si>
    <t>-2121726145</t>
  </si>
  <si>
    <t>1565855729</t>
  </si>
  <si>
    <t>-531804296</t>
  </si>
  <si>
    <t>1534962856</t>
  </si>
  <si>
    <t>-300311207</t>
  </si>
  <si>
    <t>-2052040484</t>
  </si>
  <si>
    <t>538070529</t>
  </si>
  <si>
    <t>-1686393826</t>
  </si>
  <si>
    <t>1193791387</t>
  </si>
  <si>
    <t>-659129343</t>
  </si>
  <si>
    <t>-1059400754</t>
  </si>
  <si>
    <t>-1423301347</t>
  </si>
  <si>
    <t>943299571</t>
  </si>
  <si>
    <t>359082317</t>
  </si>
  <si>
    <t>IZP-65/80</t>
  </si>
  <si>
    <t>pouzdro potrubní izolační 80 mm / DN65</t>
  </si>
  <si>
    <t>-1052776333</t>
  </si>
  <si>
    <t>28,9*1,1 'Přepočtené koeficientem množství</t>
  </si>
  <si>
    <t>IZP100-60</t>
  </si>
  <si>
    <t>pouzdro potrubní izolační 60mm/ DN100</t>
  </si>
  <si>
    <t>1139693147</t>
  </si>
  <si>
    <t>IZP80-60</t>
  </si>
  <si>
    <t>pouzdro potrubní izolační 60mm / DN80</t>
  </si>
  <si>
    <t>142231335</t>
  </si>
  <si>
    <t>28,4*1,1 'Přepočtené koeficientem množství</t>
  </si>
  <si>
    <t>IZP65-60</t>
  </si>
  <si>
    <t>pouzdro potrubní izolační 60mm / DN65</t>
  </si>
  <si>
    <t>-144072458</t>
  </si>
  <si>
    <t>66,4*1,1 'Přepočtené koeficientem množství</t>
  </si>
  <si>
    <t>pouzdro potrubní izolační 60mm / DN50</t>
  </si>
  <si>
    <t>803679037</t>
  </si>
  <si>
    <t>52,2*1,1 'Přepočtené koeficientem množství</t>
  </si>
  <si>
    <t>IZP40-60</t>
  </si>
  <si>
    <t>pouzdro potrubní izolační 60mm / DN40</t>
  </si>
  <si>
    <t>752885005</t>
  </si>
  <si>
    <t>3,2*1,1 'Přepočtené koeficientem množství</t>
  </si>
  <si>
    <t>1920917048</t>
  </si>
  <si>
    <t>-58830748</t>
  </si>
  <si>
    <t>482430366</t>
  </si>
  <si>
    <t>23,9*1,1 'Přepočtené koeficientem množství</t>
  </si>
  <si>
    <t>1871121983</t>
  </si>
  <si>
    <t>38,4*1,1 'Přepočtené koeficientem množství</t>
  </si>
  <si>
    <t>pouzdro potrubní izolační 50 mm / DN25</t>
  </si>
  <si>
    <t>1923515444</t>
  </si>
  <si>
    <t>5*1,1 'Přepočtené koeficientem množství</t>
  </si>
  <si>
    <t>IZP20-50</t>
  </si>
  <si>
    <t>pouzdro potrubní izolační 50 mm / DN20</t>
  </si>
  <si>
    <t>-1643015219</t>
  </si>
  <si>
    <t>IZP25-40</t>
  </si>
  <si>
    <t>pouzdro potrubní izolační 40 mm / DN25</t>
  </si>
  <si>
    <t>-231194812</t>
  </si>
  <si>
    <t>5,1*1,1 'Přepočtené koeficientem množství</t>
  </si>
  <si>
    <t>IZP40-40</t>
  </si>
  <si>
    <t>pouzdro potrubní izolační 40 mm / DN40</t>
  </si>
  <si>
    <t>332087470</t>
  </si>
  <si>
    <t>16,1*1,1 'Přepočtené koeficientem množství</t>
  </si>
  <si>
    <t>IZP20-40</t>
  </si>
  <si>
    <t>pouzdro potrubní izolační 40 mm / DN20</t>
  </si>
  <si>
    <t>-891161886</t>
  </si>
  <si>
    <t>-1406930100</t>
  </si>
  <si>
    <t>673791555</t>
  </si>
  <si>
    <t>28654002</t>
  </si>
  <si>
    <t>koleno 90° PPR pro rozvod pitné a teplé užitkové vody D 20mm</t>
  </si>
  <si>
    <t>-381941306</t>
  </si>
  <si>
    <t>-427028042</t>
  </si>
  <si>
    <t>-3941916</t>
  </si>
  <si>
    <t>-142280354</t>
  </si>
  <si>
    <t>28654148</t>
  </si>
  <si>
    <t>nátrubek PPR D 40mm</t>
  </si>
  <si>
    <t>-855923612</t>
  </si>
  <si>
    <t>1050186326</t>
  </si>
  <si>
    <t>852232151</t>
  </si>
  <si>
    <t>722176112</t>
  </si>
  <si>
    <t>Montáž potrubí z plastových trub svařovaných polyfuzně D přes 16 do 20 mm</t>
  </si>
  <si>
    <t>1077264332</t>
  </si>
  <si>
    <t>https://podminky.urs.cz/item/CS_URS_2024_01/722176112</t>
  </si>
  <si>
    <t>28615100</t>
  </si>
  <si>
    <t>trubka tlaková PPR řada PN 10 20x2,2x4000mm</t>
  </si>
  <si>
    <t>-727029322</t>
  </si>
  <si>
    <t>9,1*1,03 'Přepočtené koeficientem množství</t>
  </si>
  <si>
    <t>1656547332</t>
  </si>
  <si>
    <t>1694622730</t>
  </si>
  <si>
    <t>3,6*1,03 'Přepočtené koeficientem množství</t>
  </si>
  <si>
    <t>-336126041</t>
  </si>
  <si>
    <t>-2130008724</t>
  </si>
  <si>
    <t>5*1,03 'Přepočtené koeficientem množství</t>
  </si>
  <si>
    <t>722176116</t>
  </si>
  <si>
    <t>Montáž potrubí z plastových trub svařovaných polyfuzně D přes 40 do 50 mm</t>
  </si>
  <si>
    <t>-1091186130</t>
  </si>
  <si>
    <t>https://podminky.urs.cz/item/CS_URS_2024_01/722176116</t>
  </si>
  <si>
    <t>28615115</t>
  </si>
  <si>
    <t>trubka tlaková PPR řada PN 10 50x4,6x4000mm</t>
  </si>
  <si>
    <t>1151669704</t>
  </si>
  <si>
    <t>0,4*1,03 'Přepočtené koeficientem množství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</si>
  <si>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</si>
  <si>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</si>
  <si>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-707892797</t>
  </si>
  <si>
    <t>https://podminky.urs.cz/item/CS_URS_2024_01/722181231</t>
  </si>
  <si>
    <t>9*1,1 'Přepočtené koeficientem množství</t>
  </si>
  <si>
    <t>1403343933</t>
  </si>
  <si>
    <t>2,4*1,1 'Přepočtené koeficientem množství</t>
  </si>
  <si>
    <t>574237550</t>
  </si>
  <si>
    <t>1179399118</t>
  </si>
  <si>
    <t>1338278718</t>
  </si>
  <si>
    <t>-203672976</t>
  </si>
  <si>
    <t>722232043</t>
  </si>
  <si>
    <t>Armatury se dvěma závity kulové kohouty PN 42 do 185 °C přímé vnitřní závit G 1/2"</t>
  </si>
  <si>
    <t>-405831627</t>
  </si>
  <si>
    <t>https://podminky.urs.cz/item/CS_URS_2024_01/722232043</t>
  </si>
  <si>
    <t>598146480</t>
  </si>
  <si>
    <t>-885406180</t>
  </si>
  <si>
    <t>722262301</t>
  </si>
  <si>
    <t>Vodoměry pro vodu do 40°C závitové vertikální vícevtokové mokroběžné G 1"x 105 mm Qn 2,5</t>
  </si>
  <si>
    <t>878295435</t>
  </si>
  <si>
    <t>https://podminky.urs.cz/item/CS_URS_2024_01/722262301</t>
  </si>
  <si>
    <t>Poznámka k položce:_x000d_
 30°C, vč. připojovacího materiálu, impulzní výstup</t>
  </si>
  <si>
    <t>SR25-10</t>
  </si>
  <si>
    <t>Připojovací šroubení - s vvypouštěním Rp1"</t>
  </si>
  <si>
    <t>280998789</t>
  </si>
  <si>
    <t>724399R</t>
  </si>
  <si>
    <t>Montáž a dodávka úpravny TV 01 Dávkovací komplet pro úpravu vody ohřevu TV</t>
  </si>
  <si>
    <t>-186991972</t>
  </si>
  <si>
    <t>https://podminky.urs.cz/item/CS_URS_2024_01/724399R</t>
  </si>
  <si>
    <t>R41060044CS</t>
  </si>
  <si>
    <t>Regenerační sůl - pro změkčovače - 25kg</t>
  </si>
  <si>
    <t>-560819117</t>
  </si>
  <si>
    <t>2*8 'Přepočtené koeficientem množství</t>
  </si>
  <si>
    <t>727222013</t>
  </si>
  <si>
    <t>Protipožární ochranné manžety plastového potrubí prostup stěnou tloušťky 100 mm požární odolnost EI 120 D 160</t>
  </si>
  <si>
    <t>-1257049339</t>
  </si>
  <si>
    <t>https://podminky.urs.cz/item/CS_URS_2024_01/727222013</t>
  </si>
  <si>
    <t>732212815</t>
  </si>
  <si>
    <t>Demontáž ohříváků zásobníkových stojatých o obsahu do 1 600 l</t>
  </si>
  <si>
    <t>1462331079</t>
  </si>
  <si>
    <t>https://podminky.urs.cz/item/CS_URS_2024_01/732212815</t>
  </si>
  <si>
    <t>732213813</t>
  </si>
  <si>
    <t>Demontáž ohříváků zásobníkových rozřezání demontovaných ohříváků o obsahu do 630 l</t>
  </si>
  <si>
    <t>258493258</t>
  </si>
  <si>
    <t>https://podminky.urs.cz/item/CS_URS_2024_01/732213813</t>
  </si>
  <si>
    <t>732214813</t>
  </si>
  <si>
    <t>Demontáž ohříváků zásobníkových vypuštění vody z ohříváků o obsahu do 630 l</t>
  </si>
  <si>
    <t>1795532808</t>
  </si>
  <si>
    <t>https://podminky.urs.cz/item/CS_URS_2024_01/732214813</t>
  </si>
  <si>
    <t>732219301</t>
  </si>
  <si>
    <t>Montáž ohříváků vody zásobníkových stojatých kombinovaných do 200 l</t>
  </si>
  <si>
    <t>387616560</t>
  </si>
  <si>
    <t>https://podminky.urs.cz/item/CS_URS_2024_01/732219301</t>
  </si>
  <si>
    <t>-467160602</t>
  </si>
  <si>
    <t>732221R</t>
  </si>
  <si>
    <t>Demontáž výměníků tepla protiproudových s vložkami tvaru U o v. pl. přes 1,6 do 2,5 m2</t>
  </si>
  <si>
    <t>-2036439566</t>
  </si>
  <si>
    <t>732221R2</t>
  </si>
  <si>
    <t>-1314847225</t>
  </si>
  <si>
    <t>https://podminky.urs.cz/item/CS_URS_2024_01/732221R2</t>
  </si>
  <si>
    <t>732230101R</t>
  </si>
  <si>
    <t>Akumulační nádrž bez přípravy TUV bez výměníku PN 10 o objemu 200 l, nerez</t>
  </si>
  <si>
    <t>-915485693</t>
  </si>
  <si>
    <t>104827290</t>
  </si>
  <si>
    <t>732324814</t>
  </si>
  <si>
    <t>Demontáž nádrží beztlakých nebo tlakových vypuštění vody z nádrží o obsahu přes 200 do 500 l</t>
  </si>
  <si>
    <t>1902587485</t>
  </si>
  <si>
    <t>https://podminky.urs.cz/item/CS_URS_2024_01/732324814</t>
  </si>
  <si>
    <t>732331621</t>
  </si>
  <si>
    <t>Nádoby expanzní tlakové pro topné a chladicí soustavy s membránou bez pojistného ventilu se závitovým připojením PN 0,6 o objemu 200 l</t>
  </si>
  <si>
    <t>103032419</t>
  </si>
  <si>
    <t>https://podminky.urs.cz/item/CS_URS_2024_01/732331621</t>
  </si>
  <si>
    <t>732331623</t>
  </si>
  <si>
    <t>Nádoby expanzní tlakové pro topné a chladicí soustavy s membránou bez pojistného ventilu se závitovým připojením PN 0,6 o objemu 250 l</t>
  </si>
  <si>
    <t>-963369976</t>
  </si>
  <si>
    <t>https://podminky.urs.cz/item/CS_URS_2024_01/732331623</t>
  </si>
  <si>
    <t>732331630</t>
  </si>
  <si>
    <t>Nádoby expanzní tlakové pro topné a chladicí soustavy s membránou bez pojistného ventilu se závitovým připojením PN 0,6 o objemu 8 l</t>
  </si>
  <si>
    <t>1976954004</t>
  </si>
  <si>
    <t>https://podminky.urs.cz/item/CS_URS_2024_01/732331630</t>
  </si>
  <si>
    <t>-302192889</t>
  </si>
  <si>
    <t>-1714711914</t>
  </si>
  <si>
    <t>R-TV-40</t>
  </si>
  <si>
    <t>Montáž modulu KPS-TV 80-150kW</t>
  </si>
  <si>
    <t>-1566175925</t>
  </si>
  <si>
    <t xml:space="preserve"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PN10_x000d_
</t>
  </si>
  <si>
    <t>R-TV-60-150</t>
  </si>
  <si>
    <t>-2038713413</t>
  </si>
  <si>
    <t>R-UT-200</t>
  </si>
  <si>
    <t>Montáž modulu KPS-ÚT 220kW</t>
  </si>
  <si>
    <t>459203949</t>
  </si>
  <si>
    <t>R-UT-250</t>
  </si>
  <si>
    <t>Montáž modulu KPS-ÚT 500kW</t>
  </si>
  <si>
    <t>-1931170647</t>
  </si>
  <si>
    <t>Poznámka k položce:_x000d_
Montáž na pozici v objektu_x000d_
Poznámka - podklad pro výrobce KPS:_x000d_
500kW, Dispoziční tlak HV - 390kPa, o.p. PV 0,5MPa, PN16 / PN10_x000d_
Tlaková ztráta výměníku 20kPa</t>
  </si>
  <si>
    <t>R-UT-30</t>
  </si>
  <si>
    <t>Montáž modulu KPS-ÚT 30kW</t>
  </si>
  <si>
    <t>612938592</t>
  </si>
  <si>
    <t>R-UT-400</t>
  </si>
  <si>
    <t>Montáž modulu KPS-ÚT 400kW</t>
  </si>
  <si>
    <t>2132493121</t>
  </si>
  <si>
    <t>R-UT-500</t>
  </si>
  <si>
    <t>-728855041</t>
  </si>
  <si>
    <t>KPS220</t>
  </si>
  <si>
    <t>KPS 220 kW</t>
  </si>
  <si>
    <t>283961816</t>
  </si>
  <si>
    <t xml:space="preserve">Poznámka k položce:_x000d_
KPS - UT	2xKPS 220kW, Dispoziční tlak HV - 345kPa, Čerpadlo UT - Q=10m³/h, P=80kPa, o.p. PV1 0,6MPa, PV2 0,3MPa	PN16 / PN10_x000d_
</t>
  </si>
  <si>
    <t>KPS250</t>
  </si>
  <si>
    <t>KPS 250 kW</t>
  </si>
  <si>
    <t>-1191591184</t>
  </si>
  <si>
    <t xml:space="preserve">Poznámka k položce:_x000d_
KPS - UT	250kW, Dispoziční tlak HV - 479kPa, o.p. PV 0,5MPa	PN16 / PN10_x000d_
</t>
  </si>
  <si>
    <t>KPS400</t>
  </si>
  <si>
    <t>KPS 400 kW</t>
  </si>
  <si>
    <t>195304304</t>
  </si>
  <si>
    <t xml:space="preserve">Poznámka k položce:_x000d_
KPS - UT	400kW, Dispoziční tlak HV - 425kPa, o.p. PV 0,4MPa	PN16 / PN10_x000d_
</t>
  </si>
  <si>
    <t>KPS390</t>
  </si>
  <si>
    <t>KPS 390 kW</t>
  </si>
  <si>
    <t>-1139631907</t>
  </si>
  <si>
    <t xml:space="preserve">Poznámka k položce:_x000d_
KPS - UT	390kW, Dispoziční tlak TV - 400kPa, Čerpadlo UT - Q=2,6m/h, P=65kPa, o.p. PV 0,4MPa	PN16 / PN10_x000d_
_x000d_
</t>
  </si>
  <si>
    <t>KPS90</t>
  </si>
  <si>
    <t>KPS 90kW</t>
  </si>
  <si>
    <t>-204080251</t>
  </si>
  <si>
    <t xml:space="preserve">Poznámka k položce:_x000d_
KPS - UT	90kW, Dispoziční tlak HV - 368kPa, o.p. PV 0,3MPa	PN16 / PN6_x000d_
_x000d_
_x000d_
_x000d_
</t>
  </si>
  <si>
    <t>KPS60</t>
  </si>
  <si>
    <t>KPS 60W</t>
  </si>
  <si>
    <t>-2011870918</t>
  </si>
  <si>
    <t xml:space="preserve">Poznámka k položce:_x000d_
KPS - UT	60kW, Dispoziční tlak HV - 337kPa, Čerpadlo UT - Q=2,6m³/h, P=180kPa, o.p. PV 0,3MPa	PN16 / PN6_x000d_
_x000d_
_x000d_
</t>
  </si>
  <si>
    <t>KPS30</t>
  </si>
  <si>
    <t>KPS 30W</t>
  </si>
  <si>
    <t>1289876226</t>
  </si>
  <si>
    <t xml:space="preserve">Poznámka k položce:_x000d_
KPS - UT	30kW, Dispoziční tlak HV - 480kPa, o.p. PV 0,3MPa	PN16 / PN6_x000d_
</t>
  </si>
  <si>
    <t>KPS500/120</t>
  </si>
  <si>
    <t>KPS 500/120 kW</t>
  </si>
  <si>
    <t>807329640</t>
  </si>
  <si>
    <t xml:space="preserve">Poznámka k položce:_x000d_
KPS - UT	500kW, Dispoziční tlak HV - 390kPa, o.p. PV 0,5MPa	PN16 / PN10_x000d_
KPS - TV	120kW, Dispoziční tlak HV - 390kPa, o.p. PV 0,8MPa	PN16 / PN10_x000d_
</t>
  </si>
  <si>
    <t>KPS180/60</t>
  </si>
  <si>
    <t>KPS 180/60 kW</t>
  </si>
  <si>
    <t>493708453</t>
  </si>
  <si>
    <t xml:space="preserve">Poznámka k položce:_x000d_
KPS - TV	60kW, Dispoziční tlak HV - 507kPa, Cirkulační čerpadlo - Q=1,5m³/h, P=65kPa, o.p. PV 0,8MPa	PN16 / PN10_x000d_
KPS - UT	180kW, Dispoziční tlak HV - 507kPa, Čerpadlo UT - Q=10,5m³/h, P=105kPa, o.p. PV 0,6MPa	PN16 / PN10_x000d_
_x000d_
</t>
  </si>
  <si>
    <t>KPS250-150-150</t>
  </si>
  <si>
    <t>KPS 250/150/150 kW</t>
  </si>
  <si>
    <t>1698436858</t>
  </si>
  <si>
    <t xml:space="preserve"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PN10_x000d_
_x000d_
</t>
  </si>
  <si>
    <t>KPS25-40</t>
  </si>
  <si>
    <t>KPS 25 kW/40kW</t>
  </si>
  <si>
    <t>-208605905</t>
  </si>
  <si>
    <t xml:space="preserve">Poznámka k položce:_x000d_
KPS - UT	25kW, Dispoziční tlak HV - 385kPa, Čerpadlo UT - Q=1,1m³/h, P=80kPa, o.p. PV 0,3MPa	PN16 / PN6_x000d_
KPS - TV	40kW, Dispoziční tlak HV - 385kPa, Cirkulační čerpadlo - Q=0,4m³/h, P=55kPa, o.p. PV 0,8MPa	PN16 / PN16_x000d_
_x000d_
</t>
  </si>
  <si>
    <t>R-UT-60</t>
  </si>
  <si>
    <t>Montáž modulu KPS-ÚT 60kW</t>
  </si>
  <si>
    <t>899595221</t>
  </si>
  <si>
    <t>R-UT-90</t>
  </si>
  <si>
    <t>Montáž modulu KPS-ÚT 90kW</t>
  </si>
  <si>
    <t>-861872732</t>
  </si>
  <si>
    <t>733120815</t>
  </si>
  <si>
    <t>Demontáž potrubí z trubek ocelových hladkých Ø do 38</t>
  </si>
  <si>
    <t>1935477657</t>
  </si>
  <si>
    <t>https://podminky.urs.cz/item/CS_URS_2024_01/733120815</t>
  </si>
  <si>
    <t>1643974748</t>
  </si>
  <si>
    <t>733120826</t>
  </si>
  <si>
    <t>Demontáž potrubí z trubek ocelových hladkých Ø přes 60,3 do 89</t>
  </si>
  <si>
    <t>-536027898</t>
  </si>
  <si>
    <t>https://podminky.urs.cz/item/CS_URS_2024_01/733120826</t>
  </si>
  <si>
    <t>-958279624</t>
  </si>
  <si>
    <t>733120836</t>
  </si>
  <si>
    <t>Demontáž potrubí z trubek ocelových hladkých Ø přes 133 do 159</t>
  </si>
  <si>
    <t>-1615875567</t>
  </si>
  <si>
    <t>https://podminky.urs.cz/item/CS_URS_2024_01/733120836</t>
  </si>
  <si>
    <t>733121212</t>
  </si>
  <si>
    <t>Potrubí z trubek ocelových hladkých spojovaných svařováním černých bezešvých v kotelnách a strojovnách Ø 28/2,6</t>
  </si>
  <si>
    <t>-1109874736</t>
  </si>
  <si>
    <t>https://podminky.urs.cz/item/CS_URS_2024_01/733121212</t>
  </si>
  <si>
    <t>-1367120106</t>
  </si>
  <si>
    <t>26,6*1,1 'Přepočtené koeficientem množství</t>
  </si>
  <si>
    <t>859917848</t>
  </si>
  <si>
    <t>73,7*1,1 'Přepočtené koeficientem množství</t>
  </si>
  <si>
    <t>-1659498819</t>
  </si>
  <si>
    <t>38,5*1,1 'Přepočtené koeficientem množství</t>
  </si>
  <si>
    <t>1568567784</t>
  </si>
  <si>
    <t>49,8*1,1 'Přepočtené koeficientem množství</t>
  </si>
  <si>
    <t>257219341</t>
  </si>
  <si>
    <t>-1287072534</t>
  </si>
  <si>
    <t>26,7*1,1 'Přepočtené koeficientem množství</t>
  </si>
  <si>
    <t>733194820</t>
  </si>
  <si>
    <t>Demontáž příslušenství potrubí rozřezání konzol, podpěr a výložníků pro potrubí z U - profilu přes 6,5 do U 10</t>
  </si>
  <si>
    <t>-1564374448</t>
  </si>
  <si>
    <t>https://podminky.urs.cz/item/CS_URS_2024_01/733194820</t>
  </si>
  <si>
    <t>-2079403781</t>
  </si>
  <si>
    <t>1765017402</t>
  </si>
  <si>
    <t>455061135</t>
  </si>
  <si>
    <t>1490414533</t>
  </si>
  <si>
    <t>-651707682</t>
  </si>
  <si>
    <t>-854581117</t>
  </si>
  <si>
    <t>1541791875</t>
  </si>
  <si>
    <t>62201506</t>
  </si>
  <si>
    <t>-1044509169</t>
  </si>
  <si>
    <t>1610843733</t>
  </si>
  <si>
    <t>1878948349</t>
  </si>
  <si>
    <t>7341734R1</t>
  </si>
  <si>
    <t>-1280541324</t>
  </si>
  <si>
    <t>734173611</t>
  </si>
  <si>
    <t>Mezikusy, přírubové spoje přírubové spoje PN 40/I, 200°C DN 15</t>
  </si>
  <si>
    <t>461341467</t>
  </si>
  <si>
    <t>https://podminky.urs.cz/item/CS_URS_2024_01/734173611</t>
  </si>
  <si>
    <t>734173613R</t>
  </si>
  <si>
    <t>-152719137</t>
  </si>
  <si>
    <t>7341736R</t>
  </si>
  <si>
    <t>Mezikusy, přírubové spoje přírubové spoje PN 40/I, 200°C DN 20</t>
  </si>
  <si>
    <t>-1147550650</t>
  </si>
  <si>
    <t>-1768957811</t>
  </si>
  <si>
    <t>134592120</t>
  </si>
  <si>
    <t>398948078</t>
  </si>
  <si>
    <t>1725793062</t>
  </si>
  <si>
    <t>752635736</t>
  </si>
  <si>
    <t>734412113</t>
  </si>
  <si>
    <t>Teploměry technické kompaktní měřiče tepla jmenovitý průtok Qn (m3/h) 2,5 3/4"</t>
  </si>
  <si>
    <t>1748099953</t>
  </si>
  <si>
    <t>https://podminky.urs.cz/item/CS_URS_2024_01/734412113</t>
  </si>
  <si>
    <t>13000010</t>
  </si>
  <si>
    <t>-1636372184</t>
  </si>
  <si>
    <t>1512392590</t>
  </si>
  <si>
    <t>1008488179</t>
  </si>
  <si>
    <t>-1217481342</t>
  </si>
  <si>
    <t>-518129098</t>
  </si>
  <si>
    <t>-1291710332</t>
  </si>
  <si>
    <t>2104025681</t>
  </si>
  <si>
    <t>-1068096949</t>
  </si>
  <si>
    <t>-1685993091</t>
  </si>
  <si>
    <t>783604550</t>
  </si>
  <si>
    <t>Provedení nátěru armatur a kovových potrubí základního nebo základního antikorozního jednonásobného potrubí do DN 50 mm</t>
  </si>
  <si>
    <t>-799849463</t>
  </si>
  <si>
    <t>https://podminky.urs.cz/item/CS_URS_2024_01/783604550</t>
  </si>
  <si>
    <t>192,6*1,1 'Přepočtené koeficientem množství</t>
  </si>
  <si>
    <t>1177596208</t>
  </si>
  <si>
    <t>192,6*0,018 'Přepočtené koeficientem množství</t>
  </si>
  <si>
    <t>783604560</t>
  </si>
  <si>
    <t>Provedení nátěru armatur a kovových potrubí základního nebo základního antikorozního jednonásobného potrubí přes DN 50 do DN 100 mm</t>
  </si>
  <si>
    <t>-2024392005</t>
  </si>
  <si>
    <t>https://podminky.urs.cz/item/CS_URS_2024_01/783604560</t>
  </si>
  <si>
    <t>139,1*1,1 'Přepočtené koeficientem množství</t>
  </si>
  <si>
    <t>1603630068</t>
  </si>
  <si>
    <t>139,1*0,034 'Přepočtené koeficientem množství</t>
  </si>
  <si>
    <t>783817101</t>
  </si>
  <si>
    <t>Krycí (ochranný ) nátěr omítek jednonásobný hladkých betonových povrchů nebo povrchů z desek na bázi dřeva (dřevovláknitých apod.) syntetický</t>
  </si>
  <si>
    <t>-1034351633</t>
  </si>
  <si>
    <t>https://podminky.urs.cz/item/CS_URS_2024_01/783817101</t>
  </si>
  <si>
    <t>866167858</t>
  </si>
  <si>
    <t>-324444219</t>
  </si>
  <si>
    <t>-1549098613</t>
  </si>
  <si>
    <t>1456996008</t>
  </si>
  <si>
    <t>22-M</t>
  </si>
  <si>
    <t>Montáže technologických zařízení pro dopravní stavby</t>
  </si>
  <si>
    <t>-1151960877</t>
  </si>
  <si>
    <t>-980819561</t>
  </si>
  <si>
    <t>Poznámka k položce:_x000d_
Viz._x000d_
TEP0314_SVY_D2-4-DPS-Situace-Areal-EPR-K13_02_R00_x000d_
TEP0314_SVY_D2-4-DPS-Situace-K13-K24_03_R00_x000d_
TEP0314_SVY_D2-4-DPS-Situace-K24-L34_04_R00_x000d_
TEP0314_SVY_D2-4-DPS-Situace-K24-L34_04_R00</t>
  </si>
  <si>
    <t>-579683376</t>
  </si>
  <si>
    <t>1003350778</t>
  </si>
  <si>
    <t>1887863987</t>
  </si>
  <si>
    <t>-1203432026</t>
  </si>
  <si>
    <t>0035065.R</t>
  </si>
  <si>
    <t xml:space="preserve">Kabelová průchodka </t>
  </si>
  <si>
    <t>1018233013</t>
  </si>
  <si>
    <t>1510334799</t>
  </si>
  <si>
    <t>-1174564589</t>
  </si>
  <si>
    <t>8*12</t>
  </si>
  <si>
    <t>378256845</t>
  </si>
  <si>
    <t>1787880691</t>
  </si>
  <si>
    <t>-2129450617</t>
  </si>
  <si>
    <t>-1038815067</t>
  </si>
  <si>
    <t>-797397440</t>
  </si>
  <si>
    <t>-1292677399</t>
  </si>
  <si>
    <t>182471107</t>
  </si>
  <si>
    <t>-857198592</t>
  </si>
  <si>
    <t>Kulový kohout přivařovací, mat. P235GH, ovládání pákou PN40,DN20</t>
  </si>
  <si>
    <t>1256422939</t>
  </si>
  <si>
    <t xml:space="preserve">Oblouk 3D EN 10253-2, mat. P235GH  ø26.9x2.6 / 90°</t>
  </si>
  <si>
    <t>-2103419638</t>
  </si>
  <si>
    <t>-467669498</t>
  </si>
  <si>
    <t>1236040925</t>
  </si>
  <si>
    <t>1469352512</t>
  </si>
  <si>
    <t xml:space="preserve">Redukce EN 10253-2, mat. P235GH  DN 25-20</t>
  </si>
  <si>
    <t>2059543918</t>
  </si>
  <si>
    <t>TR25-20</t>
  </si>
  <si>
    <t>T-kus, redukovaný EN 10253-2, mat. P235GH ø33.7x2.6 / 26.9x2.6</t>
  </si>
  <si>
    <t>1378920004</t>
  </si>
  <si>
    <t>464505223</t>
  </si>
  <si>
    <t>-1136709514</t>
  </si>
  <si>
    <t>29837472</t>
  </si>
  <si>
    <t>1149970973</t>
  </si>
  <si>
    <t>-270025365</t>
  </si>
  <si>
    <t>TR32-25</t>
  </si>
  <si>
    <t>T-kus, redukovaný EN 10253-2, mat. P235GH ø42.4x2.6 / 33.7x2.6</t>
  </si>
  <si>
    <t>-1959925741</t>
  </si>
  <si>
    <t xml:space="preserve">T-kus,  EN 10253-2, mat. P235GH ø42.4x2.6 / ø42.4x2.6</t>
  </si>
  <si>
    <t>-1611443278</t>
  </si>
  <si>
    <t>TR32-20</t>
  </si>
  <si>
    <t>T-kus, redukovaný EN 10253-2, mat. P235GH ø42.4x2.6 / 26.9x2.6</t>
  </si>
  <si>
    <t>302629317</t>
  </si>
  <si>
    <t>-262394800</t>
  </si>
  <si>
    <t>-1674831413</t>
  </si>
  <si>
    <t>-1461984230</t>
  </si>
  <si>
    <t>RED40-32</t>
  </si>
  <si>
    <t>1976257106</t>
  </si>
  <si>
    <t>-1734442741</t>
  </si>
  <si>
    <t>-1153051099</t>
  </si>
  <si>
    <t>TR40-32</t>
  </si>
  <si>
    <t>T-kus, redukovaný EN 10253-2, mat. P235GH ø48.3x2.6 / 42.4x2.6</t>
  </si>
  <si>
    <t>1031701541</t>
  </si>
  <si>
    <t>TR40-25</t>
  </si>
  <si>
    <t>T-kus, redukovaný EN 10253-2, mat. P235GH ø48.3x2.6 / 33.7x2.6</t>
  </si>
  <si>
    <t>-1937434709</t>
  </si>
  <si>
    <t>230023045</t>
  </si>
  <si>
    <t>Montáž trubních dílů přivařovacích hmotnosti přes 3 do 10 kg tř. 11 až 13 Ø 60,3 mm, tl. 2,9 mm</t>
  </si>
  <si>
    <t>-63666343</t>
  </si>
  <si>
    <t>https://podminky.urs.cz/item/CS_URS_2024_01/230023045</t>
  </si>
  <si>
    <t>1265864954</t>
  </si>
  <si>
    <t>-472229032</t>
  </si>
  <si>
    <t>353955846</t>
  </si>
  <si>
    <t>-1049406048</t>
  </si>
  <si>
    <t>2126481811</t>
  </si>
  <si>
    <t>1866831033</t>
  </si>
  <si>
    <t>-841542946</t>
  </si>
  <si>
    <t>317675705</t>
  </si>
  <si>
    <t>T-kus, redukovaný EN 10253-2, mat. P235GH ø76.1x3.2 / 48.3x2.6</t>
  </si>
  <si>
    <t>-2031434224</t>
  </si>
  <si>
    <t xml:space="preserve">T-kus,  EN 10253-2, mat. P235GH ø76.1x3.2 / 76.1x3.2</t>
  </si>
  <si>
    <t>-1732547097</t>
  </si>
  <si>
    <t>-73130129</t>
  </si>
  <si>
    <t>1056574239</t>
  </si>
  <si>
    <t>-1307976858</t>
  </si>
  <si>
    <t>319900589</t>
  </si>
  <si>
    <t>541386652</t>
  </si>
  <si>
    <t>1359892509</t>
  </si>
  <si>
    <t>521188169</t>
  </si>
  <si>
    <t>1354786701</t>
  </si>
  <si>
    <t>-105389335</t>
  </si>
  <si>
    <t>-2026195181</t>
  </si>
  <si>
    <t>-403974548</t>
  </si>
  <si>
    <t>-191970457</t>
  </si>
  <si>
    <t>1220475168</t>
  </si>
  <si>
    <t>430*1,1 'Přepočtené koeficientem množství</t>
  </si>
  <si>
    <t>-1519139388</t>
  </si>
  <si>
    <t>1457392100</t>
  </si>
  <si>
    <t>620*1,1 'Přepočtené koeficientem množství</t>
  </si>
  <si>
    <t>492598527</t>
  </si>
  <si>
    <t>-739795586</t>
  </si>
  <si>
    <t>1415615585</t>
  </si>
  <si>
    <t>-280756465</t>
  </si>
  <si>
    <t>550336960</t>
  </si>
  <si>
    <t>1832258433</t>
  </si>
  <si>
    <t>-739217664</t>
  </si>
  <si>
    <t>-54684731</t>
  </si>
  <si>
    <t>-863206300</t>
  </si>
  <si>
    <t>2094354436</t>
  </si>
  <si>
    <t>D8.2.1.2 - PS351 - 1660 - Neuman Development-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</si>
  <si>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</si>
  <si>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</si>
  <si>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</si>
  <si>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</si>
  <si>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</si>
  <si>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</si>
  <si>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</si>
  <si>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</si>
  <si>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</si>
  <si>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</si>
  <si>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Řídící systém</t>
  </si>
  <si>
    <t>002</t>
  </si>
  <si>
    <t>Volně programovatelný a rozšiřitelný PLC regulátor, Modbus/IP, 24VDC, blíže dle požadavků viz. Technická zpráva. V rozsahu 2 AI,1AO, 3 DI, 1 DO</t>
  </si>
  <si>
    <t>003</t>
  </si>
  <si>
    <t>Zřízení komunikace na stávající centrální dispečink TLIB</t>
  </si>
  <si>
    <t>Snímače, ventily a ostatní periferie</t>
  </si>
  <si>
    <t>004</t>
  </si>
  <si>
    <t>Manostat s přepínacím kontaktem, M12x1,5, 63-630kPa</t>
  </si>
  <si>
    <t>005</t>
  </si>
  <si>
    <t>Měřič tepla ultrazvukový, Qp=1,5m³/h, DN 25x190, PN16, komunikace 2x M-bus , záloha bat + modul 230V napájení, sada komplet včetně čidel a ověření</t>
  </si>
  <si>
    <t>006</t>
  </si>
  <si>
    <t>Nerezová jímka 150 mm, R 1/2", PN40</t>
  </si>
  <si>
    <t>007</t>
  </si>
  <si>
    <t>Nerezová jímka M27x2</t>
  </si>
  <si>
    <t>008</t>
  </si>
  <si>
    <t>Snímač teploty do jímky R 1/2", délka 150mm, Pt1000, -30..150°C, IP54</t>
  </si>
  <si>
    <t>009</t>
  </si>
  <si>
    <t>Snímač teploty venkovní, Pt1000</t>
  </si>
  <si>
    <t>010</t>
  </si>
  <si>
    <t>Snímač tlaku 0..10 bar, 4..20 mA, M20x1,5</t>
  </si>
  <si>
    <t>011</t>
  </si>
  <si>
    <t>sonda zaplavení</t>
  </si>
  <si>
    <t>012</t>
  </si>
  <si>
    <t>Stop tlačítko s aretací</t>
  </si>
  <si>
    <t>013</t>
  </si>
  <si>
    <t>Termostat do jímky kapilárový, 30-90°C</t>
  </si>
  <si>
    <t>014</t>
  </si>
  <si>
    <t>Termostat prostorový 0-40°C</t>
  </si>
  <si>
    <t>015</t>
  </si>
  <si>
    <t>Regulační ventil, servopohon s havarijní funkcí, 24V AC/DC, 0-10V, připojení</t>
  </si>
  <si>
    <t>016</t>
  </si>
  <si>
    <t>Rozvaděč optika - připojení napájení</t>
  </si>
  <si>
    <t>017</t>
  </si>
  <si>
    <t>Návaznost do stávajícího rozvaděče řízení - pouze připojení</t>
  </si>
  <si>
    <t>Elektroinstalační materiál</t>
  </si>
  <si>
    <t>018</t>
  </si>
  <si>
    <t>Drátěný žlab 100/50 žár.zinek</t>
  </si>
  <si>
    <t>019</t>
  </si>
  <si>
    <t>Přepážka do drátěného žlabu 50</t>
  </si>
  <si>
    <t>020</t>
  </si>
  <si>
    <t>Drátěný žlab 50/50 žár.zinek</t>
  </si>
  <si>
    <t>021</t>
  </si>
  <si>
    <t>Nosníky a spojky drátěných žlabů</t>
  </si>
  <si>
    <t>022</t>
  </si>
  <si>
    <t>Trubky, chráničky</t>
  </si>
  <si>
    <t>023</t>
  </si>
  <si>
    <t>Příchytky a příslušenství trubek</t>
  </si>
  <si>
    <t>024</t>
  </si>
  <si>
    <t>CYKY 3x2,5</t>
  </si>
  <si>
    <t>025</t>
  </si>
  <si>
    <t>CYKY 3 x 1,5</t>
  </si>
  <si>
    <t>026</t>
  </si>
  <si>
    <t>CYSY 3x1</t>
  </si>
  <si>
    <t>027</t>
  </si>
  <si>
    <t>JYTY 2x1</t>
  </si>
  <si>
    <t>028</t>
  </si>
  <si>
    <t>JYTY 4x1</t>
  </si>
  <si>
    <t>029</t>
  </si>
  <si>
    <t>JYSTY 2x2x0,8</t>
  </si>
  <si>
    <t>030</t>
  </si>
  <si>
    <t>FTP 6 venkovní</t>
  </si>
  <si>
    <t>031</t>
  </si>
  <si>
    <t>CYY 6</t>
  </si>
  <si>
    <t>Ostatní činnosti jinde neuvedené</t>
  </si>
  <si>
    <t>032</t>
  </si>
  <si>
    <t>Demontáže a odpojení vývodů příslušenících nové části technologie ze stávajícího rozvaděče , příslušné kabeláže a rozvodů.</t>
  </si>
  <si>
    <t>033</t>
  </si>
  <si>
    <t>Ekologická likvidace odpadového materiálu</t>
  </si>
  <si>
    <t>034</t>
  </si>
  <si>
    <t>Připojení napájecího vývodu v rozvaděči elektro dle požadavku na přívod RMAR s doplněním rozdělení soustavy TN-C na TN-C-S</t>
  </si>
  <si>
    <t>035</t>
  </si>
  <si>
    <t>Připojení hlavního přívodu RMAR TN-S a vodiče pospojení ke stávající svorkovnici</t>
  </si>
  <si>
    <t>036</t>
  </si>
  <si>
    <t>Připojení stávajících kabelů osvětlení a zásuvkové skříně do rozvaděče RMAR</t>
  </si>
  <si>
    <t>037</t>
  </si>
  <si>
    <t>Pomocný materiál pro pospojení a uzemnění (svorky, vodiče, atd.)</t>
  </si>
  <si>
    <t>038</t>
  </si>
  <si>
    <t>Ukončení vodiče izolovaného do průřezu 2,5mm2</t>
  </si>
  <si>
    <t>039</t>
  </si>
  <si>
    <t>Ukončení vodiče izolovaného nad průřez 2,5mm2</t>
  </si>
  <si>
    <t>040</t>
  </si>
  <si>
    <t>Realizační projektová dokumentace a dokumentace skutečného provedení vč. tisků</t>
  </si>
  <si>
    <t>041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</si>
  <si>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</si>
  <si>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</si>
  <si>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042</t>
  </si>
  <si>
    <t>Úprava - rozšíření databáze stávajícího dispečerského pracoviště, doplnění vizualizačního SW na centrále pro PLC dle technologické schema</t>
  </si>
  <si>
    <t>043</t>
  </si>
  <si>
    <t>Úprava - rozšíření databáze stávajícího dispečerského pracoviště, doplnění vizualizačního SW na centrále pro měřiče tepla</t>
  </si>
  <si>
    <t>044</t>
  </si>
  <si>
    <t>Výchozí revize elektrických zařízení</t>
  </si>
  <si>
    <t>045</t>
  </si>
  <si>
    <t>Prostorová a časová koordinace se stavbou, ostatními profesemi včetně včetně koordinace odstávek a provizorních provozů</t>
  </si>
  <si>
    <t>046</t>
  </si>
  <si>
    <t>Zajištění provozorního provozu</t>
  </si>
  <si>
    <t>047</t>
  </si>
  <si>
    <t>Doprava a přesun hmot</t>
  </si>
  <si>
    <t>048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</si>
  <si>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</si>
  <si>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049</t>
  </si>
  <si>
    <t>Pomocný elektroinstalační materiál (hmoždinky, vruty, šrouby, vodiče, koncovky, …)</t>
  </si>
  <si>
    <t>050</t>
  </si>
  <si>
    <t>Kabelové štítky plastové s popisem kabelu vč. upevnění na kabel</t>
  </si>
  <si>
    <t>051</t>
  </si>
  <si>
    <t>Popis přístrojů na technologii</t>
  </si>
  <si>
    <t>052</t>
  </si>
  <si>
    <t>Uvedení do provozu, zaškolení obsluhy, zkušební provoz</t>
  </si>
  <si>
    <t>053</t>
  </si>
  <si>
    <t>Vyhotovení návodu pro obsluhu a podkladů pro provozní řád</t>
  </si>
  <si>
    <t>054</t>
  </si>
  <si>
    <t>Vedlejší a jinde neuvedené rozpočtové náklady (VRN) vč. režie</t>
  </si>
  <si>
    <t>055</t>
  </si>
  <si>
    <t>Kompletní dokladová část pro zahájení užívání stavby (zkušební provoz, kolaudace)</t>
  </si>
  <si>
    <t>D8.2.2.2 - PS352 - 1161 - IMMOPRETT- Měření a regulace</t>
  </si>
  <si>
    <t>Volně programovatelný a rozšiřitelný PLC regulátor, Modbus/IP, 24VDC, blíže dle požadavků viz. Technická zpráva. V rozsahu 3 AI,2AO, 7 DI, 3 DO</t>
  </si>
  <si>
    <t>Měřič tepla ultrazvukový, Qp=10m³/h, DN 40x300, PN16, komunikace 2x M-bus , záloha bat + modul 230V napájení, sada komplet včetně čidel a ověření</t>
  </si>
  <si>
    <t>Čerpadlo s integrovanou regulací otáček - pouze připojení</t>
  </si>
  <si>
    <t>056</t>
  </si>
  <si>
    <t>D8.2.3.2 - PS353 - 1562 - VS3 Rochlice - Měření a regulace</t>
  </si>
  <si>
    <t>Teplárna Liberec, a.</t>
  </si>
  <si>
    <t>Rozvaděč skříňový vč. Přísl. Krytí IP54, vybavený hlavním vypínačem na dveřích, svodičem přepětí, 10 x silový vývod 3f, 6x silový vývod 1f,včetně cca 81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</si>
  <si>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43 AI 4..20mA, 14AO 0-10V, 48 DI, 22 DO + dle standardu 20% rezerva</t>
  </si>
  <si>
    <t>Zřízení komunikace na nový centrální dispečink TLIB včetně licence OPC UA</t>
  </si>
  <si>
    <t>Frekvenční měnič 3x400V, 5,5kW, samostané umístění u čerpadla, min IP54, včetně filtr tř. A</t>
  </si>
  <si>
    <t>Frekvenční měnič 3x400V, 1,5kW, samostané umístění u čerpadla, min IP54, včetně filtr tř. A</t>
  </si>
  <si>
    <t>Konstrukce pro umístění měniče včetně instalace</t>
  </si>
  <si>
    <t>Měřič tepla ultrazvukový, Qp=25m³/h, DN 65x300, komunikace M-bus + 1x vstup externí vodoměr, záloha bat + modul 230V napájení, sada komplet včetně čidel a ověření</t>
  </si>
  <si>
    <t>Měřič tepla ultrazvukový, Qp=40m³/h, DN 80x300,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</si>
  <si>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</si>
  <si>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>Nerezová jímka 100 mm, R 1/2", PN40</t>
  </si>
  <si>
    <t>Nerezová jímka 400 mm, R 1/2", PN40</t>
  </si>
  <si>
    <t>Snímač teploty do jímky R 1/2", délka 100mm, 4..20mA, -30..150°C, IP54</t>
  </si>
  <si>
    <t>Snímač teploty do jímky R 1/2", délka 150mm, 4..20mA, -30..150°C, IP54</t>
  </si>
  <si>
    <t>Snímač teploty do jímky R 1/2", délka 400mm, 4..20mA, -30..150°C, IP54</t>
  </si>
  <si>
    <t>Snímač teploty venkovní, 4..20mA</t>
  </si>
  <si>
    <t>Snímač tlaku 0..16 bar, 4..20 mA, M20x1,5</t>
  </si>
  <si>
    <t>Termostat do jímky kapilárový, 30-90°C, G1/2</t>
  </si>
  <si>
    <t>Magnetický kontakt dveřní prac. mezera max 15mm</t>
  </si>
  <si>
    <t>Regulační ventil, servopohon s havarijní funkcí, 24V AC/DC, 0-10V, signalizace zavřeno - pouze připojení</t>
  </si>
  <si>
    <t>Napájení Expanzní automat - připojení napájení, signalizace</t>
  </si>
  <si>
    <t>Čerpadlo 3x400, 5,5kW - připojení</t>
  </si>
  <si>
    <t>Čerpadlo 3x400, 1,5kW - připojení</t>
  </si>
  <si>
    <t>Vodoměr s impulsním výstupem - pouze připojení</t>
  </si>
  <si>
    <t>Napájení úpravna vody - připojení napájení</t>
  </si>
  <si>
    <t>Napájení doplňovací stanice - připojení napájení, signalizace</t>
  </si>
  <si>
    <t>Drátěný žlab 250/50 žár.zinek</t>
  </si>
  <si>
    <t>CYKY 5x6</t>
  </si>
  <si>
    <t>CYKY 5x2,5</t>
  </si>
  <si>
    <t>2YSLCY-J 4x 2,5</t>
  </si>
  <si>
    <t>CYY 16</t>
  </si>
  <si>
    <t>Demontáže stávajících rozvaděčů, kabeláže a tras vyjma instalace osvětlení a ponechání 1 zásuvkové skříně včetně stávajících kabelů. Odpojení a zajištění hlavního přívodu.</t>
  </si>
  <si>
    <t>Připojení hlavního přívodu RMAR TN-S a doplňujícího vodiče pro hlavní svorkovnici pospojení</t>
  </si>
  <si>
    <t>057</t>
  </si>
  <si>
    <t>058</t>
  </si>
  <si>
    <t>059</t>
  </si>
  <si>
    <t>060</t>
  </si>
  <si>
    <t>061</t>
  </si>
  <si>
    <t>062</t>
  </si>
  <si>
    <t>063</t>
  </si>
  <si>
    <t>Úprava - rozšíření databáze stávajícího dispečerského pracoviště, doplnění vizualizačního SW na centrále pro měřiče + vodoměr, M-Bus/IP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</si>
  <si>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</si>
  <si>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</si>
  <si>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</si>
  <si>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</si>
  <si>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</si>
  <si>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</si>
  <si>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</si>
  <si>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</si>
  <si>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</si>
  <si>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</si>
  <si>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</si>
  <si>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</si>
  <si>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D8.2.4.2 - PS354 - 1571 - VS2 Rochlice - Měření a regulace</t>
  </si>
  <si>
    <t>Rozvaděč skříňový vč. Přísl. Krytí IP54, vybavený hlavním vypínačem na dveřích, svodičem přepětí, 5 x silový vývod 3f, 11x silový vývod 1f,včetně cca 68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</si>
  <si>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29 AI 4..20mA, 10AO 0-10V, 37 DI, 13 DO + dle standardu 20% rezerva</t>
  </si>
  <si>
    <t>Frekvenční měnič 3x400V, 15kW, samostané umístění u čerpadla, min IP54, včetně filtr tř. A</t>
  </si>
  <si>
    <t>Frekvenční měnič 3x400V, 3kW, samostané umístění u čerpadla, min IP54, včetně filtr tř. A</t>
  </si>
  <si>
    <t>Čerpadlo 3x400, 4kW - připojení</t>
  </si>
  <si>
    <t>CYKY 5x10</t>
  </si>
  <si>
    <t>D8.2.5.2 - PS355 - 1577 - VS1 Rochlice - Měření a regulace</t>
  </si>
  <si>
    <t>Rozvaděč skříňový vč. Přísl. Krytí IP54, vybavený hlavním vypínačem na dveřích, svodičem přepětí, 2 x silový vývod 3f, 8x silový vývod 1f,včetně cca 31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</si>
  <si>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18 AI 4..20mA, 3AO 0-10V, 19 DI, 5 DO + dle standardu 20% rezerva</t>
  </si>
  <si>
    <t>Měřič tepla ultrazvukový, Qp=15m³/h, DN 50x270, komunikace M-bus + 1x vstup externí vodoměr, záloha bat + modul 230V napájení, sada komplet včetně čidel a ověření</t>
  </si>
  <si>
    <t>Měřič tepla ultrazvukový, Qp=6m³/h, DN 25x260, komunikace M-bus + 1x vstup externí vodoměr, záloha bat + modul 230V napájení, sada komplet včetně čidel a ověření</t>
  </si>
  <si>
    <t>D8.2.6.2 - PS356 - 1535 - VS Cihlářská - Měření a regulace</t>
  </si>
  <si>
    <t>Rozvaděč skříňový vč. Přísl. Krytí IP54, vybavený hlavním vypínačem na dveřích, svodičem přepětí, 1 x silový vývod 3f, 7x silový vývod 1f,včetně cca 34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</si>
  <si>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22 AI 4..20mA, 5AO 0-10V, 21 DI, 7 DO + dle standardu 20% rezerva</t>
  </si>
  <si>
    <t>Měřič tepla ultrazvukový, Qp=10m³/h, DN 40x300, komunikace M-bus + 1x vstup externí vodoměr, záloha bat + modul 230V napájení, sada komplet včetně čidel a ověření</t>
  </si>
  <si>
    <t>Měřič tepla ultrazvukový, Qp=1,5m³/h, DN 20, komunikace M-bus + 1x vstup externí vodoměr, záloha bat + modul 230V napájení, sada komplet včetně čidel a ověření</t>
  </si>
  <si>
    <t>Termostat do jímky kapilárový, 30-90°C G1/2</t>
  </si>
  <si>
    <t>D8.2.7.2 - PS357 - 1432 - VS Na Lukách - Měření a regulace</t>
  </si>
  <si>
    <t>Rozvaděč skříňový vč. Přísl. Krytí IP54, vybavený hlavním vypínačem na dveřích, svodičem přepětí, 1 x silový vývod 3f, 5x silový vývod 1f,včetně cca 24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</si>
  <si>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2AO 0-10V, 15 DI, 6 DO + dle standardu 20% rezerva</t>
  </si>
  <si>
    <t>Manostat s přepínacím kontaktem, M20x1,5, 63-630kPa</t>
  </si>
  <si>
    <t>Měřič tepla ultrazvukový, Qp=1,5m³/h, G3/4x165, komunikace M-bus + 1x vstup externí vodoměr, záloha bat + modul 230V napájení, sada komplet včetně čidel a ověření</t>
  </si>
  <si>
    <t>CYKY 5x4</t>
  </si>
  <si>
    <t>D8.2.8.2 - PS358 - 1117 - PRECIOSA - Měření a regulace</t>
  </si>
  <si>
    <t>Volně programovatelný a rozšiřitelný PLC regulátor, Modbus/IP, 24VDC, blíže dle požadavků viz. Technická zpráva. V rozsahu 3 AI,2AO, 5 DI, 2 DO</t>
  </si>
  <si>
    <t>Měřič tepla ultrazvukový, Qp=6m³/h, DN 25x260, PN16, komunikace 2x M-bus , záloha bat + modul 230V napájení, sada komplet včetně čidel a ověření</t>
  </si>
  <si>
    <t>D8.2.9.2 - PS359 - 1413 - Zavadilová, Mostecká 663 - Měření a regulace</t>
  </si>
  <si>
    <t>D8.2.10.2 - PS360 - 1410 - OD Kaufland - Měření a regulace</t>
  </si>
  <si>
    <t>D8.2.11.2 - PS361 - 1420 - JTH Park - Měření a regulace</t>
  </si>
  <si>
    <t>Rozvaděč skříňový vč. Přísl. Krytí IP54, vybavený hlavním vypínačem na dveřích, svodičem přepětí, 1 x silový vývod 3f, 3x silový vývod 1f,včetně cca 17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</si>
  <si>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6 AI 4..20mA, 1AO 0-10V, 12 DI, 4 DO + dle standardu 20% rezerva</t>
  </si>
  <si>
    <t>Měřič tepla ultrazvukový, Qp=1,5m³/h,G3/4x165, komunikace M-bus + 1x vstup externí vodoměr, záloha bat + modul 230V napájení, sada komplet včetně čidel a ověření</t>
  </si>
  <si>
    <t>Měřič tepla ultrazvukový, Qp=2,5m³/h, DN 25x190, komunikace M-bus + 1x vstup externí vodoměr, záloha bat + modul 230V napájení, sada komplet včetně čidel a ověření</t>
  </si>
  <si>
    <t>D8.2.12.2 - PS362 - 1302 - Neuman Josef - Měření a regulace</t>
  </si>
  <si>
    <t>D8.2.X.2 - Měření a regulace - demontáže</t>
  </si>
  <si>
    <t>1 - PS317-PVS</t>
  </si>
  <si>
    <t>PS317-PVS</t>
  </si>
  <si>
    <t>Demontáže a odpojení vývodů příslušejících provizorní části technologie ze stávajícího rozvaděče , příslušné kabeláže a rozvodů.</t>
  </si>
  <si>
    <t>D8.3 - ZOV</t>
  </si>
  <si>
    <t xml:space="preserve">    58-M - Revize vyhrazených technických zařízení</t>
  </si>
  <si>
    <t xml:space="preserve">    731 - Ústřední vytápění - kotelny</t>
  </si>
  <si>
    <t>578924469</t>
  </si>
  <si>
    <t>4*50</t>
  </si>
  <si>
    <t>113152112</t>
  </si>
  <si>
    <t>Odstranění podkladů zpevněných ploch s přemístěním na skládku na vzdálenost do 20 m nebo s naložením na dopravní prostředek z kameniva drceného</t>
  </si>
  <si>
    <t>-1063732281</t>
  </si>
  <si>
    <t>https://podminky.urs.cz/item/CS_URS_2024_01/113152112</t>
  </si>
  <si>
    <t>4*50*0,05</t>
  </si>
  <si>
    <t>121103111</t>
  </si>
  <si>
    <t>Skrývka zemin schopných zúrodnění v rovině a ve sklonu do 1:5</t>
  </si>
  <si>
    <t>1645775576</t>
  </si>
  <si>
    <t>https://podminky.urs.cz/item/CS_URS_2024_01/121103111</t>
  </si>
  <si>
    <t>4*50*0,15</t>
  </si>
  <si>
    <t>167111101</t>
  </si>
  <si>
    <t>Nakládání, skládání a překládání neulehlého výkopku nebo sypaniny ručně nakládání, z hornin třídy těžitelnosti I, skupiny 1 až 3</t>
  </si>
  <si>
    <t>-2132618379</t>
  </si>
  <si>
    <t>https://podminky.urs.cz/item/CS_URS_2024_01/167111101</t>
  </si>
  <si>
    <t>-879003274</t>
  </si>
  <si>
    <t>181311103</t>
  </si>
  <si>
    <t>Rozprostření a urovnání ornice v rovině nebo ve svahu sklonu do 1:5 ručně při souvislé ploše, tl. vrstvy do 200 mm</t>
  </si>
  <si>
    <t>-186234182</t>
  </si>
  <si>
    <t>https://podminky.urs.cz/item/CS_URS_2024_01/181311103</t>
  </si>
  <si>
    <t>181411131</t>
  </si>
  <si>
    <t>Založení trávníku na půdě předem připravené plochy do 1000 m2 výsevem včetně utažení parkového v rovině nebo na svahu do 1:5</t>
  </si>
  <si>
    <t>-1276785316</t>
  </si>
  <si>
    <t>https://podminky.urs.cz/item/CS_URS_2024_01/181411131</t>
  </si>
  <si>
    <t>1537444927</t>
  </si>
  <si>
    <t>200*0,02 'Přepočtené koeficientem množství</t>
  </si>
  <si>
    <t>213141112</t>
  </si>
  <si>
    <t>Zřízení vrstvy z geotextilie filtrační, separační, odvodňovací, ochranné, výztužné nebo protierozní v rovině nebo ve sklonu do 1:5, šířky přes 3 do 6 m</t>
  </si>
  <si>
    <t>-177887471</t>
  </si>
  <si>
    <t>https://podminky.urs.cz/item/CS_URS_2024_01/213141112</t>
  </si>
  <si>
    <t>69311225</t>
  </si>
  <si>
    <t>geotextilie netkaná separační, ochranná, filtrační, drenážní PES 100g/m2</t>
  </si>
  <si>
    <t>652628187</t>
  </si>
  <si>
    <t>200*1,1845 'Přepočtené koeficientem množství</t>
  </si>
  <si>
    <t>1610140776</t>
  </si>
  <si>
    <t>59381136</t>
  </si>
  <si>
    <t>panel silniční 2,00x1,00x0,15m</t>
  </si>
  <si>
    <t>-1105824552</t>
  </si>
  <si>
    <t>Poznámka k položce:_x000d_
pronájem a optřebení_x000d_
cca 6 měsíců</t>
  </si>
  <si>
    <t>200*0,25 'Přepočtené koeficientem množství</t>
  </si>
  <si>
    <t>997221571</t>
  </si>
  <si>
    <t>Vodorovná doprava vybouraných hmot bez naložení, ale se složením a s hrubým urovnáním na vzdálenost do 1 km</t>
  </si>
  <si>
    <t>179189360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</si>
  <si>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</si>
  <si>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</si>
  <si>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</si>
  <si>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377459528</t>
  </si>
  <si>
    <t>https://podminky.urs.cz/item/CS_URS_2024_01/997221579</t>
  </si>
  <si>
    <t>90*15 'Přepočtené koeficientem množství</t>
  </si>
  <si>
    <t>-365119555</t>
  </si>
  <si>
    <t>210280001</t>
  </si>
  <si>
    <t>Zkoušky a prohlídky elektrických rozvodů a zařízení celková prohlídka, zkoušení, měření a vyhotovení revizní zprávy pro objem montážních prací do 100 tisíc Kč</t>
  </si>
  <si>
    <t>-976421480</t>
  </si>
  <si>
    <t>https://podminky.urs.cz/item/CS_URS_2024_01/210280001</t>
  </si>
  <si>
    <t>58-M</t>
  </si>
  <si>
    <t>Revize vyhrazených technických zařízení</t>
  </si>
  <si>
    <t>580104015</t>
  </si>
  <si>
    <t>Elektrické spotřebiče dle ČSN 33 1500 kontrola stavu tepelného spotřebiče přímotopného pevně připojeného o výkonu přes 10 kW v prostoru bezpečném</t>
  </si>
  <si>
    <t>2022248604</t>
  </si>
  <si>
    <t>https://podminky.urs.cz/item/CS_URS_2024_01/580104015</t>
  </si>
  <si>
    <t>-1673461545</t>
  </si>
  <si>
    <t>731</t>
  </si>
  <si>
    <t>Ústřední vytápění - kotelny</t>
  </si>
  <si>
    <t>731259617</t>
  </si>
  <si>
    <t>Kotle ocelové teplovodní elektrické závěsné přímotopné montáž elektrokotlů ostatních typů o výkonu přes 18 do 60 kW</t>
  </si>
  <si>
    <t>123785701</t>
  </si>
  <si>
    <t>https://podminky.urs.cz/item/CS_URS_2024_01/731259617</t>
  </si>
  <si>
    <t>731R</t>
  </si>
  <si>
    <t>Provizorní elektrokotelna, osazení, zprovoznění, provoz 65 dní, demontáž</t>
  </si>
  <si>
    <t>-942132363</t>
  </si>
  <si>
    <t>731R1</t>
  </si>
  <si>
    <t>Provizorní přivod elektrokabelu (do 100m) včetně podružného měření elektro</t>
  </si>
  <si>
    <t>1949720004</t>
  </si>
  <si>
    <t>48417007</t>
  </si>
  <si>
    <t>elektrokotel závěsný přímotopný 22kW (3x40A)</t>
  </si>
  <si>
    <t>-1751564904</t>
  </si>
  <si>
    <t>48417009</t>
  </si>
  <si>
    <t>elektrokotel závěsný přímotopný 30kW (3x50A)</t>
  </si>
  <si>
    <t>-198089617</t>
  </si>
  <si>
    <t>PROV1</t>
  </si>
  <si>
    <t>Provizorní kontejnerová kotelna 999 KW, osazení, zprovoznění, provoz, pronájem (65 dní), demontáž</t>
  </si>
  <si>
    <t>1661922051</t>
  </si>
  <si>
    <t>PROV2</t>
  </si>
  <si>
    <t>Napojení provizorní kotelny na rozvod ÚT a elektro, vzdálenost cca 30 m</t>
  </si>
  <si>
    <t>2070424762</t>
  </si>
  <si>
    <t>PROVNAD1</t>
  </si>
  <si>
    <t>Olejová nádrž k provizorní kotelně objem 10 m3, osazení, zprovoznění, pronájem (65 dní), demontáž</t>
  </si>
  <si>
    <t>-843039156</t>
  </si>
  <si>
    <t>PROVNAD2</t>
  </si>
  <si>
    <t>Olejová nádrž k provizorní kotelně objem 15 m3, osazení, zprovoznění, pronájem (1x15 dní, 2x21 dní), demontáž</t>
  </si>
  <si>
    <t>2143027647</t>
  </si>
  <si>
    <t>PROVDOPR</t>
  </si>
  <si>
    <t>Doprava kontejnerové kotelny a olejové nádrže</t>
  </si>
  <si>
    <t>268900421</t>
  </si>
  <si>
    <t>044003000</t>
  </si>
  <si>
    <t>Revize dočasných objektů nebo zařízení staveniště</t>
  </si>
  <si>
    <t>906084282</t>
  </si>
  <si>
    <t>https://podminky.urs.cz/item/CS_URS_2024_01/044003000</t>
  </si>
  <si>
    <t>D8.4 - Datová síť</t>
  </si>
  <si>
    <t>D1 - MONTÁŽ</t>
  </si>
  <si>
    <t>D2 - MATERIÁL</t>
  </si>
  <si>
    <t>D3 - Ostatní náklady jinde neuvedené</t>
  </si>
  <si>
    <t>D1</t>
  </si>
  <si>
    <t>MONTÁŽ</t>
  </si>
  <si>
    <t>Pol1</t>
  </si>
  <si>
    <t>Geodetické zaměření - úložná trasa</t>
  </si>
  <si>
    <t>Pol2</t>
  </si>
  <si>
    <t>Instalace ocelové trubky 40 mm na kondenzát - v místě kompenzátoru</t>
  </si>
  <si>
    <t>Pol3</t>
  </si>
  <si>
    <t>Montáž smršťovací manžety</t>
  </si>
  <si>
    <t>Pol4</t>
  </si>
  <si>
    <t>Montáž objímky pro přichycení trubky na kondenzát 40 mm, vč. přišroubování šrouby TEX</t>
  </si>
  <si>
    <t>Pol5</t>
  </si>
  <si>
    <t>Pokládka HDPE 40 mm do výkopu - položka součástí rozpočtu dodávky HV</t>
  </si>
  <si>
    <t>Pol6</t>
  </si>
  <si>
    <t>Instalace HDPE 40 mm do kolektoru</t>
  </si>
  <si>
    <t>Pol7</t>
  </si>
  <si>
    <t>Instalace HDPE 40 mm UV stabil na kondenzát teplovodu</t>
  </si>
  <si>
    <t>Pol8</t>
  </si>
  <si>
    <t>Kalibrace trubek HDPE - položka součástí rozpočtu dodávky HV</t>
  </si>
  <si>
    <t>Pol11</t>
  </si>
  <si>
    <t>Tlakování trubek HDPE - položka součástí rozpočtu dodávky HV</t>
  </si>
  <si>
    <t>úseků</t>
  </si>
  <si>
    <t>Pol12</t>
  </si>
  <si>
    <t>Montáž spojky Plasson 40 mm - položka součástí rozpočtu dodávky HV</t>
  </si>
  <si>
    <t>Pol13</t>
  </si>
  <si>
    <t>Instalace sady 2xMT10/8</t>
  </si>
  <si>
    <t>Pol14</t>
  </si>
  <si>
    <t>Instalace MT 10/8 LSOH ve vnitřní trase</t>
  </si>
  <si>
    <t>Pol15</t>
  </si>
  <si>
    <t>Kalibrace a tlaková zkouška MT</t>
  </si>
  <si>
    <t>Pol17</t>
  </si>
  <si>
    <t>Montáž spojky MT 10mm s pojistkou</t>
  </si>
  <si>
    <t>Pol18</t>
  </si>
  <si>
    <t>Montáž koncovky MT 10mm s pojistkou</t>
  </si>
  <si>
    <t>Pol19</t>
  </si>
  <si>
    <t>Montáž kabelové průchodky HDPE 40/33 / sada 5xMT10mm</t>
  </si>
  <si>
    <t>Pol20</t>
  </si>
  <si>
    <t>Montáž kabelové průchodky MT10mm / mOK</t>
  </si>
  <si>
    <t>Pol21</t>
  </si>
  <si>
    <t>Kompletace a montáž kabelové komory</t>
  </si>
  <si>
    <t>Pol22</t>
  </si>
  <si>
    <t>Montáž spojky Matrix I-40/40</t>
  </si>
  <si>
    <t>Pol23</t>
  </si>
  <si>
    <t>Zafouknutí optického mikrokabelu do mikrotrubičky</t>
  </si>
  <si>
    <t>Pol24</t>
  </si>
  <si>
    <t>Smyčkování mOK v objektech</t>
  </si>
  <si>
    <t>Pol25</t>
  </si>
  <si>
    <t>Montáž napájení 230V nově instalované skříně (zahrnuje uzemnění, kabel CYKY-J, 1f. Jistič 10A, a nap. panel 230V)</t>
  </si>
  <si>
    <t>Pol26</t>
  </si>
  <si>
    <t>Montáž vodiče CYA 10 mm</t>
  </si>
  <si>
    <t>Pol27</t>
  </si>
  <si>
    <t>Montáž nástěnného rozvaděče 700x500x300</t>
  </si>
  <si>
    <t>Pol28</t>
  </si>
  <si>
    <t>Montáž lišty LV 40x40 mm, 60x40 mm</t>
  </si>
  <si>
    <t>Pol29</t>
  </si>
  <si>
    <t>Uložení výstražné folie do výkopu</t>
  </si>
  <si>
    <t>Pol30</t>
  </si>
  <si>
    <t>Uložení krycí plastové desky do výkopu</t>
  </si>
  <si>
    <t>Pol31</t>
  </si>
  <si>
    <t>Uložení označníku trasy Marker (M)</t>
  </si>
  <si>
    <t>Pol34</t>
  </si>
  <si>
    <t>Montáž kříže pro uložení kabelových rezerv na stěnu</t>
  </si>
  <si>
    <t>Pol35</t>
  </si>
  <si>
    <t>Smotání kabelové rezervy na kříži nebo v KK</t>
  </si>
  <si>
    <t>Pol36</t>
  </si>
  <si>
    <t>Zavedení průběžného OK do DR, vyvedení trubičky do ODF, uložení průběžných trubiček</t>
  </si>
  <si>
    <t>Pol37</t>
  </si>
  <si>
    <t>Montáž optického rozvaděče / boxu</t>
  </si>
  <si>
    <t>Pol38</t>
  </si>
  <si>
    <t>Montáž boxu rezerv</t>
  </si>
  <si>
    <t>Pol39</t>
  </si>
  <si>
    <t>Kompletace a montáž optické spojky do KK</t>
  </si>
  <si>
    <t>Pol40</t>
  </si>
  <si>
    <t>Příprava OR / instalace SM pigtail SC/PC, vč. sváru</t>
  </si>
  <si>
    <t>Pol41</t>
  </si>
  <si>
    <t>Příprava OR / instalace adaptor SC/PC</t>
  </si>
  <si>
    <t>Pol42</t>
  </si>
  <si>
    <t>Svár v optickém rozvaděči / OS - provaření vláken</t>
  </si>
  <si>
    <t>Pol43</t>
  </si>
  <si>
    <t>Komplexní měření (PM+OTDR) 1310nm, 1550nm</t>
  </si>
  <si>
    <t>vl.</t>
  </si>
  <si>
    <t>Pol45</t>
  </si>
  <si>
    <t>Kontrolní měření jednostranně ukončených vláken</t>
  </si>
  <si>
    <t>Pol46</t>
  </si>
  <si>
    <t>Průvrt cihla do 60cm (včetně utěsnění)</t>
  </si>
  <si>
    <t>Pol47</t>
  </si>
  <si>
    <t>Ostatní drobné práce</t>
  </si>
  <si>
    <t>Dokumentace skutečného provedení</t>
  </si>
  <si>
    <t>Pol48</t>
  </si>
  <si>
    <t>Instalace optického patchcordu SM SC-PC/LC-PC duplex, 1m</t>
  </si>
  <si>
    <t>Pol49</t>
  </si>
  <si>
    <t>Instalace napájecí zásuvky 2x230V</t>
  </si>
  <si>
    <t>Pol50</t>
  </si>
  <si>
    <t>Instalace servisní zásuvky typ E</t>
  </si>
  <si>
    <t>Pol51</t>
  </si>
  <si>
    <t>přenastavení 19“ optický switch 24 portů (CRS326-24S+2Q+RM) z lokality D3</t>
  </si>
  <si>
    <t>Pol52</t>
  </si>
  <si>
    <t>Instalace, nastavení SFP+ transceiver 10G (XS+2733LC15D sada 2 ks)</t>
  </si>
  <si>
    <t>sada</t>
  </si>
  <si>
    <t>Pol53</t>
  </si>
  <si>
    <t>Instalace, nastavení SFP transceiver 1.25G (S-31DLC20D)</t>
  </si>
  <si>
    <t>Pol54</t>
  </si>
  <si>
    <t>Instalace, nastavení koncový switch 5-port s optickým vstupem (RB260GS)</t>
  </si>
  <si>
    <t>Pol55</t>
  </si>
  <si>
    <t>Instalace, nastavení převodníku M-BUS/IP, MaR/IP</t>
  </si>
  <si>
    <t>D2</t>
  </si>
  <si>
    <t>MATERIÁL</t>
  </si>
  <si>
    <t>Pol56</t>
  </si>
  <si>
    <t>Ocelová trubka pozink 40/36 mm</t>
  </si>
  <si>
    <t>Pol57</t>
  </si>
  <si>
    <t>Smršťovací manžeta pro utěsnění spojů</t>
  </si>
  <si>
    <t>Pol59</t>
  </si>
  <si>
    <t>Objímka pro přichycení ocelové trubky 40/36 mm na kondenzát - pozink</t>
  </si>
  <si>
    <t>Pol60</t>
  </si>
  <si>
    <t>Objímka pro přichycení HDPE trubky 40/33 mm na kondenzát - pozink</t>
  </si>
  <si>
    <t>Pol61</t>
  </si>
  <si>
    <t>Šroub TEX pozink 25mm</t>
  </si>
  <si>
    <t>Pol62</t>
  </si>
  <si>
    <t>HDPE 40 mm - provozní s popisem "Teplárna Liberec"</t>
  </si>
  <si>
    <t>Pol63</t>
  </si>
  <si>
    <t>HDPE 40 mm UV stabilizace - provozní s popisem "Teplárna Liberec"</t>
  </si>
  <si>
    <t>Pol64</t>
  </si>
  <si>
    <t>Spojka Plasson 40 mm</t>
  </si>
  <si>
    <t>Pol65</t>
  </si>
  <si>
    <t>Mikrotrubička HDPE 10/8mm</t>
  </si>
  <si>
    <t>Pol66</t>
  </si>
  <si>
    <t>Mikrotrubička LSPE 10/8mm</t>
  </si>
  <si>
    <t>Pol67</t>
  </si>
  <si>
    <t>Spojka MT 10mm s pojistkou</t>
  </si>
  <si>
    <t>Pol68</t>
  </si>
  <si>
    <t>Koncovka MT 10mm s pojistkou</t>
  </si>
  <si>
    <t>Pol69</t>
  </si>
  <si>
    <t>Kabelová průchodka HDPE 40/33 / sada 2xMT10mm</t>
  </si>
  <si>
    <t>Pol70</t>
  </si>
  <si>
    <t>Kabelová průchodka MT10mm / mOK</t>
  </si>
  <si>
    <t>Pol71</t>
  </si>
  <si>
    <t>Kabelová komora pro optickou spojku a kabelové rezervy</t>
  </si>
  <si>
    <t>Pol72</t>
  </si>
  <si>
    <t>Kabelová komora pro spojení sady MT</t>
  </si>
  <si>
    <t>Pol73</t>
  </si>
  <si>
    <t>Spojka Matrix I-40/40</t>
  </si>
  <si>
    <t>Pol74</t>
  </si>
  <si>
    <t>Optický kabel 144 vl. SM</t>
  </si>
  <si>
    <t>Pol75</t>
  </si>
  <si>
    <t>Optický kabel 72 vl. SM</t>
  </si>
  <si>
    <t>Pol76</t>
  </si>
  <si>
    <t>Optický kabel 24 vl. SM</t>
  </si>
  <si>
    <t>Pol77</t>
  </si>
  <si>
    <t>Optický kabel 12 vl. SM</t>
  </si>
  <si>
    <t>Pol78</t>
  </si>
  <si>
    <t>Kabel CYKY-J 3Cx2,5mm2 (7 lokalit)</t>
  </si>
  <si>
    <t>Pol79</t>
  </si>
  <si>
    <t>Vodič CYA 10 mm</t>
  </si>
  <si>
    <t>Pol80</t>
  </si>
  <si>
    <t>Nástěnný rozvaděč cca 700x500x300, plastový/oceloplechový, IP min. 65, plné dveře, zámek</t>
  </si>
  <si>
    <t>Pol81</t>
  </si>
  <si>
    <t>Lišta LV 40x40 mm (pro kabel CYKY)</t>
  </si>
  <si>
    <t>Pol82</t>
  </si>
  <si>
    <t>Lišta LV 60x40 mm (pro OK)</t>
  </si>
  <si>
    <t>Pol83</t>
  </si>
  <si>
    <t>Jednofázový jistič 10A, char. B</t>
  </si>
  <si>
    <t>Pol84</t>
  </si>
  <si>
    <t>Výstražná fólie</t>
  </si>
  <si>
    <t>Pol85</t>
  </si>
  <si>
    <t>Krycí plastová deska 25x100</t>
  </si>
  <si>
    <t>Pol86</t>
  </si>
  <si>
    <t>Označník trasy - Marker (M)</t>
  </si>
  <si>
    <t>Pol87</t>
  </si>
  <si>
    <t>Kříž pro uložení kabelových rezerv</t>
  </si>
  <si>
    <t>Pol88</t>
  </si>
  <si>
    <t>Optický nástěnný box pro min. 24 svárů a s konektorovým panelem pro 12x SC simplex</t>
  </si>
  <si>
    <t>Pol89</t>
  </si>
  <si>
    <t>Optický rozvaděč 19" 48xSC 2U</t>
  </si>
  <si>
    <t>Pol90</t>
  </si>
  <si>
    <t>Optický rozvaděč 19" 144xSC 4U</t>
  </si>
  <si>
    <t>Pol91</t>
  </si>
  <si>
    <t>Kazeta pro uložení 12 svárů</t>
  </si>
  <si>
    <t>Pol92</t>
  </si>
  <si>
    <t>Hřebínek pro 6 svárů do kazety</t>
  </si>
  <si>
    <t>Pol93</t>
  </si>
  <si>
    <t>Box rezerv 1U</t>
  </si>
  <si>
    <t>Pol94</t>
  </si>
  <si>
    <t>Optická spojka pro min. 144 svárů, vč. kazet a průchodek</t>
  </si>
  <si>
    <t>Pol95</t>
  </si>
  <si>
    <t>Ochrana svárů trubička 40mm</t>
  </si>
  <si>
    <t>Pol96</t>
  </si>
  <si>
    <t>SM pigtail SC/PC</t>
  </si>
  <si>
    <t>Pol97</t>
  </si>
  <si>
    <t>Optická konektorová spojka - adaptor SC/PC</t>
  </si>
  <si>
    <t>Pol98</t>
  </si>
  <si>
    <t>Protipožární tmel Intumex/Promat/Hilti -tuba</t>
  </si>
  <si>
    <t>Pol99</t>
  </si>
  <si>
    <t>Ostatní drobný materiál</t>
  </si>
  <si>
    <t>Pol100</t>
  </si>
  <si>
    <t>Optický patchcord SM SC-PC/LC-PC duplex, 1m</t>
  </si>
  <si>
    <t>Pol101</t>
  </si>
  <si>
    <t>Napájecí zásuvka 2x230V</t>
  </si>
  <si>
    <t>Pol102</t>
  </si>
  <si>
    <t>Servisní zásuvka typ E</t>
  </si>
  <si>
    <t>Pol103</t>
  </si>
  <si>
    <t>SFP+ transceiver 10G (XS+2733LC15D sada 2 ks)</t>
  </si>
  <si>
    <t>Pol104</t>
  </si>
  <si>
    <t>SFP transceiver 1.25G (S-31DLC20D)</t>
  </si>
  <si>
    <t>Pol105</t>
  </si>
  <si>
    <t>Koncový switch 5-port s optickým vstupem (RB260GS)</t>
  </si>
  <si>
    <t>Pol106</t>
  </si>
  <si>
    <t>Převodník MaR/IP</t>
  </si>
  <si>
    <t>Pol107</t>
  </si>
  <si>
    <t>Převodník M-BUS/IP</t>
  </si>
  <si>
    <t>D3</t>
  </si>
  <si>
    <t>Ostatní náklady jinde neuvedené</t>
  </si>
  <si>
    <t>Pol108</t>
  </si>
  <si>
    <t>Prostorová a časová koordinace se stavbou a ostatními profesemi</t>
  </si>
  <si>
    <t>Pol109</t>
  </si>
  <si>
    <t>Pol110</t>
  </si>
  <si>
    <t>Komplexní zkoušky</t>
  </si>
  <si>
    <t>Pol111</t>
  </si>
  <si>
    <t>Pol112</t>
  </si>
  <si>
    <t>Pol113</t>
  </si>
  <si>
    <t>Pol114</t>
  </si>
  <si>
    <t>Pol115</t>
  </si>
  <si>
    <t>Zařízení a odstranění staveniště</t>
  </si>
  <si>
    <t>Pol116</t>
  </si>
  <si>
    <t>Podružný materiál nezbytný pro instalaci</t>
  </si>
  <si>
    <t>Pol117</t>
  </si>
  <si>
    <t>Pol118</t>
  </si>
  <si>
    <t>Pol119</t>
  </si>
  <si>
    <t>D9 - Parovod</t>
  </si>
  <si>
    <t>D9a - InO 301.4 - Parovod - strojní část</t>
  </si>
  <si>
    <t>-1893717737</t>
  </si>
  <si>
    <t>941111111</t>
  </si>
  <si>
    <t>Lešení řadové trubkové lehké pracovní s podlahami s provozním zatížením tř. 3 do 200 kg/m2 šířky tř. W06 od 0,6 do 0,9 m výšky do 10 m montáž</t>
  </si>
  <si>
    <t>-1829680422</t>
  </si>
  <si>
    <t>https://podminky.urs.cz/item/CS_URS_2024_01/941111111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</si>
  <si>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</si>
  <si>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</si>
  <si>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805898966</t>
  </si>
  <si>
    <t>https://podminky.urs.cz/item/CS_URS_2024_01/941111211</t>
  </si>
  <si>
    <t>560*30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</si>
  <si>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</si>
  <si>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</si>
  <si>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-900750604</t>
  </si>
  <si>
    <t>https://podminky.urs.cz/item/CS_URS_2024_01/941111811</t>
  </si>
  <si>
    <t>-574379003</t>
  </si>
  <si>
    <t>-1571498480</t>
  </si>
  <si>
    <t>25,515*20 'Přepočtené koeficientem množství</t>
  </si>
  <si>
    <t>2019271208</t>
  </si>
  <si>
    <t>713421212</t>
  </si>
  <si>
    <t>Montáž izolace tepelné potrubí, ohybů, armatur a přírub rohožemi v pletivu bez povrchové úpravy (izolační materiál ve specifikaci) v pozinkovaném šestihranném pletivu spojených ocelovým pozinkovaným drátem potrubí a ohybů dvouvrstvá</t>
  </si>
  <si>
    <t>1968097267</t>
  </si>
  <si>
    <t>https://podminky.urs.cz/item/CS_URS_2024_01/713421212</t>
  </si>
  <si>
    <t>63142681</t>
  </si>
  <si>
    <t>rohož izolační z minerální vlny prošívaná na pletivu 100kg/m3 tl 80mm</t>
  </si>
  <si>
    <t>-641331337</t>
  </si>
  <si>
    <t>-826226433</t>
  </si>
  <si>
    <t>-2025361591</t>
  </si>
  <si>
    <t>-692485281</t>
  </si>
  <si>
    <t>1424151601</t>
  </si>
  <si>
    <t>-1890294124</t>
  </si>
  <si>
    <t>-1675789394</t>
  </si>
  <si>
    <t>558497207</t>
  </si>
  <si>
    <t>298000734</t>
  </si>
  <si>
    <t>-1460282819</t>
  </si>
  <si>
    <t>802691753</t>
  </si>
  <si>
    <t>713491211</t>
  </si>
  <si>
    <t>Montáž izolace tepelné potrubí a ohybů - doplňky a konstrukční součástí oplechování pevného vnějšího obvodu přes 500 mm potrubí</t>
  </si>
  <si>
    <t>1221112401</t>
  </si>
  <si>
    <t>https://podminky.urs.cz/item/CS_URS_2024_01/713491211</t>
  </si>
  <si>
    <t>13824111</t>
  </si>
  <si>
    <t>plech Pz 275g/m2 tl 0,55mm svitek š 1000mm</t>
  </si>
  <si>
    <t>223623193</t>
  </si>
  <si>
    <t>-119964459</t>
  </si>
  <si>
    <t>1730282783</t>
  </si>
  <si>
    <t>151448064</t>
  </si>
  <si>
    <t>Potrubí ocelové hladké bezešvé v kotelnách nebo strojovnách spojované svařováním D 273x7,1 mm</t>
  </si>
  <si>
    <t>1429070786</t>
  </si>
  <si>
    <t>1051*1,1 'Přepočtené koeficientem množství</t>
  </si>
  <si>
    <t>2081544050</t>
  </si>
  <si>
    <t>-988622584</t>
  </si>
  <si>
    <t>-516603783</t>
  </si>
  <si>
    <t>940509498</t>
  </si>
  <si>
    <t>-1438031946</t>
  </si>
  <si>
    <t>308941219</t>
  </si>
  <si>
    <t>597505107</t>
  </si>
  <si>
    <t>42236515</t>
  </si>
  <si>
    <t>kohout kulový uhlíková ocel K85 111 516 PN16 T 200°C DN 150</t>
  </si>
  <si>
    <t>953813590</t>
  </si>
  <si>
    <t>R.0002631.URS</t>
  </si>
  <si>
    <t>kohout z uhlíkové oceli kulový K85 111 516 DN80 mm</t>
  </si>
  <si>
    <t>1284579063</t>
  </si>
  <si>
    <t>R.0002987.URS</t>
  </si>
  <si>
    <t>kohout z uhlíkové oceli kulový K85 111 516 DN50 mm</t>
  </si>
  <si>
    <t>703196220</t>
  </si>
  <si>
    <t>42231500R</t>
  </si>
  <si>
    <t xml:space="preserve">kohout kulový uhlíková ocel K85 111 516 PN16 T 200°C DN 25_x000d_
</t>
  </si>
  <si>
    <t>-1199314557</t>
  </si>
  <si>
    <t>734109221</t>
  </si>
  <si>
    <t>Montáž armatur přírubových se dvěma přírubami PN 16 DN 250</t>
  </si>
  <si>
    <t>-852817602</t>
  </si>
  <si>
    <t>https://podminky.urs.cz/item/CS_URS_2024_01/734109221</t>
  </si>
  <si>
    <t>734109223R</t>
  </si>
  <si>
    <t>1979499977</t>
  </si>
  <si>
    <t>734111412</t>
  </si>
  <si>
    <t>Ventily uzavírací přírubové přímé ovládané ručně PN 16 do 300°C (V 30 111 616) DN 25</t>
  </si>
  <si>
    <t>-1174264569</t>
  </si>
  <si>
    <t>https://podminky.urs.cz/item/CS_URS_2024_01/734111412</t>
  </si>
  <si>
    <t>734111413</t>
  </si>
  <si>
    <t>Ventily uzavírací přírubové přímé ovládané ručně PN 16 do 300°C (V 30 111 616) DN 40</t>
  </si>
  <si>
    <t>-306891752</t>
  </si>
  <si>
    <t>https://podminky.urs.cz/item/CS_URS_2024_01/734111413</t>
  </si>
  <si>
    <t>734111413R</t>
  </si>
  <si>
    <t>1219168843</t>
  </si>
  <si>
    <t>734111414</t>
  </si>
  <si>
    <t>Ventily uzavírací přírubové přímé ovládané ručně PN 16 do 300°C (V 30 111 616) DN 50</t>
  </si>
  <si>
    <t>-1305053343</t>
  </si>
  <si>
    <t>https://podminky.urs.cz/item/CS_URS_2024_01/734111414</t>
  </si>
  <si>
    <t>734111417</t>
  </si>
  <si>
    <t>Ventily uzavírací přírubové přímé ovládané ručně PN 16 do 300°C (V 30 111 616) DN 80</t>
  </si>
  <si>
    <t>430913765</t>
  </si>
  <si>
    <t>https://podminky.urs.cz/item/CS_URS_2024_01/734111417</t>
  </si>
  <si>
    <t>734111422</t>
  </si>
  <si>
    <t>Ventily uzavírací přírubové přímé ovládané ručně PN 16 do 300°C (V 30 111 616) DN 150</t>
  </si>
  <si>
    <t>1914092141</t>
  </si>
  <si>
    <t>https://podminky.urs.cz/item/CS_URS_2024_01/734111422</t>
  </si>
  <si>
    <t>1155639480</t>
  </si>
  <si>
    <t xml:space="preserve">Poznámka k položce:_x000d_
Viz. TEP0314_PID_D2-5-DPS-P&amp;ID_02_R01 - Název krátký - pol. UK1-4 - DN250-25_x000d_
TEP0314_SZ_D2-5-DPS-DPS01-02-Potrubi-a-armatury-Seznam-armatur_10_R00_x000d_
</t>
  </si>
  <si>
    <t>OK40-16</t>
  </si>
  <si>
    <t>Odvaděč kondenzátu, plovákový DN40, PN16</t>
  </si>
  <si>
    <t>-506284756</t>
  </si>
  <si>
    <t>734111423R</t>
  </si>
  <si>
    <t>Ventil přírubový uzavírací přímý DN 250 PN 16 do 300°C ovládaný ručně</t>
  </si>
  <si>
    <t>538999622</t>
  </si>
  <si>
    <t>734121313</t>
  </si>
  <si>
    <t>Ventily zpětné přírubové samočinné přímé do vodorovného potrubí PN 16 do 300°C (Z 16 117 616) DN 40</t>
  </si>
  <si>
    <t>-194233258</t>
  </si>
  <si>
    <t>https://podminky.urs.cz/item/CS_URS_2024_01/734121313</t>
  </si>
  <si>
    <t>898206621</t>
  </si>
  <si>
    <t>-881741065</t>
  </si>
  <si>
    <t>8586142</t>
  </si>
  <si>
    <t>-855591050</t>
  </si>
  <si>
    <t>404621661</t>
  </si>
  <si>
    <t>1533319075</t>
  </si>
  <si>
    <t>-1868812954</t>
  </si>
  <si>
    <t>-731078404</t>
  </si>
  <si>
    <t>1746816776</t>
  </si>
  <si>
    <t>242349463</t>
  </si>
  <si>
    <t>757091507</t>
  </si>
  <si>
    <t>716466141</t>
  </si>
  <si>
    <t>734173424</t>
  </si>
  <si>
    <t>Mezikusy, přírubové spoje přírubové spoje PN 16/I, 200°C DN 250</t>
  </si>
  <si>
    <t>-1426570403</t>
  </si>
  <si>
    <t>https://podminky.urs.cz/item/CS_URS_2024_01/734173424</t>
  </si>
  <si>
    <t>1280583754</t>
  </si>
  <si>
    <t>1336065065</t>
  </si>
  <si>
    <t>249194003</t>
  </si>
  <si>
    <t>-1857420677</t>
  </si>
  <si>
    <t>250*0,5</t>
  </si>
  <si>
    <t>107591808</t>
  </si>
  <si>
    <t>2140503508</t>
  </si>
  <si>
    <t>R.1SSR0060250090</t>
  </si>
  <si>
    <t xml:space="preserve">Trubka předizolovaná ocelová  série1 ocel P235GH, DN 25, DA90, 6m</t>
  </si>
  <si>
    <t>1276997295</t>
  </si>
  <si>
    <t>230011027</t>
  </si>
  <si>
    <t>Montáž potrubí z trub ocelových hladkých tř. 11 až 13 Ø 38 mm, tl. 2,9 mm</t>
  </si>
  <si>
    <t>2025009267</t>
  </si>
  <si>
    <t>https://podminky.urs.cz/item/CS_URS_2024_01/230011027</t>
  </si>
  <si>
    <t>804210464</t>
  </si>
  <si>
    <t>230011035R</t>
  </si>
  <si>
    <t>Montáž potrubí z trub ocelových hladkých tř. 11 až 13 Ø 44,5 mm, tl. 6,3 mm</t>
  </si>
  <si>
    <t>-1449459122</t>
  </si>
  <si>
    <t>14015026</t>
  </si>
  <si>
    <t>trubka ocelová bezešvá přesná jakost 11 353 45x7,0mm</t>
  </si>
  <si>
    <t>1737471803</t>
  </si>
  <si>
    <t>230011044</t>
  </si>
  <si>
    <t>Montáž potrubí z trub ocelových hladkých tř. 11 až 13 Ø 57 mm, tl. 6,3 mm</t>
  </si>
  <si>
    <t>-843001233</t>
  </si>
  <si>
    <t>https://podminky.urs.cz/item/CS_URS_2024_01/230011044</t>
  </si>
  <si>
    <t>55283907</t>
  </si>
  <si>
    <t>trubka ocelová bezešvá hladká jakost 11 353 60,3x6,3mm</t>
  </si>
  <si>
    <t>-2029463009</t>
  </si>
  <si>
    <t>-339910117</t>
  </si>
  <si>
    <t>14391013</t>
  </si>
  <si>
    <t>potrubí horkovodní ocelové předizolované kompaktní systém s antidifúzní barierou DN 50/125</t>
  </si>
  <si>
    <t>628765359</t>
  </si>
  <si>
    <t>23*12</t>
  </si>
  <si>
    <t>230011058</t>
  </si>
  <si>
    <t>Montáž potrubí z trub ocelových hladkých tř. 11 až 13 Ø 89 mm, tl. 4,0 mm</t>
  </si>
  <si>
    <t>-194355929</t>
  </si>
  <si>
    <t>https://podminky.urs.cz/item/CS_URS_2024_01/230011058</t>
  </si>
  <si>
    <t>14391021R</t>
  </si>
  <si>
    <t xml:space="preserve">potrubí parní ocelové předizolované sendvičový systém  DN 80/250</t>
  </si>
  <si>
    <t>-1817331784</t>
  </si>
  <si>
    <t>276*1,1 'Přepočtené koeficientem množství</t>
  </si>
  <si>
    <t>2068802450</t>
  </si>
  <si>
    <t>-845696796</t>
  </si>
  <si>
    <t>1200*1,1 'Přepočtené koeficientem množství</t>
  </si>
  <si>
    <t>230011091</t>
  </si>
  <si>
    <t>Montáž potrubí z trub ocelových hladkých tř. 11 až 13 Ø 159 mm, tl. 8,0 mm</t>
  </si>
  <si>
    <t>-924229591</t>
  </si>
  <si>
    <t>https://podminky.urs.cz/item/CS_URS_2024_01/230011091</t>
  </si>
  <si>
    <t>55283925</t>
  </si>
  <si>
    <t>trubka ocelová bezešvá hladká jakost 11 353 168x8mm</t>
  </si>
  <si>
    <t>-1481401395</t>
  </si>
  <si>
    <t>1583353645</t>
  </si>
  <si>
    <t>14391035HPIP</t>
  </si>
  <si>
    <t>potrubí parní ocelové předizolované sendvičový systém DN 250/450</t>
  </si>
  <si>
    <t>1343327934</t>
  </si>
  <si>
    <t>1201745076</t>
  </si>
  <si>
    <t>R.1SMK0900250090</t>
  </si>
  <si>
    <t>Koleno předizolované ocelové série1 90°, ocel P235GH, DN 25, DA90, 1,0 x 1,0m</t>
  </si>
  <si>
    <t>-1293869312</t>
  </si>
  <si>
    <t>R.1SSU0000250090</t>
  </si>
  <si>
    <t xml:space="preserve">Předizolovaná uzavírací armatura  série1 ocel P235GH, DN 25, DA90</t>
  </si>
  <si>
    <t>1242033313</t>
  </si>
  <si>
    <t>R.1PT050025N</t>
  </si>
  <si>
    <t>Odbočka par.-T 1-DN50/125 x 1-DN25/90 al. N</t>
  </si>
  <si>
    <t>664941167</t>
  </si>
  <si>
    <t>1040557897</t>
  </si>
  <si>
    <t>951698759</t>
  </si>
  <si>
    <t>R.1DMK0900320110</t>
  </si>
  <si>
    <t xml:space="preserve">Koleno předizolované ocelové  série1 90°, ocel P235GH, antidifúzní bariéra, DN 32, DA110, 1,0 x 1,0m</t>
  </si>
  <si>
    <t>667756269</t>
  </si>
  <si>
    <t>R.1DOK0900500125</t>
  </si>
  <si>
    <t xml:space="preserve">Koleno předizolované ocelové  série1 90°, ocel P235GH, antidifúzní bariéra, DN 50, DA125, 1,5 x 2,0m</t>
  </si>
  <si>
    <t>-1659852834</t>
  </si>
  <si>
    <t>R.1SSU0000320110</t>
  </si>
  <si>
    <t>Předizolovaná uzavírací armatura combi série1 ocel P235GH, DN 32, DA110</t>
  </si>
  <si>
    <t>1989925428</t>
  </si>
  <si>
    <t>Koleno předizolované ocelové sendvičový syst. 90°, ocel P235GH, DN 32, DA200, 1,0 x 1,0m</t>
  </si>
  <si>
    <t>-722558286</t>
  </si>
  <si>
    <t>KKP32-200</t>
  </si>
  <si>
    <t xml:space="preserve">Uzavírací armatura, parní  DN32/200</t>
  </si>
  <si>
    <t>610366057</t>
  </si>
  <si>
    <t>-267056971</t>
  </si>
  <si>
    <t xml:space="preserve">Oblouk 3D EN 10253-2, mat. P235GH  ø48.3x4.5 / 90°</t>
  </si>
  <si>
    <t>1788053822</t>
  </si>
  <si>
    <t>T-kus, EN 10253-2, mat. P235GH, ø48.3x4.5/ 48.3x4.5</t>
  </si>
  <si>
    <t>554252445</t>
  </si>
  <si>
    <t>-1609003461</t>
  </si>
  <si>
    <t>R.1DMK0900650140</t>
  </si>
  <si>
    <t xml:space="preserve">Koleno předizolované ocelové  série1 90°, ocel P235GH, antidifúzní bariéra, DN 65, DA140, 1,0 x 1,0m</t>
  </si>
  <si>
    <t>-1479036137</t>
  </si>
  <si>
    <t>78604960</t>
  </si>
  <si>
    <t>-667678527</t>
  </si>
  <si>
    <t>77704539</t>
  </si>
  <si>
    <t>R.3SMK0900800200</t>
  </si>
  <si>
    <t>Koleno předizolované ocelové sendvičový syst. 90°, ocel P235GH, DN 80, DA250, 1,0 x 1,0m</t>
  </si>
  <si>
    <t>-1099277275</t>
  </si>
  <si>
    <t>747085876</t>
  </si>
  <si>
    <t>R1.3SMK0900800200</t>
  </si>
  <si>
    <t>Koleno předizolované ocelové sendvičový syst. 90°, ocel P235GH, DN 80, DA250, 1,0 x 2,0m</t>
  </si>
  <si>
    <t>1874146100</t>
  </si>
  <si>
    <t>ODBPAR-</t>
  </si>
  <si>
    <t>Odbočka paralelní-DN80/250 x 3-DN32/200, parní</t>
  </si>
  <si>
    <t>-2000633017</t>
  </si>
  <si>
    <t>1199462883</t>
  </si>
  <si>
    <t>-962166819</t>
  </si>
  <si>
    <t>-447871921</t>
  </si>
  <si>
    <t>-307086913</t>
  </si>
  <si>
    <t>-1630934448</t>
  </si>
  <si>
    <t>R.1DMK0751500250</t>
  </si>
  <si>
    <t>Koleno předizolované ocelové série1 80°, ocel P235GH, antidifúzní bariéra, DN 150, DA250, 1,0 x 1,0m</t>
  </si>
  <si>
    <t>699494209</t>
  </si>
  <si>
    <t>R2.1DMK0751500250</t>
  </si>
  <si>
    <t>1390743320</t>
  </si>
  <si>
    <t>R.1DSP0001500250</t>
  </si>
  <si>
    <t>Předizolovaný pevný bod R série1 ocel P235GH, antidifúzní bariéra, DN 150, DA250, atyp 30°</t>
  </si>
  <si>
    <t>-264950528</t>
  </si>
  <si>
    <t>R.2DSP0001500250</t>
  </si>
  <si>
    <t>Předizolovaný pevný bod R série1 ocel P235GH, antidifúzní bariéra, DN 150, DA250, atyp 20°</t>
  </si>
  <si>
    <t>1169071211</t>
  </si>
  <si>
    <t>R.3DSP0001500250</t>
  </si>
  <si>
    <t>Předizolovaný pevný bod R série1 ocel P235GH, antidifúzní bariéra, DN 150, DA250, atyp 10°</t>
  </si>
  <si>
    <t>748984770</t>
  </si>
  <si>
    <t>1547675596</t>
  </si>
  <si>
    <t>608791787</t>
  </si>
  <si>
    <t>KKP250-25</t>
  </si>
  <si>
    <t>-995678151</t>
  </si>
  <si>
    <t>-1721885969</t>
  </si>
  <si>
    <t>OBL250-80</t>
  </si>
  <si>
    <t>Oblouk 3D EN 10253-2, mat. P235GH ø273x7.0 / 80°</t>
  </si>
  <si>
    <t>-1511031647</t>
  </si>
  <si>
    <t>OBL250-70</t>
  </si>
  <si>
    <t>Oblouk 3D EN 10253-2, mat. P235GH ø273x7.0 / 70°</t>
  </si>
  <si>
    <t>544299494</t>
  </si>
  <si>
    <t>R.3SOK0902500500</t>
  </si>
  <si>
    <t xml:space="preserve">Koleno předizolované ocelové SENDVČOVÝ SYST.  90°, ocel P235GH, DN 250, DA450, 2,0 x 2,0m</t>
  </si>
  <si>
    <t>-655165032</t>
  </si>
  <si>
    <t>230024135</t>
  </si>
  <si>
    <t>Montáž trubních dílů přivařovacích hmotnosti přes 10 do 50 kg tř. 11 až 13 Ø 377 mm, tl. 9 mm</t>
  </si>
  <si>
    <t>-837167561</t>
  </si>
  <si>
    <t>https://podminky.urs.cz/item/CS_URS_2024_01/230024135</t>
  </si>
  <si>
    <t>Pol44</t>
  </si>
  <si>
    <t xml:space="preserve">Redukce EN 10253-2, mat. P235GH  DN350/250</t>
  </si>
  <si>
    <t>-1696710073</t>
  </si>
  <si>
    <t>2131440251</t>
  </si>
  <si>
    <t>1635257300</t>
  </si>
  <si>
    <t>Podpěra kluzná DN250, včetně PTFE desky a nerezové kluzné plochy</t>
  </si>
  <si>
    <t>604412476</t>
  </si>
  <si>
    <t>PKVDN250</t>
  </si>
  <si>
    <t>766915247</t>
  </si>
  <si>
    <t>PKVPB250</t>
  </si>
  <si>
    <t>1826756405</t>
  </si>
  <si>
    <t>Podpěra kluzná předizolovaného potrubí DN250, včetně PTFE desky a nerezové kluzné plochy</t>
  </si>
  <si>
    <t>1878818570</t>
  </si>
  <si>
    <t>Pevná uložení předizolovaného potrubí DN250</t>
  </si>
  <si>
    <t>1546843946</t>
  </si>
  <si>
    <t>223468431</t>
  </si>
  <si>
    <t>1082921434</t>
  </si>
  <si>
    <t>1613755634</t>
  </si>
  <si>
    <t>-1776982755</t>
  </si>
  <si>
    <t>1832280801</t>
  </si>
  <si>
    <t>-1874572741</t>
  </si>
  <si>
    <t>1123005466</t>
  </si>
  <si>
    <t>230083046</t>
  </si>
  <si>
    <t>Demontáž ocelového potrubí do šrotu hmotnosti přes 50 do 250 kg připojovací rozměr Ø 76, tl. 3,2 mm</t>
  </si>
  <si>
    <t>1448446136</t>
  </si>
  <si>
    <t>https://podminky.urs.cz/item/CS_URS_2024_01/230083046</t>
  </si>
  <si>
    <t>-608725683</t>
  </si>
  <si>
    <t>-1795361343</t>
  </si>
  <si>
    <t>230083156</t>
  </si>
  <si>
    <t>Demontáž ocelového potrubí do šrotu hmotnosti přes 50 do 250 kg připojovací rozměr Ø 530, tl. 10,0 mm</t>
  </si>
  <si>
    <t>-1165928962</t>
  </si>
  <si>
    <t>https://podminky.urs.cz/item/CS_URS_2024_01/230083156</t>
  </si>
  <si>
    <t>Poznámka k položce:_x000d_
Celkokvá délka 1100m a, rozřezáníí na cca 3m ks</t>
  </si>
  <si>
    <t>-1434963014</t>
  </si>
  <si>
    <t>206*1,2</t>
  </si>
  <si>
    <t>R.1SSL0000500125</t>
  </si>
  <si>
    <t xml:space="preserve">Těsnění labyrintové  série1 DN 50, DA125</t>
  </si>
  <si>
    <t>1517118013</t>
  </si>
  <si>
    <t>R.1SSL0000250090</t>
  </si>
  <si>
    <t>Těsnění labyrintové série1 DN 25, DA90</t>
  </si>
  <si>
    <t>-1985769653</t>
  </si>
  <si>
    <t>R.1SSM0000500125</t>
  </si>
  <si>
    <t xml:space="preserve">Manžeta ukončovací smršťovací  série1 DHEC, DN 50, DA125</t>
  </si>
  <si>
    <t>1609032942</t>
  </si>
  <si>
    <t>R.1SSM0000250090</t>
  </si>
  <si>
    <t xml:space="preserve">Manžeta ukončovací smršťovací  série1 DHEC, DN 25, DA90</t>
  </si>
  <si>
    <t>188922831</t>
  </si>
  <si>
    <t>-1243969954</t>
  </si>
  <si>
    <t>R.1SSD0020500125</t>
  </si>
  <si>
    <t>Dvojitě těsněná smrštitelná spojka série1 délka 500mm; dvojité uzavření, kompletní s PUR izolací, DN 50, DA125</t>
  </si>
  <si>
    <t>-721173574</t>
  </si>
  <si>
    <t>R.1SSD0020250090</t>
  </si>
  <si>
    <t>Dvojitě těsněná smrštitelná spojka série1 délka 500mm; dvojité uzavření, kompletní s PUR izolací, DN 25, DA90</t>
  </si>
  <si>
    <t>1166110896</t>
  </si>
  <si>
    <t>R.2DSD0022500450</t>
  </si>
  <si>
    <t>Doizolování spoje pára; dvojité uzavření, DA450</t>
  </si>
  <si>
    <t>-1464260706</t>
  </si>
  <si>
    <t>R.2DSD0021250250</t>
  </si>
  <si>
    <t xml:space="preserve">Doizolování spoje, pára; dvojité uzavření,  DA250</t>
  </si>
  <si>
    <t>844047471</t>
  </si>
  <si>
    <t>R.1DSD0021000200</t>
  </si>
  <si>
    <t>Doizolování spoje pára; dvojité uzavření,DA200</t>
  </si>
  <si>
    <t>-1318123868</t>
  </si>
  <si>
    <t>R.0CR250</t>
  </si>
  <si>
    <t>CR-Gumová průchodka stěnou D250</t>
  </si>
  <si>
    <t>1333803579</t>
  </si>
  <si>
    <t>R.0CR200</t>
  </si>
  <si>
    <t>CR-Gumová průchodka stěnou D200</t>
  </si>
  <si>
    <t>1047993297</t>
  </si>
  <si>
    <t>R-MU-PARA250</t>
  </si>
  <si>
    <t>Manžeta ukončovací nerez parní DA250</t>
  </si>
  <si>
    <t>944209489</t>
  </si>
  <si>
    <t>R-MU-PARA 200</t>
  </si>
  <si>
    <t xml:space="preserve">Manžeta ukončovací nerez parní  DA200</t>
  </si>
  <si>
    <t>2129915593</t>
  </si>
  <si>
    <t>Zkoušky rentgenové 20%</t>
  </si>
  <si>
    <t>-813423176</t>
  </si>
  <si>
    <t>0431240R</t>
  </si>
  <si>
    <t>Zkoušky ultrazvuk - 100%</t>
  </si>
  <si>
    <t>-696336207</t>
  </si>
  <si>
    <t>1305020218</t>
  </si>
  <si>
    <t>-1355215529</t>
  </si>
  <si>
    <t>D9b - InO 301.4 - Parovod - stavební část</t>
  </si>
  <si>
    <t>113107326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</si>
  <si>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</si>
  <si>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-1715946672</t>
  </si>
  <si>
    <t>https://podminky.urs.cz/item/CS_URS_2024_01/113107326</t>
  </si>
  <si>
    <t>197*0,15</t>
  </si>
  <si>
    <t>131251204</t>
  </si>
  <si>
    <t>Hloubení zapažených jam a zářezů strojně s urovnáním dna do předepsaného profilu a spádu v hornině třídy těžitelnosti I skupiny 3 přes 100 do 500 m3</t>
  </si>
  <si>
    <t>-768384070</t>
  </si>
  <si>
    <t>https://podminky.urs.cz/item/CS_URS_2024_01/131251204</t>
  </si>
  <si>
    <t>140*5 'Přepočtené koeficientem množství</t>
  </si>
  <si>
    <t>280*2*2</t>
  </si>
  <si>
    <t>2*1,5*1,5*0,25</t>
  </si>
  <si>
    <t>100*1,8</t>
  </si>
  <si>
    <t>197*0,025 'Přepočtené koeficientem množství</t>
  </si>
  <si>
    <t>0,1</t>
  </si>
  <si>
    <t>0,8*0,15*0,25*4</t>
  </si>
  <si>
    <t>0,8*0,15*0,55*4</t>
  </si>
  <si>
    <t>(0,8+0,15)*2*0,55*4</t>
  </si>
  <si>
    <t>-230966917</t>
  </si>
  <si>
    <t>Poznámka k položce:_x000d_
30% dodávka panelů</t>
  </si>
  <si>
    <t>220*0,075 'Přepočtené koeficientem množství</t>
  </si>
  <si>
    <t>220*0,2</t>
  </si>
  <si>
    <t>12*2</t>
  </si>
  <si>
    <t>985112112</t>
  </si>
  <si>
    <t>Odsekání degradovaného betonu stěn, tloušťky přes 10 do 30 mm</t>
  </si>
  <si>
    <t>1378296565</t>
  </si>
  <si>
    <t>https://podminky.urs.cz/item/CS_URS_2024_01/985112112</t>
  </si>
  <si>
    <t>2*2*4</t>
  </si>
  <si>
    <t>985131111</t>
  </si>
  <si>
    <t>Očištění ploch stěn, rubu kleneb a podlah tlakovou vodou</t>
  </si>
  <si>
    <t>-2072763034</t>
  </si>
  <si>
    <t>https://podminky.urs.cz/item/CS_URS_2024_01/985131111</t>
  </si>
  <si>
    <t>985311111</t>
  </si>
  <si>
    <t>Reprofilace betonu sanačními maltami na cementové bázi ručně stěn, tloušťky do 10 mm</t>
  </si>
  <si>
    <t>-1359318045</t>
  </si>
  <si>
    <t>https://podminky.urs.cz/item/CS_URS_2024_01/985311111</t>
  </si>
  <si>
    <t>985312111</t>
  </si>
  <si>
    <t>Stěrka k vyrovnání ploch reprofilovaného betonu stěn, tloušťky do 2 mm</t>
  </si>
  <si>
    <t>-1345192673</t>
  </si>
  <si>
    <t>https://podminky.urs.cz/item/CS_URS_2024_01/985312111</t>
  </si>
  <si>
    <t>985324211</t>
  </si>
  <si>
    <t>Ochranný nátěr betonu akrylátový dvojnásobný s impregnací S2 (OS-B)</t>
  </si>
  <si>
    <t>-558819129</t>
  </si>
  <si>
    <t>https://podminky.urs.cz/item/CS_URS_2024_01/985324211</t>
  </si>
  <si>
    <t>1079471703</t>
  </si>
  <si>
    <t>1489269647</t>
  </si>
  <si>
    <t>196,199*15 'Přepočtené koeficientem množství</t>
  </si>
  <si>
    <t>-2035711867</t>
  </si>
  <si>
    <t>-2106390849</t>
  </si>
  <si>
    <t>1933642320</t>
  </si>
  <si>
    <t>1068993874</t>
  </si>
  <si>
    <t>-562928443</t>
  </si>
  <si>
    <t>-282094936</t>
  </si>
  <si>
    <t>16*6</t>
  </si>
  <si>
    <t>8*1,5</t>
  </si>
  <si>
    <t>D11 - Plynovod</t>
  </si>
  <si>
    <t xml:space="preserve">    23-M - Montáže potrubí-DPS01.02</t>
  </si>
  <si>
    <t xml:space="preserve">    VRN1 - Průzkumné, geodetické a projektové práce</t>
  </si>
  <si>
    <t>997013111</t>
  </si>
  <si>
    <t>Vnitrostaveništní doprava suti a vybouraných hmot vodorovně do 50 m s naložením základní pro budovy a haly výšky do 6 m</t>
  </si>
  <si>
    <t>1132881586</t>
  </si>
  <si>
    <t>https://podminky.urs.cz/item/CS_URS_2024_01/997013111</t>
  </si>
  <si>
    <t>767996703</t>
  </si>
  <si>
    <t>Demontáž ostatních zámečnických konstrukcí řezáním o hmotnosti jednotlivých dílů přes 100 do 250 kg</t>
  </si>
  <si>
    <t>2004568639</t>
  </si>
  <si>
    <t>https://podminky.urs.cz/item/CS_URS_2024_01/767996703</t>
  </si>
  <si>
    <t>-892684034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</si>
  <si>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</si>
  <si>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</si>
  <si>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-168403023</t>
  </si>
  <si>
    <t>https://podminky.urs.cz/item/CS_URS_2024_01/998767194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</si>
  <si>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</si>
  <si>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</si>
  <si>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-1978242828</t>
  </si>
  <si>
    <t>https://podminky.urs.cz/item/CS_URS_2024_01/998767199</t>
  </si>
  <si>
    <t>30*20 'Přepočtené koeficientem množství</t>
  </si>
  <si>
    <t>Montáže potrubí-DPS01.02</t>
  </si>
  <si>
    <t>2123003641</t>
  </si>
  <si>
    <t>230200166</t>
  </si>
  <si>
    <t>Dodatečné osazení trubních dílů přivařovacích DN 500</t>
  </si>
  <si>
    <t>273486317</t>
  </si>
  <si>
    <t>https://podminky.urs.cz/item/CS_URS_2024_01/230200166</t>
  </si>
  <si>
    <t>230201050</t>
  </si>
  <si>
    <t>Montáž potrubí z oceli Ø přes 324,6 do 377 mm, tl. stěny 8 mm</t>
  </si>
  <si>
    <t>1493272322</t>
  </si>
  <si>
    <t>https://podminky.urs.cz/item/CS_URS_2024_01/230201050</t>
  </si>
  <si>
    <t>14035915</t>
  </si>
  <si>
    <t>trubka ocelová bezešvá hladká jakost 11 353 377x10mm</t>
  </si>
  <si>
    <t>1379797393</t>
  </si>
  <si>
    <t>230201341</t>
  </si>
  <si>
    <t>Montáž elektrotvarovky PE průměru přes 110 mm Ø 315, tl. stěny 18,7 mm</t>
  </si>
  <si>
    <t>177718280</t>
  </si>
  <si>
    <t>https://podminky.urs.cz/item/CS_URS_2024_01/230201341</t>
  </si>
  <si>
    <t>PR300-PE-OCEL</t>
  </si>
  <si>
    <t>Přechodka PE.HD/Ocel DN315/DN300</t>
  </si>
  <si>
    <t>1883255727</t>
  </si>
  <si>
    <t>-1567934200</t>
  </si>
  <si>
    <t>Pol58</t>
  </si>
  <si>
    <t xml:space="preserve">Trubka ocelová EN 10216-2, mat. P235GH  ø406.4x10.0</t>
  </si>
  <si>
    <t>39192851</t>
  </si>
  <si>
    <t>R1</t>
  </si>
  <si>
    <t>Kabelová chránička, betonová</t>
  </si>
  <si>
    <t>-1160879919</t>
  </si>
  <si>
    <t>230202077</t>
  </si>
  <si>
    <t>Nasunutí potrubní sekce do chráničky nasouvané potrubí plastové dn přes 315 do 450 mm</t>
  </si>
  <si>
    <t>1615779433</t>
  </si>
  <si>
    <t>https://podminky.urs.cz/item/CS_URS_2024_01/230202077</t>
  </si>
  <si>
    <t>230202133</t>
  </si>
  <si>
    <t>Montáž kluzných objímek pro zasunutí potrubí do chráničky výšky 25 mm vnějšího průměru potrubí přes 290 do 328 mm</t>
  </si>
  <si>
    <t>-721585931</t>
  </si>
  <si>
    <t>https://podminky.urs.cz/item/CS_URS_2024_01/230202133</t>
  </si>
  <si>
    <t>28655180</t>
  </si>
  <si>
    <t>objímka kluzná typ F segment v 25mm</t>
  </si>
  <si>
    <t>2011754523</t>
  </si>
  <si>
    <t>30*4 'Přepočtené koeficientem množství</t>
  </si>
  <si>
    <t>230202231</t>
  </si>
  <si>
    <t>Montáž manžety na chráničku potrubí plastového dn přes 450 do 560 mm</t>
  </si>
  <si>
    <t>-258041536</t>
  </si>
  <si>
    <t>https://podminky.urs.cz/item/CS_URS_2024_01/230202231</t>
  </si>
  <si>
    <t>1050990343</t>
  </si>
  <si>
    <t>230205156</t>
  </si>
  <si>
    <t>Montáž potrubí PE průměru přes 110 mm Ø 315, tl. stěny 17,9 mm</t>
  </si>
  <si>
    <t>1675621815</t>
  </si>
  <si>
    <t>https://podminky.urs.cz/item/CS_URS_2024_01/230205156</t>
  </si>
  <si>
    <t>28613473</t>
  </si>
  <si>
    <t>potrubí plynovodní PE100 SDR 17, tyče 12 m, 315x18,7 mm</t>
  </si>
  <si>
    <t>1028206207</t>
  </si>
  <si>
    <t>230208515</t>
  </si>
  <si>
    <t>Odplynění a inertizace ocelového potrubí DN přes 200 do 300 mm</t>
  </si>
  <si>
    <t>-1924121846</t>
  </si>
  <si>
    <t>https://podminky.urs.cz/item/CS_URS_2024_01/230208515</t>
  </si>
  <si>
    <t>230210016</t>
  </si>
  <si>
    <t>Montáž opláštění ruční asfaltem za tepla 4 vrstvy</t>
  </si>
  <si>
    <t>-222725588</t>
  </si>
  <si>
    <t>https://podminky.urs.cz/item/CS_URS_2024_01/230210016</t>
  </si>
  <si>
    <t>230220017</t>
  </si>
  <si>
    <t>Montáž příslušenství plynovodů čichačky na plynovod DN 80</t>
  </si>
  <si>
    <t>170228625</t>
  </si>
  <si>
    <t>https://podminky.urs.cz/item/CS_URS_2024_01/230220017</t>
  </si>
  <si>
    <t>230220031</t>
  </si>
  <si>
    <t>Montáž příslušenství plynovodů čichačky na chráničku plynovodu</t>
  </si>
  <si>
    <t>1289692333</t>
  </si>
  <si>
    <t>https://podminky.urs.cz/item/CS_URS_2024_01/230220031</t>
  </si>
  <si>
    <t>230230008</t>
  </si>
  <si>
    <t>Tlakové zkoušky předběžné vodou DN 300</t>
  </si>
  <si>
    <t>-792377225</t>
  </si>
  <si>
    <t>https://podminky.urs.cz/item/CS_URS_2024_01/230230008</t>
  </si>
  <si>
    <t>230230023</t>
  </si>
  <si>
    <t>Tlakové zkoušky hlavní vzduchem 0,6 MPa DN 300</t>
  </si>
  <si>
    <t>-1700958304</t>
  </si>
  <si>
    <t>https://podminky.urs.cz/item/CS_URS_2024_01/230230023</t>
  </si>
  <si>
    <t>231191104</t>
  </si>
  <si>
    <t>Montáž trubních dílů přivařovacích hmotnosti do 50 kg Ø 530, tl. 10 mm</t>
  </si>
  <si>
    <t>-254971347</t>
  </si>
  <si>
    <t>https://podminky.urs.cz/item/CS_URS_2024_01/231191104</t>
  </si>
  <si>
    <t>RED500-300</t>
  </si>
  <si>
    <t>150284308</t>
  </si>
  <si>
    <t>OBL300-90</t>
  </si>
  <si>
    <t>Oblouk ocelový R=5DN EN 10253-2, mat. P235GH ,DN300</t>
  </si>
  <si>
    <t>-4661139</t>
  </si>
  <si>
    <t>VRN1</t>
  </si>
  <si>
    <t>Průzkumné, geodetické a projektové práce</t>
  </si>
  <si>
    <t>012203000</t>
  </si>
  <si>
    <t>Geodetické práce při provádění stavby</t>
  </si>
  <si>
    <t>-572729318</t>
  </si>
  <si>
    <t>https://podminky.urs.cz/item/CS_URS_2024_01/012203000</t>
  </si>
  <si>
    <t>Poznámka k položce:_x000d_
Geometrické zaměření horní hrany spojek - (uveden počet spojek)_x000d_
Spojky nutno zaměřit před zásypem potrubí</t>
  </si>
  <si>
    <t>Zkoušky rentgenové 100%</t>
  </si>
  <si>
    <t>-1189897736</t>
  </si>
  <si>
    <t>-1931304410</t>
  </si>
  <si>
    <t xml:space="preserve">    VRN3 - Zařízení staveniště</t>
  </si>
  <si>
    <t xml:space="preserve">    VRN6 - Územní vlivy</t>
  </si>
  <si>
    <t xml:space="preserve">    VRN9 - Ostatní náklady</t>
  </si>
  <si>
    <t>012103000</t>
  </si>
  <si>
    <t>Geodetické práce před výstavbou</t>
  </si>
  <si>
    <t>-539157261</t>
  </si>
  <si>
    <t>https://podminky.urs.cz/item/CS_URS_2024_01/012103000</t>
  </si>
  <si>
    <t xml:space="preserve">Poznámka k položce:_x000d_
Vytýčení trasy </t>
  </si>
  <si>
    <t>-62569330</t>
  </si>
  <si>
    <t>012303000</t>
  </si>
  <si>
    <t>Geodetické práce po výstavbě</t>
  </si>
  <si>
    <t>501517631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</si>
  <si>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</si>
  <si>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</si>
  <si>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</si>
  <si>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</si>
  <si>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-1644776621</t>
  </si>
  <si>
    <t>https://podminky.urs.cz/item/CS_URS_2024_01/013203000</t>
  </si>
  <si>
    <t>013254000</t>
  </si>
  <si>
    <t>Dokumentace skutečného provedení stavby</t>
  </si>
  <si>
    <t>-773332666</t>
  </si>
  <si>
    <t>https://podminky.urs.cz/item/CS_URS_2024_01/013254000</t>
  </si>
  <si>
    <t>013274000</t>
  </si>
  <si>
    <t>Pasportizace objektu před započetím prací</t>
  </si>
  <si>
    <t>-1560722663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</si>
  <si>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</si>
  <si>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</si>
  <si>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</si>
  <si>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</si>
  <si>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2083294170</t>
  </si>
  <si>
    <t>https://podminky.urs.cz/item/CS_URS_2024_01/013284000</t>
  </si>
  <si>
    <t>013294000</t>
  </si>
  <si>
    <t>Ostatní dokumentace</t>
  </si>
  <si>
    <t>-2115967741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</si>
  <si>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</si>
  <si>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</si>
  <si>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</si>
  <si>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</si>
  <si>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</si>
  <si>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</si>
  <si>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</si>
  <si>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-1483705204</t>
  </si>
  <si>
    <t>https://podminky.urs.cz/item/CS_URS_2024_01/031002000</t>
  </si>
  <si>
    <t>032002000</t>
  </si>
  <si>
    <t>Vybavení staveniště</t>
  </si>
  <si>
    <t>-2010438988</t>
  </si>
  <si>
    <t>https://podminky.urs.cz/item/CS_URS_2024_01/032002000</t>
  </si>
  <si>
    <t>033002000</t>
  </si>
  <si>
    <t>Připojení staveniště na inženýrské sítě</t>
  </si>
  <si>
    <t>1925281966</t>
  </si>
  <si>
    <t>https://podminky.urs.cz/item/CS_URS_2024_01/033002000</t>
  </si>
  <si>
    <t>034103000</t>
  </si>
  <si>
    <t>Oplocení staveniště</t>
  </si>
  <si>
    <t>778268879</t>
  </si>
  <si>
    <t>https://podminky.urs.cz/item/CS_URS_2024_01/034103000</t>
  </si>
  <si>
    <t>035002000</t>
  </si>
  <si>
    <t>Pronájmy ploch, objektů</t>
  </si>
  <si>
    <t>2124423377</t>
  </si>
  <si>
    <t>https://podminky.urs.cz/item/CS_URS_2024_01/035002000</t>
  </si>
  <si>
    <t>039002000</t>
  </si>
  <si>
    <t>Zrušení zařízení staveniště</t>
  </si>
  <si>
    <t>-117151810</t>
  </si>
  <si>
    <t>https://podminky.urs.cz/item/CS_URS_2024_01/039002000</t>
  </si>
  <si>
    <t>041403000</t>
  </si>
  <si>
    <t>Koordinátor BOZP na staveništi</t>
  </si>
  <si>
    <t>287790321</t>
  </si>
  <si>
    <t>https://podminky.urs.cz/item/CS_URS_2024_01/041403000</t>
  </si>
  <si>
    <t>043154000</t>
  </si>
  <si>
    <t>Zkoušky hutnicí</t>
  </si>
  <si>
    <t>-2132239325</t>
  </si>
  <si>
    <t>https://podminky.urs.cz/item/CS_URS_2024_01/043154000</t>
  </si>
  <si>
    <t>045203000</t>
  </si>
  <si>
    <t>Kompletační činnost</t>
  </si>
  <si>
    <t>-1479048347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</si>
  <si>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</si>
  <si>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</si>
  <si>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</si>
  <si>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</si>
  <si>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</si>
  <si>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-1302169875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</si>
  <si>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</si>
  <si>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</si>
  <si>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</si>
  <si>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</si>
  <si>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-1308099895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</si>
  <si>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</si>
  <si>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</si>
  <si>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</si>
  <si>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</si>
  <si>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</si>
  <si>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1316323857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</si>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</sst>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469973135" TargetMode="External" /><Relationship Id="rId4" Type="http://schemas.openxmlformats.org/officeDocument/2006/relationships/hyperlink" Target="https://podminky.urs.cz/item/CS_URS_2024_01/713410813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727111008" TargetMode="External" /><Relationship Id="rId9" Type="http://schemas.openxmlformats.org/officeDocument/2006/relationships/hyperlink" Target="https://podminky.urs.cz/item/CS_URS_2024_01/727111010" TargetMode="External" /><Relationship Id="rId10" Type="http://schemas.openxmlformats.org/officeDocument/2006/relationships/hyperlink" Target="https://podminky.urs.cz/item/CS_URS_2024_01/733121210" TargetMode="External" /><Relationship Id="rId11" Type="http://schemas.openxmlformats.org/officeDocument/2006/relationships/hyperlink" Target="https://podminky.urs.cz/item/CS_URS_2024_01/733121214" TargetMode="External" /><Relationship Id="rId12" Type="http://schemas.openxmlformats.org/officeDocument/2006/relationships/hyperlink" Target="https://podminky.urs.cz/item/CS_URS_2024_01/733121215" TargetMode="External" /><Relationship Id="rId13" Type="http://schemas.openxmlformats.org/officeDocument/2006/relationships/hyperlink" Target="https://podminky.urs.cz/item/CS_URS_2024_01/733121216" TargetMode="External" /><Relationship Id="rId14" Type="http://schemas.openxmlformats.org/officeDocument/2006/relationships/hyperlink" Target="https://podminky.urs.cz/item/CS_URS_2024_01/733121217" TargetMode="External" /><Relationship Id="rId15" Type="http://schemas.openxmlformats.org/officeDocument/2006/relationships/hyperlink" Target="https://podminky.urs.cz/item/CS_URS_2024_01/733121219" TargetMode="External" /><Relationship Id="rId16" Type="http://schemas.openxmlformats.org/officeDocument/2006/relationships/hyperlink" Target="https://podminky.urs.cz/item/CS_URS_2024_01/733121222" TargetMode="External" /><Relationship Id="rId17" Type="http://schemas.openxmlformats.org/officeDocument/2006/relationships/hyperlink" Target="https://podminky.urs.cz/item/CS_URS_2024_01/733121225" TargetMode="External" /><Relationship Id="rId18" Type="http://schemas.openxmlformats.org/officeDocument/2006/relationships/hyperlink" Target="https://podminky.urs.cz/item/CS_URS_2024_01/733121228" TargetMode="External" /><Relationship Id="rId19" Type="http://schemas.openxmlformats.org/officeDocument/2006/relationships/hyperlink" Target="https://podminky.urs.cz/item/CS_URS_2024_01/733121232" TargetMode="External" /><Relationship Id="rId20" Type="http://schemas.openxmlformats.org/officeDocument/2006/relationships/hyperlink" Target="https://podminky.urs.cz/item/CS_URS_2024_01/733121235" TargetMode="External" /><Relationship Id="rId21" Type="http://schemas.openxmlformats.org/officeDocument/2006/relationships/hyperlink" Target="https://podminky.urs.cz/item/CS_URS_2024_01/733121239" TargetMode="External" /><Relationship Id="rId22" Type="http://schemas.openxmlformats.org/officeDocument/2006/relationships/hyperlink" Target="https://podminky.urs.cz/item/CS_URS_2024_01/733121244" TargetMode="External" /><Relationship Id="rId23" Type="http://schemas.openxmlformats.org/officeDocument/2006/relationships/hyperlink" Target="https://podminky.urs.cz/item/CS_URS_2024_01/998733101" TargetMode="External" /><Relationship Id="rId24" Type="http://schemas.openxmlformats.org/officeDocument/2006/relationships/hyperlink" Target="https://podminky.urs.cz/item/CS_URS_2024_01/734109312" TargetMode="External" /><Relationship Id="rId25" Type="http://schemas.openxmlformats.org/officeDocument/2006/relationships/hyperlink" Target="https://podminky.urs.cz/item/CS_URS_2024_01/734109313" TargetMode="External" /><Relationship Id="rId26" Type="http://schemas.openxmlformats.org/officeDocument/2006/relationships/hyperlink" Target="https://podminky.urs.cz/item/CS_URS_2024_01/734109323" TargetMode="External" /><Relationship Id="rId27" Type="http://schemas.openxmlformats.org/officeDocument/2006/relationships/hyperlink" Target="https://podminky.urs.cz/item/CS_URS_2024_01/734109314" TargetMode="External" /><Relationship Id="rId28" Type="http://schemas.openxmlformats.org/officeDocument/2006/relationships/hyperlink" Target="https://podminky.urs.cz/item/CS_URS_2024_01/734109315" TargetMode="External" /><Relationship Id="rId29" Type="http://schemas.openxmlformats.org/officeDocument/2006/relationships/hyperlink" Target="https://podminky.urs.cz/item/CS_URS_2024_01/734109319" TargetMode="External" /><Relationship Id="rId30" Type="http://schemas.openxmlformats.org/officeDocument/2006/relationships/hyperlink" Target="https://podminky.urs.cz/item/CS_URS_2024_01/734109320" TargetMode="External" /><Relationship Id="rId31" Type="http://schemas.openxmlformats.org/officeDocument/2006/relationships/hyperlink" Target="https://podminky.urs.cz/item/CS_URS_2024_01/734109321" TargetMode="External" /><Relationship Id="rId32" Type="http://schemas.openxmlformats.org/officeDocument/2006/relationships/hyperlink" Target="https://podminky.urs.cz/item/CS_URS_2024_01/734109322" TargetMode="External" /><Relationship Id="rId33" Type="http://schemas.openxmlformats.org/officeDocument/2006/relationships/hyperlink" Target="https://podminky.urs.cz/item/CS_URS_2024_01/734173412" TargetMode="External" /><Relationship Id="rId34" Type="http://schemas.openxmlformats.org/officeDocument/2006/relationships/hyperlink" Target="https://podminky.urs.cz/item/CS_URS_2024_01/734173413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8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5" TargetMode="External" /><Relationship Id="rId40" Type="http://schemas.openxmlformats.org/officeDocument/2006/relationships/hyperlink" Target="https://podminky.urs.cz/item/CS_URS_2024_01/734173612" TargetMode="External" /><Relationship Id="rId41" Type="http://schemas.openxmlformats.org/officeDocument/2006/relationships/hyperlink" Target="https://podminky.urs.cz/item/CS_URS_2024_01/734173613" TargetMode="External" /><Relationship Id="rId42" Type="http://schemas.openxmlformats.org/officeDocument/2006/relationships/hyperlink" Target="https://podminky.urs.cz/item/CS_URS_2024_01/734173614" TargetMode="External" /><Relationship Id="rId43" Type="http://schemas.openxmlformats.org/officeDocument/2006/relationships/hyperlink" Target="https://podminky.urs.cz/item/CS_URS_2024_01/734173616" TargetMode="External" /><Relationship Id="rId44" Type="http://schemas.openxmlformats.org/officeDocument/2006/relationships/hyperlink" Target="https://podminky.urs.cz/item/CS_URS_2024_01/734173617" TargetMode="External" /><Relationship Id="rId45" Type="http://schemas.openxmlformats.org/officeDocument/2006/relationships/hyperlink" Target="https://podminky.urs.cz/item/CS_URS_2024_01/734173618" TargetMode="External" /><Relationship Id="rId46" Type="http://schemas.openxmlformats.org/officeDocument/2006/relationships/hyperlink" Target="https://podminky.urs.cz/item/CS_URS_2024_01/734173621" TargetMode="External" /><Relationship Id="rId47" Type="http://schemas.openxmlformats.org/officeDocument/2006/relationships/hyperlink" Target="https://podminky.urs.cz/item/CS_URS_2024_01/734173622" TargetMode="External" /><Relationship Id="rId48" Type="http://schemas.openxmlformats.org/officeDocument/2006/relationships/hyperlink" Target="https://podminky.urs.cz/item/CS_URS_2024_01/734173623" TargetMode="External" /><Relationship Id="rId49" Type="http://schemas.openxmlformats.org/officeDocument/2006/relationships/hyperlink" Target="https://podminky.urs.cz/item/CS_URS_2024_01/734173624" TargetMode="External" /><Relationship Id="rId50" Type="http://schemas.openxmlformats.org/officeDocument/2006/relationships/hyperlink" Target="https://podminky.urs.cz/item/CS_URS_2024_01/734173625" TargetMode="External" /><Relationship Id="rId51" Type="http://schemas.openxmlformats.org/officeDocument/2006/relationships/hyperlink" Target="https://podminky.urs.cz/item/CS_URS_2024_01/741132001" TargetMode="External" /><Relationship Id="rId52" Type="http://schemas.openxmlformats.org/officeDocument/2006/relationships/hyperlink" Target="https://podminky.urs.cz/item/CS_URS_2024_01/998741101" TargetMode="External" /><Relationship Id="rId53" Type="http://schemas.openxmlformats.org/officeDocument/2006/relationships/hyperlink" Target="https://podminky.urs.cz/item/CS_URS_2024_01/767996702" TargetMode="External" /><Relationship Id="rId54" Type="http://schemas.openxmlformats.org/officeDocument/2006/relationships/hyperlink" Target="https://podminky.urs.cz/item/CS_URS_2024_01/998767101" TargetMode="External" /><Relationship Id="rId55" Type="http://schemas.openxmlformats.org/officeDocument/2006/relationships/hyperlink" Target="https://podminky.urs.cz/item/CS_URS_2024_01/783604590" TargetMode="External" /><Relationship Id="rId56" Type="http://schemas.openxmlformats.org/officeDocument/2006/relationships/hyperlink" Target="https://podminky.urs.cz/item/CS_URS_2024_01/230011077" TargetMode="External" /><Relationship Id="rId57" Type="http://schemas.openxmlformats.org/officeDocument/2006/relationships/hyperlink" Target="https://podminky.urs.cz/item/CS_URS_2024_01/230024077" TargetMode="External" /><Relationship Id="rId58" Type="http://schemas.openxmlformats.org/officeDocument/2006/relationships/hyperlink" Target="https://podminky.urs.cz/item/CS_URS_2024_01/230081021" TargetMode="External" /><Relationship Id="rId59" Type="http://schemas.openxmlformats.org/officeDocument/2006/relationships/hyperlink" Target="https://podminky.urs.cz/item/CS_URS_2024_01/230081037" TargetMode="External" /><Relationship Id="rId60" Type="http://schemas.openxmlformats.org/officeDocument/2006/relationships/hyperlink" Target="https://podminky.urs.cz/item/CS_URS_2024_01/230081056" TargetMode="External" /><Relationship Id="rId61" Type="http://schemas.openxmlformats.org/officeDocument/2006/relationships/hyperlink" Target="https://podminky.urs.cz/item/CS_URS_2024_01/230082044" TargetMode="External" /><Relationship Id="rId62" Type="http://schemas.openxmlformats.org/officeDocument/2006/relationships/hyperlink" Target="https://podminky.urs.cz/item/CS_URS_2024_01/230082046" TargetMode="External" /><Relationship Id="rId63" Type="http://schemas.openxmlformats.org/officeDocument/2006/relationships/hyperlink" Target="https://podminky.urs.cz/item/CS_URS_2024_01/230082056" TargetMode="External" /><Relationship Id="rId64" Type="http://schemas.openxmlformats.org/officeDocument/2006/relationships/hyperlink" Target="https://podminky.urs.cz/item/CS_URS_2024_01/230082066" TargetMode="External" /><Relationship Id="rId65" Type="http://schemas.openxmlformats.org/officeDocument/2006/relationships/hyperlink" Target="https://podminky.urs.cz/item/CS_URS_2024_01/230083087" TargetMode="External" /><Relationship Id="rId66" Type="http://schemas.openxmlformats.org/officeDocument/2006/relationships/hyperlink" Target="https://podminky.urs.cz/item/CS_URS_2024_01/230083100" TargetMode="External" /><Relationship Id="rId67" Type="http://schemas.openxmlformats.org/officeDocument/2006/relationships/hyperlink" Target="https://podminky.urs.cz/item/CS_URS_2024_01/230083112" TargetMode="External" /><Relationship Id="rId68" Type="http://schemas.openxmlformats.org/officeDocument/2006/relationships/hyperlink" Target="https://podminky.urs.cz/item/CS_URS_2024_01/230083134" TargetMode="External" /><Relationship Id="rId69" Type="http://schemas.openxmlformats.org/officeDocument/2006/relationships/hyperlink" Target="https://podminky.urs.cz/item/CS_URS_2024_01/230083154" TargetMode="External" /><Relationship Id="rId70" Type="http://schemas.openxmlformats.org/officeDocument/2006/relationships/hyperlink" Target="https://podminky.urs.cz/item/CS_URS_2024_01/230084143" TargetMode="External" /><Relationship Id="rId71" Type="http://schemas.openxmlformats.org/officeDocument/2006/relationships/hyperlink" Target="https://podminky.urs.cz/item/CS_URS_2024_01/230084156" TargetMode="External" /><Relationship Id="rId72" Type="http://schemas.openxmlformats.org/officeDocument/2006/relationships/hyperlink" Target="https://podminky.urs.cz/item/CS_URS_2024_01/230011020" TargetMode="External" /><Relationship Id="rId73" Type="http://schemas.openxmlformats.org/officeDocument/2006/relationships/hyperlink" Target="https://podminky.urs.cz/item/CS_URS_2024_01/230011031" TargetMode="External" /><Relationship Id="rId74" Type="http://schemas.openxmlformats.org/officeDocument/2006/relationships/hyperlink" Target="https://podminky.urs.cz/item/CS_URS_2024_01/230011037" TargetMode="External" /><Relationship Id="rId75" Type="http://schemas.openxmlformats.org/officeDocument/2006/relationships/hyperlink" Target="https://podminky.urs.cz/item/CS_URS_2024_01/230011045" TargetMode="External" /><Relationship Id="rId76" Type="http://schemas.openxmlformats.org/officeDocument/2006/relationships/hyperlink" Target="https://podminky.urs.cz/item/CS_URS_2024_01/230011047" TargetMode="External" /><Relationship Id="rId77" Type="http://schemas.openxmlformats.org/officeDocument/2006/relationships/hyperlink" Target="https://podminky.urs.cz/item/CS_URS_2024_01/230011067" TargetMode="External" /><Relationship Id="rId78" Type="http://schemas.openxmlformats.org/officeDocument/2006/relationships/hyperlink" Target="https://podminky.urs.cz/item/CS_URS_2024_01/230011088" TargetMode="External" /><Relationship Id="rId79" Type="http://schemas.openxmlformats.org/officeDocument/2006/relationships/hyperlink" Target="https://podminky.urs.cz/item/CS_URS_2024_01/230011101" TargetMode="External" /><Relationship Id="rId80" Type="http://schemas.openxmlformats.org/officeDocument/2006/relationships/hyperlink" Target="https://podminky.urs.cz/item/CS_URS_2024_01/230011113" TargetMode="External" /><Relationship Id="rId81" Type="http://schemas.openxmlformats.org/officeDocument/2006/relationships/hyperlink" Target="https://podminky.urs.cz/item/CS_URS_2024_01/230011121" TargetMode="External" /><Relationship Id="rId82" Type="http://schemas.openxmlformats.org/officeDocument/2006/relationships/hyperlink" Target="https://podminky.urs.cz/item/CS_URS_2024_01/230022020" TargetMode="External" /><Relationship Id="rId83" Type="http://schemas.openxmlformats.org/officeDocument/2006/relationships/hyperlink" Target="https://podminky.urs.cz/item/CS_URS_2024_01/230022029" TargetMode="External" /><Relationship Id="rId84" Type="http://schemas.openxmlformats.org/officeDocument/2006/relationships/hyperlink" Target="https://podminky.urs.cz/item/CS_URS_2024_01/230023029" TargetMode="External" /><Relationship Id="rId85" Type="http://schemas.openxmlformats.org/officeDocument/2006/relationships/hyperlink" Target="https://podminky.urs.cz/item/CS_URS_2024_01/230023020" TargetMode="External" /><Relationship Id="rId86" Type="http://schemas.openxmlformats.org/officeDocument/2006/relationships/hyperlink" Target="https://podminky.urs.cz/item/CS_URS_2024_01/230023037" TargetMode="External" /><Relationship Id="rId87" Type="http://schemas.openxmlformats.org/officeDocument/2006/relationships/hyperlink" Target="https://podminky.urs.cz/item/CS_URS_2024_01/230024045" TargetMode="External" /><Relationship Id="rId88" Type="http://schemas.openxmlformats.org/officeDocument/2006/relationships/hyperlink" Target="https://podminky.urs.cz/item/CS_URS_2024_01/230024047" TargetMode="External" /><Relationship Id="rId89" Type="http://schemas.openxmlformats.org/officeDocument/2006/relationships/hyperlink" Target="https://podminky.urs.cz/item/CS_URS_2024_01/230024067" TargetMode="External" /><Relationship Id="rId90" Type="http://schemas.openxmlformats.org/officeDocument/2006/relationships/hyperlink" Target="https://podminky.urs.cz/item/CS_URS_2024_01/230024088" TargetMode="External" /><Relationship Id="rId91" Type="http://schemas.openxmlformats.org/officeDocument/2006/relationships/hyperlink" Target="https://podminky.urs.cz/item/CS_URS_2024_01/230024113" TargetMode="External" /><Relationship Id="rId92" Type="http://schemas.openxmlformats.org/officeDocument/2006/relationships/hyperlink" Target="https://podminky.urs.cz/item/CS_URS_2024_01/230025101" TargetMode="External" /><Relationship Id="rId93" Type="http://schemas.openxmlformats.org/officeDocument/2006/relationships/hyperlink" Target="https://podminky.urs.cz/item/CS_URS_2024_01/230025113" TargetMode="External" /><Relationship Id="rId94" Type="http://schemas.openxmlformats.org/officeDocument/2006/relationships/hyperlink" Target="https://podminky.urs.cz/item/CS_URS_2024_01/230025121" TargetMode="External" /><Relationship Id="rId95" Type="http://schemas.openxmlformats.org/officeDocument/2006/relationships/hyperlink" Target="https://podminky.urs.cz/item/CS_URS_2024_01/230210011" TargetMode="External" /><Relationship Id="rId96" Type="http://schemas.openxmlformats.org/officeDocument/2006/relationships/hyperlink" Target="https://podminky.urs.cz/item/CS_URS_2024_01/230050015" TargetMode="External" /><Relationship Id="rId97" Type="http://schemas.openxmlformats.org/officeDocument/2006/relationships/hyperlink" Target="https://podminky.urs.cz/item/CS_URS_2024_01/230050014" TargetMode="External" /><Relationship Id="rId98" Type="http://schemas.openxmlformats.org/officeDocument/2006/relationships/hyperlink" Target="https://podminky.urs.cz/item/CS_URS_2024_01/230050013" TargetMode="External" /><Relationship Id="rId99" Type="http://schemas.openxmlformats.org/officeDocument/2006/relationships/hyperlink" Target="https://podminky.urs.cz/item/CS_URS_2024_01/230050031" TargetMode="External" /><Relationship Id="rId100" Type="http://schemas.openxmlformats.org/officeDocument/2006/relationships/hyperlink" Target="https://podminky.urs.cz/item/CS_URS_2024_01/230202016" TargetMode="External" /><Relationship Id="rId101" Type="http://schemas.openxmlformats.org/officeDocument/2006/relationships/hyperlink" Target="https://podminky.urs.cz/item/CS_URS_2024_01/230202056" TargetMode="External" /><Relationship Id="rId102" Type="http://schemas.openxmlformats.org/officeDocument/2006/relationships/hyperlink" Target="https://podminky.urs.cz/item/CS_URS_2024_01/230202127" TargetMode="External" /><Relationship Id="rId103" Type="http://schemas.openxmlformats.org/officeDocument/2006/relationships/hyperlink" Target="https://podminky.urs.cz/item/CS_URS_2024_01/230202020" TargetMode="External" /><Relationship Id="rId104" Type="http://schemas.openxmlformats.org/officeDocument/2006/relationships/hyperlink" Target="https://podminky.urs.cz/item/CS_URS_2024_01/230202023" TargetMode="External" /><Relationship Id="rId105" Type="http://schemas.openxmlformats.org/officeDocument/2006/relationships/hyperlink" Target="https://podminky.urs.cz/item/CS_URS_2024_01/230202014" TargetMode="External" /><Relationship Id="rId106" Type="http://schemas.openxmlformats.org/officeDocument/2006/relationships/hyperlink" Target="https://podminky.urs.cz/item/CS_URS_2024_01/230202062" TargetMode="External" /><Relationship Id="rId107" Type="http://schemas.openxmlformats.org/officeDocument/2006/relationships/hyperlink" Target="https://podminky.urs.cz/item/CS_URS_2024_01/230202063" TargetMode="External" /><Relationship Id="rId108" Type="http://schemas.openxmlformats.org/officeDocument/2006/relationships/hyperlink" Target="https://podminky.urs.cz/item/CS_URS_2024_01/230202216" TargetMode="External" /><Relationship Id="rId109" Type="http://schemas.openxmlformats.org/officeDocument/2006/relationships/hyperlink" Target="https://podminky.urs.cz/item/CS_URS_2024_01/230202220" TargetMode="External" /><Relationship Id="rId110" Type="http://schemas.openxmlformats.org/officeDocument/2006/relationships/hyperlink" Target="https://podminky.urs.cz/item/CS_URS_2024_01/230050004" TargetMode="External" /><Relationship Id="rId111" Type="http://schemas.openxmlformats.org/officeDocument/2006/relationships/hyperlink" Target="https://podminky.urs.cz/item/CS_URS_2024_01/220182021" TargetMode="External" /><Relationship Id="rId112" Type="http://schemas.openxmlformats.org/officeDocument/2006/relationships/hyperlink" Target="https://podminky.urs.cz/item/CS_URS_2024_01/220182025" TargetMode="External" /><Relationship Id="rId113" Type="http://schemas.openxmlformats.org/officeDocument/2006/relationships/hyperlink" Target="https://podminky.urs.cz/item/CS_URS_2024_01/220182026" TargetMode="External" /><Relationship Id="rId114" Type="http://schemas.openxmlformats.org/officeDocument/2006/relationships/hyperlink" Target="https://podminky.urs.cz/item/CS_URS_2024_01/220182027" TargetMode="External" /><Relationship Id="rId115" Type="http://schemas.openxmlformats.org/officeDocument/2006/relationships/hyperlink" Target="https://podminky.urs.cz/item/CS_URS_2024_01/220182028" TargetMode="External" /><Relationship Id="rId116" Type="http://schemas.openxmlformats.org/officeDocument/2006/relationships/hyperlink" Target="https://podminky.urs.cz/item/CS_URS_2024_01/460671112" TargetMode="External" /><Relationship Id="rId117" Type="http://schemas.openxmlformats.org/officeDocument/2006/relationships/hyperlink" Target="https://podminky.urs.cz/item/CS_URS_2024_01/HZS3232" TargetMode="External" /><Relationship Id="rId118" Type="http://schemas.openxmlformats.org/officeDocument/2006/relationships/hyperlink" Target="https://podminky.urs.cz/item/CS_URS_2024_01/HZS4212" TargetMode="External" /><Relationship Id="rId1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2101104" TargetMode="External" /><Relationship Id="rId6" Type="http://schemas.openxmlformats.org/officeDocument/2006/relationships/hyperlink" Target="https://podminky.urs.cz/item/CS_URS_2024_01/112101107" TargetMode="External" /><Relationship Id="rId7" Type="http://schemas.openxmlformats.org/officeDocument/2006/relationships/hyperlink" Target="https://podminky.urs.cz/item/CS_URS_2024_01/111211231" TargetMode="External" /><Relationship Id="rId8" Type="http://schemas.openxmlformats.org/officeDocument/2006/relationships/hyperlink" Target="https://podminky.urs.cz/item/CS_URS_2024_01/111211232" TargetMode="External" /><Relationship Id="rId9" Type="http://schemas.openxmlformats.org/officeDocument/2006/relationships/hyperlink" Target="https://podminky.urs.cz/item/CS_URS_2024_01/112251101" TargetMode="External" /><Relationship Id="rId10" Type="http://schemas.openxmlformats.org/officeDocument/2006/relationships/hyperlink" Target="https://podminky.urs.cz/item/CS_URS_2024_01/112251102" TargetMode="External" /><Relationship Id="rId11" Type="http://schemas.openxmlformats.org/officeDocument/2006/relationships/hyperlink" Target="https://podminky.urs.cz/item/CS_URS_2024_01/112251103" TargetMode="External" /><Relationship Id="rId12" Type="http://schemas.openxmlformats.org/officeDocument/2006/relationships/hyperlink" Target="https://podminky.urs.cz/item/CS_URS_2024_01/112251104" TargetMode="External" /><Relationship Id="rId13" Type="http://schemas.openxmlformats.org/officeDocument/2006/relationships/hyperlink" Target="https://podminky.urs.cz/item/CS_URS_2024_01/112251108" TargetMode="External" /><Relationship Id="rId14" Type="http://schemas.openxmlformats.org/officeDocument/2006/relationships/hyperlink" Target="https://podminky.urs.cz/item/CS_URS_2024_01/113105111" TargetMode="External" /><Relationship Id="rId15" Type="http://schemas.openxmlformats.org/officeDocument/2006/relationships/hyperlink" Target="https://podminky.urs.cz/item/CS_URS_2024_01/113107313" TargetMode="External" /><Relationship Id="rId16" Type="http://schemas.openxmlformats.org/officeDocument/2006/relationships/hyperlink" Target="https://podminky.urs.cz/item/CS_URS_2024_01/121103112" TargetMode="External" /><Relationship Id="rId17" Type="http://schemas.openxmlformats.org/officeDocument/2006/relationships/hyperlink" Target="https://podminky.urs.cz/item/CS_URS_2024_01/121103113" TargetMode="External" /><Relationship Id="rId18" Type="http://schemas.openxmlformats.org/officeDocument/2006/relationships/hyperlink" Target="https://podminky.urs.cz/item/CS_URS_2024_01/115101201" TargetMode="External" /><Relationship Id="rId19" Type="http://schemas.openxmlformats.org/officeDocument/2006/relationships/hyperlink" Target="https://podminky.urs.cz/item/CS_URS_2024_01/162201401" TargetMode="External" /><Relationship Id="rId20" Type="http://schemas.openxmlformats.org/officeDocument/2006/relationships/hyperlink" Target="https://podminky.urs.cz/item/CS_URS_2024_01/162201402" TargetMode="External" /><Relationship Id="rId21" Type="http://schemas.openxmlformats.org/officeDocument/2006/relationships/hyperlink" Target="https://podminky.urs.cz/item/CS_URS_2024_01/162201403" TargetMode="External" /><Relationship Id="rId22" Type="http://schemas.openxmlformats.org/officeDocument/2006/relationships/hyperlink" Target="https://podminky.urs.cz/item/CS_URS_2024_01/162201404" TargetMode="External" /><Relationship Id="rId23" Type="http://schemas.openxmlformats.org/officeDocument/2006/relationships/hyperlink" Target="https://podminky.urs.cz/item/CS_URS_2024_01/162201502" TargetMode="External" /><Relationship Id="rId24" Type="http://schemas.openxmlformats.org/officeDocument/2006/relationships/hyperlink" Target="https://podminky.urs.cz/item/CS_URS_2024_01/184818231" TargetMode="External" /><Relationship Id="rId25" Type="http://schemas.openxmlformats.org/officeDocument/2006/relationships/hyperlink" Target="https://podminky.urs.cz/item/CS_URS_2024_01/184818233" TargetMode="External" /><Relationship Id="rId26" Type="http://schemas.openxmlformats.org/officeDocument/2006/relationships/hyperlink" Target="https://podminky.urs.cz/item/CS_URS_2024_01/184818234" TargetMode="External" /><Relationship Id="rId27" Type="http://schemas.openxmlformats.org/officeDocument/2006/relationships/hyperlink" Target="https://podminky.urs.cz/item/CS_URS_2024_01/131251205" TargetMode="External" /><Relationship Id="rId28" Type="http://schemas.openxmlformats.org/officeDocument/2006/relationships/hyperlink" Target="https://podminky.urs.cz/item/CS_URS_2024_01/131251207" TargetMode="External" /><Relationship Id="rId29" Type="http://schemas.openxmlformats.org/officeDocument/2006/relationships/hyperlink" Target="https://podminky.urs.cz/item/CS_URS_2024_01/167151111" TargetMode="External" /><Relationship Id="rId30" Type="http://schemas.openxmlformats.org/officeDocument/2006/relationships/hyperlink" Target="https://podminky.urs.cz/item/CS_URS_2024_01/162651112" TargetMode="External" /><Relationship Id="rId31" Type="http://schemas.openxmlformats.org/officeDocument/2006/relationships/hyperlink" Target="https://podminky.urs.cz/item/CS_URS_2024_01/162751119" TargetMode="External" /><Relationship Id="rId32" Type="http://schemas.openxmlformats.org/officeDocument/2006/relationships/hyperlink" Target="https://podminky.urs.cz/item/CS_URS_2024_01/151101102" TargetMode="External" /><Relationship Id="rId33" Type="http://schemas.openxmlformats.org/officeDocument/2006/relationships/hyperlink" Target="https://podminky.urs.cz/item/CS_URS_2024_01/151101112" TargetMode="External" /><Relationship Id="rId34" Type="http://schemas.openxmlformats.org/officeDocument/2006/relationships/hyperlink" Target="https://podminky.urs.cz/item/CS_URS_2024_01/119001401" TargetMode="External" /><Relationship Id="rId35" Type="http://schemas.openxmlformats.org/officeDocument/2006/relationships/hyperlink" Target="https://podminky.urs.cz/item/CS_URS_2024_01/119001402" TargetMode="External" /><Relationship Id="rId36" Type="http://schemas.openxmlformats.org/officeDocument/2006/relationships/hyperlink" Target="https://podminky.urs.cz/item/CS_URS_2024_01/119001412" TargetMode="External" /><Relationship Id="rId37" Type="http://schemas.openxmlformats.org/officeDocument/2006/relationships/hyperlink" Target="https://podminky.urs.cz/item/CS_URS_2024_01/119001421" TargetMode="External" /><Relationship Id="rId38" Type="http://schemas.openxmlformats.org/officeDocument/2006/relationships/hyperlink" Target="https://podminky.urs.cz/item/CS_URS_2024_01/119001422" TargetMode="External" /><Relationship Id="rId39" Type="http://schemas.openxmlformats.org/officeDocument/2006/relationships/hyperlink" Target="https://podminky.urs.cz/item/CS_URS_2024_01/119001423" TargetMode="External" /><Relationship Id="rId40" Type="http://schemas.openxmlformats.org/officeDocument/2006/relationships/hyperlink" Target="https://podminky.urs.cz/item/CS_URS_2024_01/129001101" TargetMode="External" /><Relationship Id="rId41" Type="http://schemas.openxmlformats.org/officeDocument/2006/relationships/hyperlink" Target="https://podminky.urs.cz/item/CS_URS_2024_01/139951123" TargetMode="External" /><Relationship Id="rId42" Type="http://schemas.openxmlformats.org/officeDocument/2006/relationships/hyperlink" Target="https://podminky.urs.cz/item/CS_URS_2024_01/139951103" TargetMode="External" /><Relationship Id="rId43" Type="http://schemas.openxmlformats.org/officeDocument/2006/relationships/hyperlink" Target="https://podminky.urs.cz/item/CS_URS_2024_01/113154114" TargetMode="External" /><Relationship Id="rId44" Type="http://schemas.openxmlformats.org/officeDocument/2006/relationships/hyperlink" Target="https://podminky.urs.cz/item/CS_URS_2024_01/113154355" TargetMode="External" /><Relationship Id="rId45" Type="http://schemas.openxmlformats.org/officeDocument/2006/relationships/hyperlink" Target="https://podminky.urs.cz/item/CS_URS_2024_01/113107341" TargetMode="External" /><Relationship Id="rId46" Type="http://schemas.openxmlformats.org/officeDocument/2006/relationships/hyperlink" Target="https://podminky.urs.cz/item/CS_URS_2024_01/113107181" TargetMode="External" /><Relationship Id="rId47" Type="http://schemas.openxmlformats.org/officeDocument/2006/relationships/hyperlink" Target="https://podminky.urs.cz/item/CS_URS_2024_01/113107024" TargetMode="External" /><Relationship Id="rId48" Type="http://schemas.openxmlformats.org/officeDocument/2006/relationships/hyperlink" Target="https://podminky.urs.cz/item/CS_URS_2024_01/113106123" TargetMode="External" /><Relationship Id="rId49" Type="http://schemas.openxmlformats.org/officeDocument/2006/relationships/hyperlink" Target="https://podminky.urs.cz/item/CS_URS_2024_01/113107323" TargetMode="External" /><Relationship Id="rId50" Type="http://schemas.openxmlformats.org/officeDocument/2006/relationships/hyperlink" Target="https://podminky.urs.cz/item/CS_URS_2024_01/113202111" TargetMode="External" /><Relationship Id="rId51" Type="http://schemas.openxmlformats.org/officeDocument/2006/relationships/hyperlink" Target="https://podminky.urs.cz/item/CS_URS_2024_01/113151111" TargetMode="External" /><Relationship Id="rId52" Type="http://schemas.openxmlformats.org/officeDocument/2006/relationships/hyperlink" Target="https://podminky.urs.cz/item/CS_URS_2024_01/175151101" TargetMode="External" /><Relationship Id="rId53" Type="http://schemas.openxmlformats.org/officeDocument/2006/relationships/hyperlink" Target="https://podminky.urs.cz/item/CS_URS_2024_01/174151101" TargetMode="External" /><Relationship Id="rId54" Type="http://schemas.openxmlformats.org/officeDocument/2006/relationships/hyperlink" Target="https://podminky.urs.cz/item/CS_URS_2024_01/181351003" TargetMode="External" /><Relationship Id="rId55" Type="http://schemas.openxmlformats.org/officeDocument/2006/relationships/hyperlink" Target="https://podminky.urs.cz/item/CS_URS_2024_01/182351023" TargetMode="External" /><Relationship Id="rId56" Type="http://schemas.openxmlformats.org/officeDocument/2006/relationships/hyperlink" Target="https://podminky.urs.cz/item/CS_URS_2024_01/171251201" TargetMode="External" /><Relationship Id="rId57" Type="http://schemas.openxmlformats.org/officeDocument/2006/relationships/hyperlink" Target="https://podminky.urs.cz/item/CS_URS_2024_01/171201231" TargetMode="External" /><Relationship Id="rId58" Type="http://schemas.openxmlformats.org/officeDocument/2006/relationships/hyperlink" Target="https://podminky.urs.cz/item/CS_URS_2024_01/181411132" TargetMode="External" /><Relationship Id="rId59" Type="http://schemas.openxmlformats.org/officeDocument/2006/relationships/hyperlink" Target="https://podminky.urs.cz/item/CS_URS_2024_01/185804311" TargetMode="External" /><Relationship Id="rId60" Type="http://schemas.openxmlformats.org/officeDocument/2006/relationships/hyperlink" Target="https://podminky.urs.cz/item/CS_URS_2024_01/271572211" TargetMode="External" /><Relationship Id="rId61" Type="http://schemas.openxmlformats.org/officeDocument/2006/relationships/hyperlink" Target="https://podminky.urs.cz/item/CS_URS_2024_01/275326121" TargetMode="External" /><Relationship Id="rId62" Type="http://schemas.openxmlformats.org/officeDocument/2006/relationships/hyperlink" Target="https://podminky.urs.cz/item/CS_URS_2024_01/275356021" TargetMode="External" /><Relationship Id="rId63" Type="http://schemas.openxmlformats.org/officeDocument/2006/relationships/hyperlink" Target="https://podminky.urs.cz/item/CS_URS_2024_01/275356022" TargetMode="External" /><Relationship Id="rId64" Type="http://schemas.openxmlformats.org/officeDocument/2006/relationships/hyperlink" Target="https://podminky.urs.cz/item/CS_URS_2024_01/275366006" TargetMode="External" /><Relationship Id="rId65" Type="http://schemas.openxmlformats.org/officeDocument/2006/relationships/hyperlink" Target="https://podminky.urs.cz/item/CS_URS_2024_01/291211111" TargetMode="External" /><Relationship Id="rId66" Type="http://schemas.openxmlformats.org/officeDocument/2006/relationships/hyperlink" Target="https://podminky.urs.cz/item/CS_URS_2024_01/291111111" TargetMode="External" /><Relationship Id="rId67" Type="http://schemas.openxmlformats.org/officeDocument/2006/relationships/hyperlink" Target="https://podminky.urs.cz/item/CS_URS_2024_01/310271061" TargetMode="External" /><Relationship Id="rId68" Type="http://schemas.openxmlformats.org/officeDocument/2006/relationships/hyperlink" Target="https://podminky.urs.cz/item/CS_URS_2024_01/338951121" TargetMode="External" /><Relationship Id="rId69" Type="http://schemas.openxmlformats.org/officeDocument/2006/relationships/hyperlink" Target="https://podminky.urs.cz/item/CS_URS_2024_01/348181113" TargetMode="External" /><Relationship Id="rId70" Type="http://schemas.openxmlformats.org/officeDocument/2006/relationships/hyperlink" Target="https://podminky.urs.cz/item/CS_URS_2024_01/348272115" TargetMode="External" /><Relationship Id="rId71" Type="http://schemas.openxmlformats.org/officeDocument/2006/relationships/hyperlink" Target="https://podminky.urs.cz/item/CS_URS_2024_01/348273111" TargetMode="External" /><Relationship Id="rId72" Type="http://schemas.openxmlformats.org/officeDocument/2006/relationships/hyperlink" Target="https://podminky.urs.cz/item/CS_URS_2024_01/348273511" TargetMode="External" /><Relationship Id="rId73" Type="http://schemas.openxmlformats.org/officeDocument/2006/relationships/hyperlink" Target="https://podminky.urs.cz/item/CS_URS_2024_01/379321211" TargetMode="External" /><Relationship Id="rId74" Type="http://schemas.openxmlformats.org/officeDocument/2006/relationships/hyperlink" Target="https://podminky.urs.cz/item/CS_URS_2024_01/382121121" TargetMode="External" /><Relationship Id="rId75" Type="http://schemas.openxmlformats.org/officeDocument/2006/relationships/hyperlink" Target="https://podminky.urs.cz/item/CS_URS_2024_01/382121131" TargetMode="External" /><Relationship Id="rId76" Type="http://schemas.openxmlformats.org/officeDocument/2006/relationships/hyperlink" Target="https://podminky.urs.cz/item/CS_URS_2024_01/564770101" TargetMode="External" /><Relationship Id="rId77" Type="http://schemas.openxmlformats.org/officeDocument/2006/relationships/hyperlink" Target="https://podminky.urs.cz/item/CS_URS_2024_01/564770111" TargetMode="External" /><Relationship Id="rId78" Type="http://schemas.openxmlformats.org/officeDocument/2006/relationships/hyperlink" Target="https://podminky.urs.cz/item/CS_URS_2024_01/564952111" TargetMode="External" /><Relationship Id="rId79" Type="http://schemas.openxmlformats.org/officeDocument/2006/relationships/hyperlink" Target="https://podminky.urs.cz/item/CS_URS_2024_01/577144121" TargetMode="External" /><Relationship Id="rId80" Type="http://schemas.openxmlformats.org/officeDocument/2006/relationships/hyperlink" Target="https://podminky.urs.cz/item/CS_URS_2024_01/565155111" TargetMode="External" /><Relationship Id="rId81" Type="http://schemas.openxmlformats.org/officeDocument/2006/relationships/hyperlink" Target="https://podminky.urs.cz/item/CS_URS_2024_01/573111113" TargetMode="External" /><Relationship Id="rId82" Type="http://schemas.openxmlformats.org/officeDocument/2006/relationships/hyperlink" Target="https://podminky.urs.cz/item/CS_URS_2024_01/573231108" TargetMode="External" /><Relationship Id="rId83" Type="http://schemas.openxmlformats.org/officeDocument/2006/relationships/hyperlink" Target="https://podminky.urs.cz/item/CS_URS_2024_01/577143111" TargetMode="External" /><Relationship Id="rId84" Type="http://schemas.openxmlformats.org/officeDocument/2006/relationships/hyperlink" Target="https://podminky.urs.cz/item/CS_URS_2024_01/564801112" TargetMode="External" /><Relationship Id="rId85" Type="http://schemas.openxmlformats.org/officeDocument/2006/relationships/hyperlink" Target="https://podminky.urs.cz/item/CS_URS_2024_01/564750111" TargetMode="External" /><Relationship Id="rId86" Type="http://schemas.openxmlformats.org/officeDocument/2006/relationships/hyperlink" Target="https://podminky.urs.cz/item/CS_URS_2024_01/591111111" TargetMode="External" /><Relationship Id="rId87" Type="http://schemas.openxmlformats.org/officeDocument/2006/relationships/hyperlink" Target="https://podminky.urs.cz/item/CS_URS_2024_01/596211110" TargetMode="External" /><Relationship Id="rId88" Type="http://schemas.openxmlformats.org/officeDocument/2006/relationships/hyperlink" Target="https://podminky.urs.cz/item/CS_URS_2024_01/596211111" TargetMode="External" /><Relationship Id="rId89" Type="http://schemas.openxmlformats.org/officeDocument/2006/relationships/hyperlink" Target="https://podminky.urs.cz/item/CS_URS_2024_01/596211124" TargetMode="External" /><Relationship Id="rId90" Type="http://schemas.openxmlformats.org/officeDocument/2006/relationships/hyperlink" Target="https://podminky.urs.cz/item/CS_URS_2024_01/451577777" TargetMode="External" /><Relationship Id="rId91" Type="http://schemas.openxmlformats.org/officeDocument/2006/relationships/hyperlink" Target="https://podminky.urs.cz/item/CS_URS_2024_01/451579777" TargetMode="External" /><Relationship Id="rId92" Type="http://schemas.openxmlformats.org/officeDocument/2006/relationships/hyperlink" Target="https://podminky.urs.cz/item/CS_URS_2024_01/451579779" TargetMode="External" /><Relationship Id="rId93" Type="http://schemas.openxmlformats.org/officeDocument/2006/relationships/hyperlink" Target="https://podminky.urs.cz/item/CS_URS_2024_01/619995001" TargetMode="External" /><Relationship Id="rId94" Type="http://schemas.openxmlformats.org/officeDocument/2006/relationships/hyperlink" Target="https://podminky.urs.cz/item/CS_URS_2024_01/631311224" TargetMode="External" /><Relationship Id="rId95" Type="http://schemas.openxmlformats.org/officeDocument/2006/relationships/hyperlink" Target="https://podminky.urs.cz/item/CS_URS_2024_01/631319197" TargetMode="External" /><Relationship Id="rId96" Type="http://schemas.openxmlformats.org/officeDocument/2006/relationships/hyperlink" Target="https://podminky.urs.cz/item/CS_URS_2024_01/632451103" TargetMode="External" /><Relationship Id="rId97" Type="http://schemas.openxmlformats.org/officeDocument/2006/relationships/hyperlink" Target="https://podminky.urs.cz/item/CS_URS_2024_01/911331111" TargetMode="External" /><Relationship Id="rId98" Type="http://schemas.openxmlformats.org/officeDocument/2006/relationships/hyperlink" Target="https://podminky.urs.cz/item/CS_URS_2024_01/936009123" TargetMode="External" /><Relationship Id="rId99" Type="http://schemas.openxmlformats.org/officeDocument/2006/relationships/hyperlink" Target="https://podminky.urs.cz/item/CS_URS_2024_01/936104211" TargetMode="External" /><Relationship Id="rId100" Type="http://schemas.openxmlformats.org/officeDocument/2006/relationships/hyperlink" Target="https://podminky.urs.cz/item/CS_URS_2024_01/936124112" TargetMode="External" /><Relationship Id="rId101" Type="http://schemas.openxmlformats.org/officeDocument/2006/relationships/hyperlink" Target="https://podminky.urs.cz/item/CS_URS_2024_01/945412111" TargetMode="External" /><Relationship Id="rId102" Type="http://schemas.openxmlformats.org/officeDocument/2006/relationships/hyperlink" Target="https://podminky.urs.cz/item/CS_URS_2024_01/945412112" TargetMode="External" /><Relationship Id="rId103" Type="http://schemas.openxmlformats.org/officeDocument/2006/relationships/hyperlink" Target="https://podminky.urs.cz/item/CS_URS_2024_01/966001211" TargetMode="External" /><Relationship Id="rId104" Type="http://schemas.openxmlformats.org/officeDocument/2006/relationships/hyperlink" Target="https://podminky.urs.cz/item/CS_URS_2024_01/966001311" TargetMode="External" /><Relationship Id="rId105" Type="http://schemas.openxmlformats.org/officeDocument/2006/relationships/hyperlink" Target="https://podminky.urs.cz/item/CS_URS_2024_01/914511111" TargetMode="External" /><Relationship Id="rId106" Type="http://schemas.openxmlformats.org/officeDocument/2006/relationships/hyperlink" Target="https://podminky.urs.cz/item/CS_URS_2024_01/915111121" TargetMode="External" /><Relationship Id="rId107" Type="http://schemas.openxmlformats.org/officeDocument/2006/relationships/hyperlink" Target="https://podminky.urs.cz/item/CS_URS_2024_01/915221111" TargetMode="External" /><Relationship Id="rId108" Type="http://schemas.openxmlformats.org/officeDocument/2006/relationships/hyperlink" Target="https://podminky.urs.cz/item/CS_URS_2024_01/915231111" TargetMode="External" /><Relationship Id="rId109" Type="http://schemas.openxmlformats.org/officeDocument/2006/relationships/hyperlink" Target="https://podminky.urs.cz/item/CS_URS_2024_01/915611111" TargetMode="External" /><Relationship Id="rId110" Type="http://schemas.openxmlformats.org/officeDocument/2006/relationships/hyperlink" Target="https://podminky.urs.cz/item/CS_URS_2024_01/916131213" TargetMode="External" /><Relationship Id="rId111" Type="http://schemas.openxmlformats.org/officeDocument/2006/relationships/hyperlink" Target="https://podminky.urs.cz/item/CS_URS_2024_01/916111112" TargetMode="External" /><Relationship Id="rId112" Type="http://schemas.openxmlformats.org/officeDocument/2006/relationships/hyperlink" Target="https://podminky.urs.cz/item/CS_URS_2024_01/916231213" TargetMode="External" /><Relationship Id="rId113" Type="http://schemas.openxmlformats.org/officeDocument/2006/relationships/hyperlink" Target="https://podminky.urs.cz/item/CS_URS_2024_01/916331112" TargetMode="External" /><Relationship Id="rId114" Type="http://schemas.openxmlformats.org/officeDocument/2006/relationships/hyperlink" Target="https://podminky.urs.cz/item/CS_URS_2024_01/919125111" TargetMode="External" /><Relationship Id="rId115" Type="http://schemas.openxmlformats.org/officeDocument/2006/relationships/hyperlink" Target="https://podminky.urs.cz/item/CS_URS_2024_01/919735113" TargetMode="External" /><Relationship Id="rId116" Type="http://schemas.openxmlformats.org/officeDocument/2006/relationships/hyperlink" Target="https://podminky.urs.cz/item/CS_URS_2024_01/963015141" TargetMode="External" /><Relationship Id="rId117" Type="http://schemas.openxmlformats.org/officeDocument/2006/relationships/hyperlink" Target="https://podminky.urs.cz/item/CS_URS_2024_01/966003822" TargetMode="External" /><Relationship Id="rId118" Type="http://schemas.openxmlformats.org/officeDocument/2006/relationships/hyperlink" Target="https://podminky.urs.cz/item/CS_URS_2024_01/966005211" TargetMode="External" /><Relationship Id="rId119" Type="http://schemas.openxmlformats.org/officeDocument/2006/relationships/hyperlink" Target="https://podminky.urs.cz/item/CS_URS_2024_01/966006211" TargetMode="External" /><Relationship Id="rId120" Type="http://schemas.openxmlformats.org/officeDocument/2006/relationships/hyperlink" Target="https://podminky.urs.cz/item/CS_URS_2024_01/977151119" TargetMode="External" /><Relationship Id="rId121" Type="http://schemas.openxmlformats.org/officeDocument/2006/relationships/hyperlink" Target="https://podminky.urs.cz/item/CS_URS_2024_01/977151122" TargetMode="External" /><Relationship Id="rId122" Type="http://schemas.openxmlformats.org/officeDocument/2006/relationships/hyperlink" Target="https://podminky.urs.cz/item/CS_URS_2024_01/977151123" TargetMode="External" /><Relationship Id="rId123" Type="http://schemas.openxmlformats.org/officeDocument/2006/relationships/hyperlink" Target="https://podminky.urs.cz/item/CS_URS_2024_01/977151124" TargetMode="External" /><Relationship Id="rId124" Type="http://schemas.openxmlformats.org/officeDocument/2006/relationships/hyperlink" Target="https://podminky.urs.cz/item/CS_URS_2024_01/977151125" TargetMode="External" /><Relationship Id="rId125" Type="http://schemas.openxmlformats.org/officeDocument/2006/relationships/hyperlink" Target="https://podminky.urs.cz/item/CS_URS_2024_01/977151127" TargetMode="External" /><Relationship Id="rId126" Type="http://schemas.openxmlformats.org/officeDocument/2006/relationships/hyperlink" Target="https://podminky.urs.cz/item/CS_URS_2024_01/977151128" TargetMode="External" /><Relationship Id="rId127" Type="http://schemas.openxmlformats.org/officeDocument/2006/relationships/hyperlink" Target="https://podminky.urs.cz/item/CS_URS_2024_01/977151131" TargetMode="External" /><Relationship Id="rId128" Type="http://schemas.openxmlformats.org/officeDocument/2006/relationships/hyperlink" Target="https://podminky.urs.cz/item/CS_URS_2024_01/977151132" TargetMode="External" /><Relationship Id="rId129" Type="http://schemas.openxmlformats.org/officeDocument/2006/relationships/hyperlink" Target="https://podminky.urs.cz/item/CS_URS_2024_01/977151134" TargetMode="External" /><Relationship Id="rId130" Type="http://schemas.openxmlformats.org/officeDocument/2006/relationships/hyperlink" Target="https://podminky.urs.cz/item/CS_URS_2024_01/977151135" TargetMode="External" /><Relationship Id="rId131" Type="http://schemas.openxmlformats.org/officeDocument/2006/relationships/hyperlink" Target="https://podminky.urs.cz/item/CS_URS_2024_01/979021113" TargetMode="External" /><Relationship Id="rId132" Type="http://schemas.openxmlformats.org/officeDocument/2006/relationships/hyperlink" Target="https://podminky.urs.cz/item/CS_URS_2024_01/979054451" TargetMode="External" /><Relationship Id="rId133" Type="http://schemas.openxmlformats.org/officeDocument/2006/relationships/hyperlink" Target="https://podminky.urs.cz/item/CS_URS_2024_01/979071011" TargetMode="External" /><Relationship Id="rId134" Type="http://schemas.openxmlformats.org/officeDocument/2006/relationships/hyperlink" Target="https://podminky.urs.cz/item/CS_URS_2024_01/979094441" TargetMode="External" /><Relationship Id="rId135" Type="http://schemas.openxmlformats.org/officeDocument/2006/relationships/hyperlink" Target="https://podminky.urs.cz/item/CS_URS_2024_01/997006512" TargetMode="External" /><Relationship Id="rId136" Type="http://schemas.openxmlformats.org/officeDocument/2006/relationships/hyperlink" Target="https://podminky.urs.cz/item/CS_URS_2024_01/997006519" TargetMode="External" /><Relationship Id="rId137" Type="http://schemas.openxmlformats.org/officeDocument/2006/relationships/hyperlink" Target="https://podminky.urs.cz/item/CS_URS_2024_01/997221862" TargetMode="External" /><Relationship Id="rId138" Type="http://schemas.openxmlformats.org/officeDocument/2006/relationships/hyperlink" Target="https://podminky.urs.cz/item/CS_URS_2024_01/997221873" TargetMode="External" /><Relationship Id="rId139" Type="http://schemas.openxmlformats.org/officeDocument/2006/relationships/hyperlink" Target="https://podminky.urs.cz/item/CS_URS_2024_01/997221875" TargetMode="External" /><Relationship Id="rId140" Type="http://schemas.openxmlformats.org/officeDocument/2006/relationships/hyperlink" Target="https://podminky.urs.cz/item/CS_URS_2024_01/998144471" TargetMode="External" /><Relationship Id="rId141" Type="http://schemas.openxmlformats.org/officeDocument/2006/relationships/hyperlink" Target="https://podminky.urs.cz/item/CS_URS_2024_01/998223011" TargetMode="External" /><Relationship Id="rId142" Type="http://schemas.openxmlformats.org/officeDocument/2006/relationships/hyperlink" Target="https://podminky.urs.cz/item/CS_URS_2024_01/998225111" TargetMode="External" /><Relationship Id="rId143" Type="http://schemas.openxmlformats.org/officeDocument/2006/relationships/hyperlink" Target="https://podminky.urs.cz/item/CS_URS_2024_01/998226011" TargetMode="External" /><Relationship Id="rId144" Type="http://schemas.openxmlformats.org/officeDocument/2006/relationships/hyperlink" Target="https://podminky.urs.cz/item/CS_URS_2024_01/711191001" TargetMode="External" /><Relationship Id="rId145" Type="http://schemas.openxmlformats.org/officeDocument/2006/relationships/hyperlink" Target="https://podminky.urs.cz/item/CS_URS_2024_01/711191011" TargetMode="External" /><Relationship Id="rId146" Type="http://schemas.openxmlformats.org/officeDocument/2006/relationships/hyperlink" Target="https://podminky.urs.cz/item/CS_URS_2024_01/711111052" TargetMode="External" /><Relationship Id="rId147" Type="http://schemas.openxmlformats.org/officeDocument/2006/relationships/hyperlink" Target="https://podminky.urs.cz/item/CS_URS_2024_01/711112052" TargetMode="External" /><Relationship Id="rId148" Type="http://schemas.openxmlformats.org/officeDocument/2006/relationships/hyperlink" Target="https://podminky.urs.cz/item/CS_URS_2024_01/998711102" TargetMode="External" /><Relationship Id="rId149" Type="http://schemas.openxmlformats.org/officeDocument/2006/relationships/hyperlink" Target="https://podminky.urs.cz/item/CS_URS_2024_01/712340832" TargetMode="External" /><Relationship Id="rId150" Type="http://schemas.openxmlformats.org/officeDocument/2006/relationships/hyperlink" Target="https://podminky.urs.cz/item/CS_URS_2024_01/777131111" TargetMode="External" /><Relationship Id="rId151" Type="http://schemas.openxmlformats.org/officeDocument/2006/relationships/hyperlink" Target="https://podminky.urs.cz/item/CS_URS_2024_01/777611121" TargetMode="External" /><Relationship Id="rId152" Type="http://schemas.openxmlformats.org/officeDocument/2006/relationships/hyperlink" Target="https://podminky.urs.cz/item/CS_URS_2024_01/210204032" TargetMode="External" /><Relationship Id="rId153" Type="http://schemas.openxmlformats.org/officeDocument/2006/relationships/hyperlink" Target="https://podminky.urs.cz/item/CS_URS_2024_01/218204011" TargetMode="External" /><Relationship Id="rId154" Type="http://schemas.openxmlformats.org/officeDocument/2006/relationships/hyperlink" Target="https://podminky.urs.cz/item/CS_URS_2024_02/468051131" TargetMode="External" /><Relationship Id="rId1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241" TargetMode="External" /><Relationship Id="rId7" Type="http://schemas.openxmlformats.org/officeDocument/2006/relationships/hyperlink" Target="https://podminky.urs.cz/item/CS_URS_2024_01/971042331" TargetMode="External" /><Relationship Id="rId8" Type="http://schemas.openxmlformats.org/officeDocument/2006/relationships/hyperlink" Target="https://podminky.urs.cz/item/CS_URS_2024_01/971042341" TargetMode="External" /><Relationship Id="rId9" Type="http://schemas.openxmlformats.org/officeDocument/2006/relationships/hyperlink" Target="https://podminky.urs.cz/item/CS_URS_2024_01/997013112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8011002" TargetMode="External" /><Relationship Id="rId15" Type="http://schemas.openxmlformats.org/officeDocument/2006/relationships/hyperlink" Target="https://podminky.urs.cz/item/CS_URS_2024_01/712333305" TargetMode="External" /><Relationship Id="rId16" Type="http://schemas.openxmlformats.org/officeDocument/2006/relationships/hyperlink" Target="https://podminky.urs.cz/item/CS_URS_2024_01/712340832" TargetMode="External" /><Relationship Id="rId17" Type="http://schemas.openxmlformats.org/officeDocument/2006/relationships/hyperlink" Target="https://podminky.urs.cz/item/CS_URS_2024_01/998712102" TargetMode="External" /><Relationship Id="rId18" Type="http://schemas.openxmlformats.org/officeDocument/2006/relationships/hyperlink" Target="https://podminky.urs.cz/item/CS_URS_2024_01/713140863" TargetMode="External" /><Relationship Id="rId19" Type="http://schemas.openxmlformats.org/officeDocument/2006/relationships/hyperlink" Target="https://podminky.urs.cz/item/CS_URS_2024_01/713141135" TargetMode="External" /><Relationship Id="rId20" Type="http://schemas.openxmlformats.org/officeDocument/2006/relationships/hyperlink" Target="https://podminky.urs.cz/item/CS_URS_2024_01/713300813" TargetMode="External" /><Relationship Id="rId21" Type="http://schemas.openxmlformats.org/officeDocument/2006/relationships/hyperlink" Target="https://podminky.urs.cz/item/CS_URS_2024_01/713300822" TargetMode="External" /><Relationship Id="rId22" Type="http://schemas.openxmlformats.org/officeDocument/2006/relationships/hyperlink" Target="https://podminky.urs.cz/item/CS_URS_2024_01/713420813" TargetMode="External" /><Relationship Id="rId23" Type="http://schemas.openxmlformats.org/officeDocument/2006/relationships/hyperlink" Target="https://podminky.urs.cz/item/CS_URS_2024_01/713471212" TargetMode="External" /><Relationship Id="rId24" Type="http://schemas.openxmlformats.org/officeDocument/2006/relationships/hyperlink" Target="https://podminky.urs.cz/item/CS_URS_2024_01/998713101" TargetMode="External" /><Relationship Id="rId25" Type="http://schemas.openxmlformats.org/officeDocument/2006/relationships/hyperlink" Target="https://podminky.urs.cz/item/CS_URS_2024_01/998713102" TargetMode="External" /><Relationship Id="rId26" Type="http://schemas.openxmlformats.org/officeDocument/2006/relationships/hyperlink" Target="https://podminky.urs.cz/item/CS_URS_2024_01/998713102" TargetMode="External" /><Relationship Id="rId27" Type="http://schemas.openxmlformats.org/officeDocument/2006/relationships/hyperlink" Target="https://podminky.urs.cz/item/CS_URS_2024_01/998713194" TargetMode="External" /><Relationship Id="rId28" Type="http://schemas.openxmlformats.org/officeDocument/2006/relationships/hyperlink" Target="https://podminky.urs.cz/item/CS_URS_2024_01/998713199" TargetMode="External" /><Relationship Id="rId29" Type="http://schemas.openxmlformats.org/officeDocument/2006/relationships/hyperlink" Target="https://podminky.urs.cz/item/CS_URS_2024_01/722176113" TargetMode="External" /><Relationship Id="rId30" Type="http://schemas.openxmlformats.org/officeDocument/2006/relationships/hyperlink" Target="https://podminky.urs.cz/item/CS_URS_2024_01/722176114" TargetMode="External" /><Relationship Id="rId31" Type="http://schemas.openxmlformats.org/officeDocument/2006/relationships/hyperlink" Target="https://podminky.urs.cz/item/CS_URS_2024_01/722176115" TargetMode="External" /><Relationship Id="rId32" Type="http://schemas.openxmlformats.org/officeDocument/2006/relationships/hyperlink" Target="https://podminky.urs.cz/item/CS_URS_2024_01/722176117" TargetMode="External" /><Relationship Id="rId33" Type="http://schemas.openxmlformats.org/officeDocument/2006/relationships/hyperlink" Target="https://podminky.urs.cz/item/CS_URS_2024_01/722176118" TargetMode="External" /><Relationship Id="rId34" Type="http://schemas.openxmlformats.org/officeDocument/2006/relationships/hyperlink" Target="https://podminky.urs.cz/item/CS_URS_2024_01/722182012" TargetMode="External" /><Relationship Id="rId35" Type="http://schemas.openxmlformats.org/officeDocument/2006/relationships/hyperlink" Target="https://podminky.urs.cz/item/CS_URS_2024_01/722182013" TargetMode="External" /><Relationship Id="rId36" Type="http://schemas.openxmlformats.org/officeDocument/2006/relationships/hyperlink" Target="https://podminky.urs.cz/item/CS_URS_2024_01/722182014" TargetMode="External" /><Relationship Id="rId37" Type="http://schemas.openxmlformats.org/officeDocument/2006/relationships/hyperlink" Target="https://podminky.urs.cz/item/CS_URS_2024_01/722182016" TargetMode="External" /><Relationship Id="rId38" Type="http://schemas.openxmlformats.org/officeDocument/2006/relationships/hyperlink" Target="https://podminky.urs.cz/item/CS_URS_2024_01/722182017" TargetMode="External" /><Relationship Id="rId39" Type="http://schemas.openxmlformats.org/officeDocument/2006/relationships/hyperlink" Target="https://podminky.urs.cz/item/CS_URS_2024_01/722181221" TargetMode="External" /><Relationship Id="rId40" Type="http://schemas.openxmlformats.org/officeDocument/2006/relationships/hyperlink" Target="https://podminky.urs.cz/item/CS_URS_2024_01/722181242" TargetMode="External" /><Relationship Id="rId41" Type="http://schemas.openxmlformats.org/officeDocument/2006/relationships/hyperlink" Target="https://podminky.urs.cz/item/CS_URS_2024_01/722181243" TargetMode="External" /><Relationship Id="rId42" Type="http://schemas.openxmlformats.org/officeDocument/2006/relationships/hyperlink" Target="https://podminky.urs.cz/item/CS_URS_2024_01/722181251" TargetMode="External" /><Relationship Id="rId43" Type="http://schemas.openxmlformats.org/officeDocument/2006/relationships/hyperlink" Target="https://podminky.urs.cz/item/CS_URS_2024_01/722181253" TargetMode="External" /><Relationship Id="rId44" Type="http://schemas.openxmlformats.org/officeDocument/2006/relationships/hyperlink" Target="https://podminky.urs.cz/item/CS_URS_2024_01/722181255" TargetMode="External" /><Relationship Id="rId45" Type="http://schemas.openxmlformats.org/officeDocument/2006/relationships/hyperlink" Target="https://podminky.urs.cz/item/CS_URS_2024_01/722181256" TargetMode="External" /><Relationship Id="rId46" Type="http://schemas.openxmlformats.org/officeDocument/2006/relationships/hyperlink" Target="https://podminky.urs.cz/item/CS_URS_2024_01/722219102" TargetMode="External" /><Relationship Id="rId47" Type="http://schemas.openxmlformats.org/officeDocument/2006/relationships/hyperlink" Target="https://podminky.urs.cz/item/CS_URS_2024_01/722220231" TargetMode="External" /><Relationship Id="rId48" Type="http://schemas.openxmlformats.org/officeDocument/2006/relationships/hyperlink" Target="https://podminky.urs.cz/item/CS_URS_2024_01/722220232" TargetMode="External" /><Relationship Id="rId49" Type="http://schemas.openxmlformats.org/officeDocument/2006/relationships/hyperlink" Target="https://podminky.urs.cz/item/CS_URS_2024_01/722220233" TargetMode="External" /><Relationship Id="rId50" Type="http://schemas.openxmlformats.org/officeDocument/2006/relationships/hyperlink" Target="https://podminky.urs.cz/item/CS_URS_2024_01/722220234" TargetMode="External" /><Relationship Id="rId51" Type="http://schemas.openxmlformats.org/officeDocument/2006/relationships/hyperlink" Target="https://podminky.urs.cz/item/CS_URS_2024_01/722220235" TargetMode="External" /><Relationship Id="rId52" Type="http://schemas.openxmlformats.org/officeDocument/2006/relationships/hyperlink" Target="https://podminky.urs.cz/item/CS_URS_2024_01/722220236" TargetMode="External" /><Relationship Id="rId53" Type="http://schemas.openxmlformats.org/officeDocument/2006/relationships/hyperlink" Target="https://podminky.urs.cz/item/CS_URS_2024_01/722220237" TargetMode="External" /><Relationship Id="rId54" Type="http://schemas.openxmlformats.org/officeDocument/2006/relationships/hyperlink" Target="https://podminky.urs.cz/item/CS_URS_2024_01/722231073" TargetMode="External" /><Relationship Id="rId55" Type="http://schemas.openxmlformats.org/officeDocument/2006/relationships/hyperlink" Target="https://podminky.urs.cz/item/CS_URS_2024_01/722231074" TargetMode="External" /><Relationship Id="rId56" Type="http://schemas.openxmlformats.org/officeDocument/2006/relationships/hyperlink" Target="https://podminky.urs.cz/item/CS_URS_2024_01/722231075" TargetMode="External" /><Relationship Id="rId57" Type="http://schemas.openxmlformats.org/officeDocument/2006/relationships/hyperlink" Target="https://podminky.urs.cz/item/CS_URS_2024_01/722231076" TargetMode="External" /><Relationship Id="rId58" Type="http://schemas.openxmlformats.org/officeDocument/2006/relationships/hyperlink" Target="https://podminky.urs.cz/item/CS_URS_2024_01/722231077" TargetMode="External" /><Relationship Id="rId59" Type="http://schemas.openxmlformats.org/officeDocument/2006/relationships/hyperlink" Target="https://podminky.urs.cz/item/CS_URS_2024_01/722231078" TargetMode="External" /><Relationship Id="rId60" Type="http://schemas.openxmlformats.org/officeDocument/2006/relationships/hyperlink" Target="https://podminky.urs.cz/item/CS_URS_2024_01/722231080" TargetMode="External" /><Relationship Id="rId61" Type="http://schemas.openxmlformats.org/officeDocument/2006/relationships/hyperlink" Target="https://podminky.urs.cz/item/CS_URS_2024_01/722231141" TargetMode="External" /><Relationship Id="rId62" Type="http://schemas.openxmlformats.org/officeDocument/2006/relationships/hyperlink" Target="https://podminky.urs.cz/item/CS_URS_2024_01/722231144" TargetMode="External" /><Relationship Id="rId63" Type="http://schemas.openxmlformats.org/officeDocument/2006/relationships/hyperlink" Target="https://podminky.urs.cz/item/CS_URS_2024_01/722232044" TargetMode="External" /><Relationship Id="rId64" Type="http://schemas.openxmlformats.org/officeDocument/2006/relationships/hyperlink" Target="https://podminky.urs.cz/item/CS_URS_2024_01/722232045" TargetMode="External" /><Relationship Id="rId65" Type="http://schemas.openxmlformats.org/officeDocument/2006/relationships/hyperlink" Target="https://podminky.urs.cz/item/CS_URS_2024_01/722232046" TargetMode="External" /><Relationship Id="rId66" Type="http://schemas.openxmlformats.org/officeDocument/2006/relationships/hyperlink" Target="https://podminky.urs.cz/item/CS_URS_2024_01/722232047" TargetMode="External" /><Relationship Id="rId67" Type="http://schemas.openxmlformats.org/officeDocument/2006/relationships/hyperlink" Target="https://podminky.urs.cz/item/CS_URS_2024_01/722232048" TargetMode="External" /><Relationship Id="rId68" Type="http://schemas.openxmlformats.org/officeDocument/2006/relationships/hyperlink" Target="https://podminky.urs.cz/item/CS_URS_2024_01/722232049" TargetMode="External" /><Relationship Id="rId69" Type="http://schemas.openxmlformats.org/officeDocument/2006/relationships/hyperlink" Target="https://podminky.urs.cz/item/CS_URS_2024_01/722232050" TargetMode="External" /><Relationship Id="rId70" Type="http://schemas.openxmlformats.org/officeDocument/2006/relationships/hyperlink" Target="https://podminky.urs.cz/item/CS_URS_2024_01/722232051" TargetMode="External" /><Relationship Id="rId71" Type="http://schemas.openxmlformats.org/officeDocument/2006/relationships/hyperlink" Target="https://podminky.urs.cz/item/CS_URS_2024_01/722234264" TargetMode="External" /><Relationship Id="rId72" Type="http://schemas.openxmlformats.org/officeDocument/2006/relationships/hyperlink" Target="https://podminky.urs.cz/item/CS_URS_2024_01/722234266" TargetMode="External" /><Relationship Id="rId73" Type="http://schemas.openxmlformats.org/officeDocument/2006/relationships/hyperlink" Target="https://podminky.urs.cz/item/CS_URS_2024_01/722234271" TargetMode="External" /><Relationship Id="rId74" Type="http://schemas.openxmlformats.org/officeDocument/2006/relationships/hyperlink" Target="https://podminky.urs.cz/item/CS_URS_2024_01/722262227" TargetMode="External" /><Relationship Id="rId75" Type="http://schemas.openxmlformats.org/officeDocument/2006/relationships/hyperlink" Target="https://podminky.urs.cz/item/CS_URS_2024_01/722263210" TargetMode="External" /><Relationship Id="rId76" Type="http://schemas.openxmlformats.org/officeDocument/2006/relationships/hyperlink" Target="https://podminky.urs.cz/item/CS_URS_2024_01/722263215" TargetMode="External" /><Relationship Id="rId77" Type="http://schemas.openxmlformats.org/officeDocument/2006/relationships/hyperlink" Target="https://podminky.urs.cz/item/CS_URS_2024_01/722213115" TargetMode="External" /><Relationship Id="rId78" Type="http://schemas.openxmlformats.org/officeDocument/2006/relationships/hyperlink" Target="https://podminky.urs.cz/item/CS_URS_2024_01/722213116" TargetMode="External" /><Relationship Id="rId79" Type="http://schemas.openxmlformats.org/officeDocument/2006/relationships/hyperlink" Target="https://podminky.urs.cz/item/CS_URS_2024_01/998722101" TargetMode="External" /><Relationship Id="rId80" Type="http://schemas.openxmlformats.org/officeDocument/2006/relationships/hyperlink" Target="https://podminky.urs.cz/item/CS_URS_2024_01/724246012" TargetMode="External" /><Relationship Id="rId81" Type="http://schemas.openxmlformats.org/officeDocument/2006/relationships/hyperlink" Target="https://podminky.urs.cz/item/CS_URS_2024_01/732219348" TargetMode="External" /><Relationship Id="rId82" Type="http://schemas.openxmlformats.org/officeDocument/2006/relationships/hyperlink" Target="https://podminky.urs.cz/item/CS_URS_2024_01/732219351" TargetMode="External" /><Relationship Id="rId83" Type="http://schemas.openxmlformats.org/officeDocument/2006/relationships/hyperlink" Target="https://podminky.urs.cz/item/CS_URS_2024_01/732221813" TargetMode="External" /><Relationship Id="rId84" Type="http://schemas.openxmlformats.org/officeDocument/2006/relationships/hyperlink" Target="https://podminky.urs.cz/item/CS_URS_2024_01/732231003" TargetMode="External" /><Relationship Id="rId85" Type="http://schemas.openxmlformats.org/officeDocument/2006/relationships/hyperlink" Target="https://podminky.urs.cz/item/CS_URS_2024_01/732320814" TargetMode="External" /><Relationship Id="rId86" Type="http://schemas.openxmlformats.org/officeDocument/2006/relationships/hyperlink" Target="https://podminky.urs.cz/item/CS_URS_2024_01/732320815" TargetMode="External" /><Relationship Id="rId87" Type="http://schemas.openxmlformats.org/officeDocument/2006/relationships/hyperlink" Target="https://podminky.urs.cz/item/CS_URS_2024_01/732320817" TargetMode="External" /><Relationship Id="rId88" Type="http://schemas.openxmlformats.org/officeDocument/2006/relationships/hyperlink" Target="https://podminky.urs.cz/item/CS_URS_2024_01/732320818" TargetMode="External" /><Relationship Id="rId89" Type="http://schemas.openxmlformats.org/officeDocument/2006/relationships/hyperlink" Target="https://podminky.urs.cz/item/CS_URS_2024_01/732320819" TargetMode="External" /><Relationship Id="rId90" Type="http://schemas.openxmlformats.org/officeDocument/2006/relationships/hyperlink" Target="https://podminky.urs.cz/item/CS_URS_2024_01/732320821" TargetMode="External" /><Relationship Id="rId91" Type="http://schemas.openxmlformats.org/officeDocument/2006/relationships/hyperlink" Target="https://podminky.urs.cz/item/CS_URS_2024_01/732324813" TargetMode="External" /><Relationship Id="rId92" Type="http://schemas.openxmlformats.org/officeDocument/2006/relationships/hyperlink" Target="https://podminky.urs.cz/item/CS_URS_2024_01/732324815" TargetMode="External" /><Relationship Id="rId93" Type="http://schemas.openxmlformats.org/officeDocument/2006/relationships/hyperlink" Target="https://podminky.urs.cz/item/CS_URS_2024_01/732324817" TargetMode="External" /><Relationship Id="rId94" Type="http://schemas.openxmlformats.org/officeDocument/2006/relationships/hyperlink" Target="https://podminky.urs.cz/item/CS_URS_2024_01/732324818" TargetMode="External" /><Relationship Id="rId95" Type="http://schemas.openxmlformats.org/officeDocument/2006/relationships/hyperlink" Target="https://podminky.urs.cz/item/CS_URS_2024_01/732324819" TargetMode="External" /><Relationship Id="rId96" Type="http://schemas.openxmlformats.org/officeDocument/2006/relationships/hyperlink" Target="https://podminky.urs.cz/item/CS_URS_2024_01/732324821" TargetMode="External" /><Relationship Id="rId97" Type="http://schemas.openxmlformats.org/officeDocument/2006/relationships/hyperlink" Target="https://podminky.urs.cz/item/CS_URS_2024_01/732420813" TargetMode="External" /><Relationship Id="rId98" Type="http://schemas.openxmlformats.org/officeDocument/2006/relationships/hyperlink" Target="https://podminky.urs.cz/item/CS_URS_2024_01/732420814" TargetMode="External" /><Relationship Id="rId99" Type="http://schemas.openxmlformats.org/officeDocument/2006/relationships/hyperlink" Target="https://podminky.urs.cz/item/CS_URS_2024_01/732420815" TargetMode="External" /><Relationship Id="rId100" Type="http://schemas.openxmlformats.org/officeDocument/2006/relationships/hyperlink" Target="https://podminky.urs.cz/item/CS_URS_2024_01/732420816" TargetMode="External" /><Relationship Id="rId101" Type="http://schemas.openxmlformats.org/officeDocument/2006/relationships/hyperlink" Target="https://podminky.urs.cz/item/CS_URS_2024_01/732420817" TargetMode="External" /><Relationship Id="rId102" Type="http://schemas.openxmlformats.org/officeDocument/2006/relationships/hyperlink" Target="https://podminky.urs.cz/item/CS_URS_2024_01/732331616" TargetMode="External" /><Relationship Id="rId103" Type="http://schemas.openxmlformats.org/officeDocument/2006/relationships/hyperlink" Target="https://podminky.urs.cz/item/CS_URS_2024_01/732331617" TargetMode="External" /><Relationship Id="rId104" Type="http://schemas.openxmlformats.org/officeDocument/2006/relationships/hyperlink" Target="https://podminky.urs.cz/item/CS_URS_2024_01/732331627" TargetMode="External" /><Relationship Id="rId105" Type="http://schemas.openxmlformats.org/officeDocument/2006/relationships/hyperlink" Target="https://podminky.urs.cz/item/CS_URS_2024_01/732331628" TargetMode="External" /><Relationship Id="rId106" Type="http://schemas.openxmlformats.org/officeDocument/2006/relationships/hyperlink" Target="https://podminky.urs.cz/item/CS_URS_2024_01/732332422" TargetMode="External" /><Relationship Id="rId107" Type="http://schemas.openxmlformats.org/officeDocument/2006/relationships/hyperlink" Target="https://podminky.urs.cz/item/CS_URS_2024_01/732332423" TargetMode="External" /><Relationship Id="rId108" Type="http://schemas.openxmlformats.org/officeDocument/2006/relationships/hyperlink" Target="https://podminky.urs.cz/item/CS_URS_2024_01/732332426" TargetMode="External" /><Relationship Id="rId109" Type="http://schemas.openxmlformats.org/officeDocument/2006/relationships/hyperlink" Target="https://podminky.urs.cz/item/CS_URS_2024_01/732332427" TargetMode="External" /><Relationship Id="rId110" Type="http://schemas.openxmlformats.org/officeDocument/2006/relationships/hyperlink" Target="https://podminky.urs.cz/item/CS_URS_2024_01/732332428" TargetMode="External" /><Relationship Id="rId111" Type="http://schemas.openxmlformats.org/officeDocument/2006/relationships/hyperlink" Target="https://podminky.urs.cz/item/CS_URS_2024_01/732332511" TargetMode="External" /><Relationship Id="rId112" Type="http://schemas.openxmlformats.org/officeDocument/2006/relationships/hyperlink" Target="https://podminky.urs.cz/item/CS_URS_2024_01/732422531R1" TargetMode="External" /><Relationship Id="rId113" Type="http://schemas.openxmlformats.org/officeDocument/2006/relationships/hyperlink" Target="https://podminky.urs.cz/item/CS_URS_2024_01/732422252" TargetMode="External" /><Relationship Id="rId114" Type="http://schemas.openxmlformats.org/officeDocument/2006/relationships/hyperlink" Target="https://podminky.urs.cz/item/CS_URS_2024_01/732422532R" TargetMode="External" /><Relationship Id="rId115" Type="http://schemas.openxmlformats.org/officeDocument/2006/relationships/hyperlink" Target="https://podminky.urs.cz/item/CS_URS_2024_01/998732101" TargetMode="External" /><Relationship Id="rId116" Type="http://schemas.openxmlformats.org/officeDocument/2006/relationships/hyperlink" Target="https://podminky.urs.cz/item/CS_URS_2024_01/733120819" TargetMode="External" /><Relationship Id="rId117" Type="http://schemas.openxmlformats.org/officeDocument/2006/relationships/hyperlink" Target="https://podminky.urs.cz/item/CS_URS_2024_01/733120832" TargetMode="External" /><Relationship Id="rId118" Type="http://schemas.openxmlformats.org/officeDocument/2006/relationships/hyperlink" Target="https://podminky.urs.cz/item/CS_URS_2024_01/733120839" TargetMode="External" /><Relationship Id="rId119" Type="http://schemas.openxmlformats.org/officeDocument/2006/relationships/hyperlink" Target="https://podminky.urs.cz/item/CS_URS_2024_01/733120843" TargetMode="External" /><Relationship Id="rId120" Type="http://schemas.openxmlformats.org/officeDocument/2006/relationships/hyperlink" Target="https://podminky.urs.cz/item/CS_URS_2024_01/733121210" TargetMode="External" /><Relationship Id="rId121" Type="http://schemas.openxmlformats.org/officeDocument/2006/relationships/hyperlink" Target="https://podminky.urs.cz/item/CS_URS_2024_01/733121214" TargetMode="External" /><Relationship Id="rId122" Type="http://schemas.openxmlformats.org/officeDocument/2006/relationships/hyperlink" Target="https://podminky.urs.cz/item/CS_URS_2024_01/733121215" TargetMode="External" /><Relationship Id="rId123" Type="http://schemas.openxmlformats.org/officeDocument/2006/relationships/hyperlink" Target="https://podminky.urs.cz/item/CS_URS_2024_01/733121216" TargetMode="External" /><Relationship Id="rId124" Type="http://schemas.openxmlformats.org/officeDocument/2006/relationships/hyperlink" Target="https://podminky.urs.cz/item/CS_URS_2024_01/733121217" TargetMode="External" /><Relationship Id="rId125" Type="http://schemas.openxmlformats.org/officeDocument/2006/relationships/hyperlink" Target="https://podminky.urs.cz/item/CS_URS_2024_01/733121219" TargetMode="External" /><Relationship Id="rId126" Type="http://schemas.openxmlformats.org/officeDocument/2006/relationships/hyperlink" Target="https://podminky.urs.cz/item/CS_URS_2024_01/733121222" TargetMode="External" /><Relationship Id="rId127" Type="http://schemas.openxmlformats.org/officeDocument/2006/relationships/hyperlink" Target="https://podminky.urs.cz/item/CS_URS_2024_01/733121225" TargetMode="External" /><Relationship Id="rId128" Type="http://schemas.openxmlformats.org/officeDocument/2006/relationships/hyperlink" Target="https://podminky.urs.cz/item/CS_URS_2024_01/733121228" TargetMode="External" /><Relationship Id="rId129" Type="http://schemas.openxmlformats.org/officeDocument/2006/relationships/hyperlink" Target="https://podminky.urs.cz/item/CS_URS_2024_01/733121232" TargetMode="External" /><Relationship Id="rId130" Type="http://schemas.openxmlformats.org/officeDocument/2006/relationships/hyperlink" Target="https://podminky.urs.cz/item/CS_URS_2024_01/733121235" TargetMode="External" /><Relationship Id="rId131" Type="http://schemas.openxmlformats.org/officeDocument/2006/relationships/hyperlink" Target="https://podminky.urs.cz/item/CS_URS_2024_01/733121239" TargetMode="External" /><Relationship Id="rId132" Type="http://schemas.openxmlformats.org/officeDocument/2006/relationships/hyperlink" Target="https://podminky.urs.cz/item/CS_URS_2024_01/733121244" TargetMode="External" /><Relationship Id="rId133" Type="http://schemas.openxmlformats.org/officeDocument/2006/relationships/hyperlink" Target="https://podminky.urs.cz/item/CS_URS_2024_01/998733101" TargetMode="External" /><Relationship Id="rId134" Type="http://schemas.openxmlformats.org/officeDocument/2006/relationships/hyperlink" Target="https://podminky.urs.cz/item/CS_URS_2024_01/734100811" TargetMode="External" /><Relationship Id="rId135" Type="http://schemas.openxmlformats.org/officeDocument/2006/relationships/hyperlink" Target="https://podminky.urs.cz/item/CS_URS_2024_01/734100812" TargetMode="External" /><Relationship Id="rId136" Type="http://schemas.openxmlformats.org/officeDocument/2006/relationships/hyperlink" Target="https://podminky.urs.cz/item/CS_URS_2024_01/734100813" TargetMode="External" /><Relationship Id="rId137" Type="http://schemas.openxmlformats.org/officeDocument/2006/relationships/hyperlink" Target="https://podminky.urs.cz/item/CS_URS_2024_01/734100814" TargetMode="External" /><Relationship Id="rId138" Type="http://schemas.openxmlformats.org/officeDocument/2006/relationships/hyperlink" Target="https://podminky.urs.cz/item/CS_URS_2024_01/734109211" TargetMode="External" /><Relationship Id="rId139" Type="http://schemas.openxmlformats.org/officeDocument/2006/relationships/hyperlink" Target="https://podminky.urs.cz/item/CS_URS_2024_01/734109212" TargetMode="External" /><Relationship Id="rId140" Type="http://schemas.openxmlformats.org/officeDocument/2006/relationships/hyperlink" Target="https://podminky.urs.cz/item/CS_URS_2024_01/734109213" TargetMode="External" /><Relationship Id="rId141" Type="http://schemas.openxmlformats.org/officeDocument/2006/relationships/hyperlink" Target="https://podminky.urs.cz/item/CS_URS_2024_01/734109214" TargetMode="External" /><Relationship Id="rId142" Type="http://schemas.openxmlformats.org/officeDocument/2006/relationships/hyperlink" Target="https://podminky.urs.cz/item/CS_URS_2024_01/734109214" TargetMode="External" /><Relationship Id="rId143" Type="http://schemas.openxmlformats.org/officeDocument/2006/relationships/hyperlink" Target="https://podminky.urs.cz/item/CS_URS_2024_01/734109215" TargetMode="External" /><Relationship Id="rId144" Type="http://schemas.openxmlformats.org/officeDocument/2006/relationships/hyperlink" Target="https://podminky.urs.cz/item/CS_URS_2024_01/734109216" TargetMode="External" /><Relationship Id="rId145" Type="http://schemas.openxmlformats.org/officeDocument/2006/relationships/hyperlink" Target="https://podminky.urs.cz/item/CS_URS_2024_01/734109217" TargetMode="External" /><Relationship Id="rId146" Type="http://schemas.openxmlformats.org/officeDocument/2006/relationships/hyperlink" Target="https://podminky.urs.cz/item/CS_URS_2024_01/734109218" TargetMode="External" /><Relationship Id="rId147" Type="http://schemas.openxmlformats.org/officeDocument/2006/relationships/hyperlink" Target="https://podminky.urs.cz/item/CS_URS_2024_01/734109219" TargetMode="External" /><Relationship Id="rId148" Type="http://schemas.openxmlformats.org/officeDocument/2006/relationships/hyperlink" Target="https://podminky.urs.cz/item/CS_URS_2024_01/734109220" TargetMode="External" /><Relationship Id="rId149" Type="http://schemas.openxmlformats.org/officeDocument/2006/relationships/hyperlink" Target="https://podminky.urs.cz/item/CS_URS_2024_01/734109223" TargetMode="External" /><Relationship Id="rId150" Type="http://schemas.openxmlformats.org/officeDocument/2006/relationships/hyperlink" Target="https://podminky.urs.cz/item/CS_URS_2024_01/734121314" TargetMode="External" /><Relationship Id="rId151" Type="http://schemas.openxmlformats.org/officeDocument/2006/relationships/hyperlink" Target="https://podminky.urs.cz/item/CS_URS_2024_01/734121316" TargetMode="External" /><Relationship Id="rId152" Type="http://schemas.openxmlformats.org/officeDocument/2006/relationships/hyperlink" Target="https://podminky.urs.cz/item/CS_URS_2024_01/734121317" TargetMode="External" /><Relationship Id="rId153" Type="http://schemas.openxmlformats.org/officeDocument/2006/relationships/hyperlink" Target="https://podminky.urs.cz/item/CS_URS_2024_01/734121321" TargetMode="External" /><Relationship Id="rId154" Type="http://schemas.openxmlformats.org/officeDocument/2006/relationships/hyperlink" Target="https://podminky.urs.cz/item/CS_URS_2024_01/734121322" TargetMode="External" /><Relationship Id="rId155" Type="http://schemas.openxmlformats.org/officeDocument/2006/relationships/hyperlink" Target="https://podminky.urs.cz/item/CS_URS_2024_01/734163426" TargetMode="External" /><Relationship Id="rId156" Type="http://schemas.openxmlformats.org/officeDocument/2006/relationships/hyperlink" Target="https://podminky.urs.cz/item/CS_URS_2024_01/734163427" TargetMode="External" /><Relationship Id="rId157" Type="http://schemas.openxmlformats.org/officeDocument/2006/relationships/hyperlink" Target="https://podminky.urs.cz/item/CS_URS_2024_01/734163428" TargetMode="External" /><Relationship Id="rId158" Type="http://schemas.openxmlformats.org/officeDocument/2006/relationships/hyperlink" Target="https://podminky.urs.cz/item/CS_URS_2024_01/734163429" TargetMode="External" /><Relationship Id="rId159" Type="http://schemas.openxmlformats.org/officeDocument/2006/relationships/hyperlink" Target="https://podminky.urs.cz/item/CS_URS_2024_01/734163430" TargetMode="External" /><Relationship Id="rId160" Type="http://schemas.openxmlformats.org/officeDocument/2006/relationships/hyperlink" Target="https://podminky.urs.cz/item/CS_URS_2024_01/734163431" TargetMode="External" /><Relationship Id="rId161" Type="http://schemas.openxmlformats.org/officeDocument/2006/relationships/hyperlink" Target="https://podminky.urs.cz/item/CS_URS_2024_01/734173411" TargetMode="External" /><Relationship Id="rId162" Type="http://schemas.openxmlformats.org/officeDocument/2006/relationships/hyperlink" Target="https://podminky.urs.cz/item/CS_URS_2024_01/734173412" TargetMode="External" /><Relationship Id="rId163" Type="http://schemas.openxmlformats.org/officeDocument/2006/relationships/hyperlink" Target="https://podminky.urs.cz/item/CS_URS_2024_01/734173413" TargetMode="External" /><Relationship Id="rId164" Type="http://schemas.openxmlformats.org/officeDocument/2006/relationships/hyperlink" Target="https://podminky.urs.cz/item/CS_URS_2024_01/734173414" TargetMode="External" /><Relationship Id="rId165" Type="http://schemas.openxmlformats.org/officeDocument/2006/relationships/hyperlink" Target="https://podminky.urs.cz/item/CS_URS_2024_01/734173416" TargetMode="External" /><Relationship Id="rId166" Type="http://schemas.openxmlformats.org/officeDocument/2006/relationships/hyperlink" Target="https://podminky.urs.cz/item/CS_URS_2024_01/734173417" TargetMode="External" /><Relationship Id="rId167" Type="http://schemas.openxmlformats.org/officeDocument/2006/relationships/hyperlink" Target="https://podminky.urs.cz/item/CS_URS_2024_01/734173418" TargetMode="External" /><Relationship Id="rId168" Type="http://schemas.openxmlformats.org/officeDocument/2006/relationships/hyperlink" Target="https://podminky.urs.cz/item/CS_URS_2024_01/734173421" TargetMode="External" /><Relationship Id="rId169" Type="http://schemas.openxmlformats.org/officeDocument/2006/relationships/hyperlink" Target="https://podminky.urs.cz/item/CS_URS_2024_01/734173422" TargetMode="External" /><Relationship Id="rId170" Type="http://schemas.openxmlformats.org/officeDocument/2006/relationships/hyperlink" Target="https://podminky.urs.cz/item/CS_URS_2024_01/734173423" TargetMode="External" /><Relationship Id="rId171" Type="http://schemas.openxmlformats.org/officeDocument/2006/relationships/hyperlink" Target="https://podminky.urs.cz/item/CS_URS_2024_01/734173612" TargetMode="External" /><Relationship Id="rId172" Type="http://schemas.openxmlformats.org/officeDocument/2006/relationships/hyperlink" Target="https://podminky.urs.cz/item/CS_URS_2024_01/734173613" TargetMode="External" /><Relationship Id="rId173" Type="http://schemas.openxmlformats.org/officeDocument/2006/relationships/hyperlink" Target="https://podminky.urs.cz/item/CS_URS_2024_01/734173614" TargetMode="External" /><Relationship Id="rId174" Type="http://schemas.openxmlformats.org/officeDocument/2006/relationships/hyperlink" Target="https://podminky.urs.cz/item/CS_URS_2024_01/734173616" TargetMode="External" /><Relationship Id="rId175" Type="http://schemas.openxmlformats.org/officeDocument/2006/relationships/hyperlink" Target="https://podminky.urs.cz/item/CS_URS_2024_01/734173617" TargetMode="External" /><Relationship Id="rId176" Type="http://schemas.openxmlformats.org/officeDocument/2006/relationships/hyperlink" Target="https://podminky.urs.cz/item/CS_URS_2024_01/734173618" TargetMode="External" /><Relationship Id="rId177" Type="http://schemas.openxmlformats.org/officeDocument/2006/relationships/hyperlink" Target="https://podminky.urs.cz/item/CS_URS_2024_01/734173621" TargetMode="External" /><Relationship Id="rId178" Type="http://schemas.openxmlformats.org/officeDocument/2006/relationships/hyperlink" Target="https://podminky.urs.cz/item/CS_URS_2024_01/734193214" TargetMode="External" /><Relationship Id="rId179" Type="http://schemas.openxmlformats.org/officeDocument/2006/relationships/hyperlink" Target="https://podminky.urs.cz/item/CS_URS_2024_01/734193215" TargetMode="External" /><Relationship Id="rId180" Type="http://schemas.openxmlformats.org/officeDocument/2006/relationships/hyperlink" Target="https://podminky.urs.cz/item/CS_URS_2024_01/734193216" TargetMode="External" /><Relationship Id="rId181" Type="http://schemas.openxmlformats.org/officeDocument/2006/relationships/hyperlink" Target="https://podminky.urs.cz/item/CS_URS_2024_01/734193217" TargetMode="External" /><Relationship Id="rId182" Type="http://schemas.openxmlformats.org/officeDocument/2006/relationships/hyperlink" Target="https://podminky.urs.cz/item/CS_URS_2024_01/734193218" TargetMode="External" /><Relationship Id="rId183" Type="http://schemas.openxmlformats.org/officeDocument/2006/relationships/hyperlink" Target="https://podminky.urs.cz/item/CS_URS_2024_01/734193219" TargetMode="External" /><Relationship Id="rId184" Type="http://schemas.openxmlformats.org/officeDocument/2006/relationships/hyperlink" Target="https://podminky.urs.cz/item/CS_URS_2024_01/734193220" TargetMode="External" /><Relationship Id="rId185" Type="http://schemas.openxmlformats.org/officeDocument/2006/relationships/hyperlink" Target="https://podminky.urs.cz/item/CS_URS_2024_01/734411127" TargetMode="External" /><Relationship Id="rId186" Type="http://schemas.openxmlformats.org/officeDocument/2006/relationships/hyperlink" Target="https://podminky.urs.cz/item/CS_URS_2024_01/734411601" TargetMode="External" /><Relationship Id="rId187" Type="http://schemas.openxmlformats.org/officeDocument/2006/relationships/hyperlink" Target="https://podminky.urs.cz/item/CS_URS_2024_01/734419111" TargetMode="External" /><Relationship Id="rId188" Type="http://schemas.openxmlformats.org/officeDocument/2006/relationships/hyperlink" Target="https://podminky.urs.cz/item/CS_URS_2024_01/734421112" TargetMode="External" /><Relationship Id="rId189" Type="http://schemas.openxmlformats.org/officeDocument/2006/relationships/hyperlink" Target="https://podminky.urs.cz/item/CS_URS_2024_01/734494111" TargetMode="External" /><Relationship Id="rId190" Type="http://schemas.openxmlformats.org/officeDocument/2006/relationships/hyperlink" Target="https://podminky.urs.cz/item/CS_URS_2024_01/734494213" TargetMode="External" /><Relationship Id="rId191" Type="http://schemas.openxmlformats.org/officeDocument/2006/relationships/hyperlink" Target="https://podminky.urs.cz/item/CS_URS_2024_01/734499211" TargetMode="External" /><Relationship Id="rId192" Type="http://schemas.openxmlformats.org/officeDocument/2006/relationships/hyperlink" Target="https://podminky.urs.cz/item/CS_URS_2024_01/734499212" TargetMode="External" /><Relationship Id="rId193" Type="http://schemas.openxmlformats.org/officeDocument/2006/relationships/hyperlink" Target="https://podminky.urs.cz/item/CS_URS_2024_01/734109223" TargetMode="External" /><Relationship Id="rId194" Type="http://schemas.openxmlformats.org/officeDocument/2006/relationships/hyperlink" Target="https://podminky.urs.cz/item/CS_URS_2024_01/734109312" TargetMode="External" /><Relationship Id="rId195" Type="http://schemas.openxmlformats.org/officeDocument/2006/relationships/hyperlink" Target="https://podminky.urs.cz/item/CS_URS_2024_01/734109313" TargetMode="External" /><Relationship Id="rId196" Type="http://schemas.openxmlformats.org/officeDocument/2006/relationships/hyperlink" Target="https://podminky.urs.cz/item/CS_URS_2024_01/734109314" TargetMode="External" /><Relationship Id="rId197" Type="http://schemas.openxmlformats.org/officeDocument/2006/relationships/hyperlink" Target="https://podminky.urs.cz/item/CS_URS_2024_01/734109315" TargetMode="External" /><Relationship Id="rId198" Type="http://schemas.openxmlformats.org/officeDocument/2006/relationships/hyperlink" Target="https://podminky.urs.cz/item/CS_URS_2024_01/734109316" TargetMode="External" /><Relationship Id="rId199" Type="http://schemas.openxmlformats.org/officeDocument/2006/relationships/hyperlink" Target="https://podminky.urs.cz/item/CS_URS_2024_01/734109317" TargetMode="External" /><Relationship Id="rId200" Type="http://schemas.openxmlformats.org/officeDocument/2006/relationships/hyperlink" Target="https://podminky.urs.cz/item/CS_URS_2024_01/734109323" TargetMode="External" /><Relationship Id="rId201" Type="http://schemas.openxmlformats.org/officeDocument/2006/relationships/hyperlink" Target="https://podminky.urs.cz/item/CS_URS_2024_01/734200822" TargetMode="External" /><Relationship Id="rId202" Type="http://schemas.openxmlformats.org/officeDocument/2006/relationships/hyperlink" Target="https://podminky.urs.cz/item/CS_URS_2024_01/734209113" TargetMode="External" /><Relationship Id="rId203" Type="http://schemas.openxmlformats.org/officeDocument/2006/relationships/hyperlink" Target="https://podminky.urs.cz/item/CS_URS_2024_01/734209114" TargetMode="External" /><Relationship Id="rId204" Type="http://schemas.openxmlformats.org/officeDocument/2006/relationships/hyperlink" Target="https://podminky.urs.cz/item/CS_URS_2024_01/734209115" TargetMode="External" /><Relationship Id="rId205" Type="http://schemas.openxmlformats.org/officeDocument/2006/relationships/hyperlink" Target="https://podminky.urs.cz/item/CS_URS_2024_01/734209117" TargetMode="External" /><Relationship Id="rId206" Type="http://schemas.openxmlformats.org/officeDocument/2006/relationships/hyperlink" Target="https://podminky.urs.cz/item/CS_URS_2024_01/734291912" TargetMode="External" /><Relationship Id="rId207" Type="http://schemas.openxmlformats.org/officeDocument/2006/relationships/hyperlink" Target="https://podminky.urs.cz/item/CS_URS_2024_01/734412112" TargetMode="External" /><Relationship Id="rId208" Type="http://schemas.openxmlformats.org/officeDocument/2006/relationships/hyperlink" Target="https://podminky.urs.cz/item/CS_URS_2024_01/998734101" TargetMode="External" /><Relationship Id="rId209" Type="http://schemas.openxmlformats.org/officeDocument/2006/relationships/hyperlink" Target="https://podminky.urs.cz/item/CS_URS_2024_01/762341821" TargetMode="External" /><Relationship Id="rId210" Type="http://schemas.openxmlformats.org/officeDocument/2006/relationships/hyperlink" Target="https://podminky.urs.cz/item/CS_URS_2024_01/762811100" TargetMode="External" /><Relationship Id="rId211" Type="http://schemas.openxmlformats.org/officeDocument/2006/relationships/hyperlink" Target="https://podminky.urs.cz/item/CS_URS_2024_01/762821932" TargetMode="External" /><Relationship Id="rId212" Type="http://schemas.openxmlformats.org/officeDocument/2006/relationships/hyperlink" Target="https://podminky.urs.cz/item/CS_URS_2024_01/762822120" TargetMode="External" /><Relationship Id="rId213" Type="http://schemas.openxmlformats.org/officeDocument/2006/relationships/hyperlink" Target="https://podminky.urs.cz/item/CS_URS_2024_01/998762102" TargetMode="External" /><Relationship Id="rId214" Type="http://schemas.openxmlformats.org/officeDocument/2006/relationships/hyperlink" Target="https://podminky.urs.cz/item/CS_URS_2024_01/765191001" TargetMode="External" /><Relationship Id="rId215" Type="http://schemas.openxmlformats.org/officeDocument/2006/relationships/hyperlink" Target="https://podminky.urs.cz/item/CS_URS_2024_01/998765102" TargetMode="External" /><Relationship Id="rId216" Type="http://schemas.openxmlformats.org/officeDocument/2006/relationships/hyperlink" Target="https://podminky.urs.cz/item/CS_URS_2024_01/767995111" TargetMode="External" /><Relationship Id="rId217" Type="http://schemas.openxmlformats.org/officeDocument/2006/relationships/hyperlink" Target="https://podminky.urs.cz/item/CS_URS_2024_01/998767102" TargetMode="External" /><Relationship Id="rId218" Type="http://schemas.openxmlformats.org/officeDocument/2006/relationships/hyperlink" Target="https://podminky.urs.cz/item/CS_URS_2024_01/783933161" TargetMode="External" /><Relationship Id="rId219" Type="http://schemas.openxmlformats.org/officeDocument/2006/relationships/hyperlink" Target="https://podminky.urs.cz/item/CS_URS_2024_01/783937163" TargetMode="External" /><Relationship Id="rId220" Type="http://schemas.openxmlformats.org/officeDocument/2006/relationships/hyperlink" Target="https://podminky.urs.cz/item/CS_URS_2024_01/784181101" TargetMode="External" /><Relationship Id="rId221" Type="http://schemas.openxmlformats.org/officeDocument/2006/relationships/hyperlink" Target="https://podminky.urs.cz/item/CS_URS_2024_01/784221001" TargetMode="External" /><Relationship Id="rId222" Type="http://schemas.openxmlformats.org/officeDocument/2006/relationships/hyperlink" Target="https://podminky.urs.cz/item/CS_URS_2024_01/230020627" TargetMode="External" /><Relationship Id="rId223" Type="http://schemas.openxmlformats.org/officeDocument/2006/relationships/hyperlink" Target="https://podminky.urs.cz/item/CS_URS_2024_01/230020639" TargetMode="External" /><Relationship Id="rId224" Type="http://schemas.openxmlformats.org/officeDocument/2006/relationships/hyperlink" Target="https://podminky.urs.cz/item/CS_URS_2024_01/230020645" TargetMode="External" /><Relationship Id="rId225" Type="http://schemas.openxmlformats.org/officeDocument/2006/relationships/hyperlink" Target="https://podminky.urs.cz/item/CS_URS_2024_01/230020649" TargetMode="External" /><Relationship Id="rId226" Type="http://schemas.openxmlformats.org/officeDocument/2006/relationships/hyperlink" Target="https://podminky.urs.cz/item/CS_URS_2024_01/230020654" TargetMode="External" /><Relationship Id="rId227" Type="http://schemas.openxmlformats.org/officeDocument/2006/relationships/hyperlink" Target="https://podminky.urs.cz/item/CS_URS_2024_01/230020662" TargetMode="External" /><Relationship Id="rId228" Type="http://schemas.openxmlformats.org/officeDocument/2006/relationships/hyperlink" Target="https://podminky.urs.cz/item/CS_URS_2024_01/230020665" TargetMode="External" /><Relationship Id="rId229" Type="http://schemas.openxmlformats.org/officeDocument/2006/relationships/hyperlink" Target="https://podminky.urs.cz/item/CS_URS_2024_01/230023008" TargetMode="External" /><Relationship Id="rId230" Type="http://schemas.openxmlformats.org/officeDocument/2006/relationships/hyperlink" Target="https://podminky.urs.cz/item/CS_URS_2024_01/230023017" TargetMode="External" /><Relationship Id="rId231" Type="http://schemas.openxmlformats.org/officeDocument/2006/relationships/hyperlink" Target="https://podminky.urs.cz/item/CS_URS_2024_01/230023021" TargetMode="External" /><Relationship Id="rId232" Type="http://schemas.openxmlformats.org/officeDocument/2006/relationships/hyperlink" Target="https://podminky.urs.cz/item/CS_URS_2024_01/230023029" TargetMode="External" /><Relationship Id="rId233" Type="http://schemas.openxmlformats.org/officeDocument/2006/relationships/hyperlink" Target="https://podminky.urs.cz/item/CS_URS_2024_01/230023037" TargetMode="External" /><Relationship Id="rId234" Type="http://schemas.openxmlformats.org/officeDocument/2006/relationships/hyperlink" Target="https://podminky.urs.cz/item/CS_URS_2024_01/230023039" TargetMode="External" /><Relationship Id="rId235" Type="http://schemas.openxmlformats.org/officeDocument/2006/relationships/hyperlink" Target="https://podminky.urs.cz/item/CS_URS_2024_01/230023048" TargetMode="External" /><Relationship Id="rId236" Type="http://schemas.openxmlformats.org/officeDocument/2006/relationships/hyperlink" Target="https://podminky.urs.cz/item/CS_URS_2024_01/230024057" TargetMode="External" /><Relationship Id="rId237" Type="http://schemas.openxmlformats.org/officeDocument/2006/relationships/hyperlink" Target="https://podminky.urs.cz/item/CS_URS_2024_01/230024067" TargetMode="External" /><Relationship Id="rId238" Type="http://schemas.openxmlformats.org/officeDocument/2006/relationships/hyperlink" Target="https://podminky.urs.cz/item/CS_URS_2024_01/230024077" TargetMode="External" /><Relationship Id="rId239" Type="http://schemas.openxmlformats.org/officeDocument/2006/relationships/hyperlink" Target="https://podminky.urs.cz/item/CS_URS_2024_01/230025089" TargetMode="External" /><Relationship Id="rId240" Type="http://schemas.openxmlformats.org/officeDocument/2006/relationships/hyperlink" Target="https://podminky.urs.cz/item/CS_URS_2024_01/230025101" TargetMode="External" /><Relationship Id="rId241" Type="http://schemas.openxmlformats.org/officeDocument/2006/relationships/hyperlink" Target="https://podminky.urs.cz/item/CS_URS_2024_01/230025113" TargetMode="External" /><Relationship Id="rId242" Type="http://schemas.openxmlformats.org/officeDocument/2006/relationships/hyperlink" Target="https://podminky.urs.cz/item/CS_URS_2024_01/230050004" TargetMode="External" /><Relationship Id="rId243" Type="http://schemas.openxmlformats.org/officeDocument/2006/relationships/hyperlink" Target="https://podminky.urs.cz/item/CS_URS_2024_01/230050031" TargetMode="External" /><Relationship Id="rId244" Type="http://schemas.openxmlformats.org/officeDocument/2006/relationships/hyperlink" Target="https://podminky.urs.cz/item/CS_URS_2024_01/230140005" TargetMode="External" /><Relationship Id="rId245" Type="http://schemas.openxmlformats.org/officeDocument/2006/relationships/hyperlink" Target="https://podminky.urs.cz/item/CS_URS_2024_01/230140015" TargetMode="External" /><Relationship Id="rId246" Type="http://schemas.openxmlformats.org/officeDocument/2006/relationships/hyperlink" Target="https://podminky.urs.cz/item/CS_URS_2024_01/230140020" TargetMode="External" /><Relationship Id="rId247" Type="http://schemas.openxmlformats.org/officeDocument/2006/relationships/hyperlink" Target="https://podminky.urs.cz/item/CS_URS_2024_01/230140030" TargetMode="External" /><Relationship Id="rId248" Type="http://schemas.openxmlformats.org/officeDocument/2006/relationships/hyperlink" Target="https://podminky.urs.cz/item/CS_URS_2024_01/230140036" TargetMode="External" /><Relationship Id="rId249" Type="http://schemas.openxmlformats.org/officeDocument/2006/relationships/hyperlink" Target="https://podminky.urs.cz/item/CS_URS_2024_01/230140042" TargetMode="External" /><Relationship Id="rId250" Type="http://schemas.openxmlformats.org/officeDocument/2006/relationships/hyperlink" Target="https://podminky.urs.cz/item/CS_URS_2024_01/230140048" TargetMode="External" /><Relationship Id="rId251" Type="http://schemas.openxmlformats.org/officeDocument/2006/relationships/hyperlink" Target="https://podminky.urs.cz/item/CS_URS_2024_01/230140055" TargetMode="External" /><Relationship Id="rId252" Type="http://schemas.openxmlformats.org/officeDocument/2006/relationships/hyperlink" Target="https://podminky.urs.cz/item/CS_URS_2024_01/230140062" TargetMode="External" /><Relationship Id="rId253" Type="http://schemas.openxmlformats.org/officeDocument/2006/relationships/hyperlink" Target="https://podminky.urs.cz/item/CS_URS_2024_01/HZS4212" TargetMode="External" /><Relationship Id="rId254" Type="http://schemas.openxmlformats.org/officeDocument/2006/relationships/hyperlink" Target="https://podminky.urs.cz/item/CS_URS_2024_01/043114000" TargetMode="External" /><Relationship Id="rId255" Type="http://schemas.openxmlformats.org/officeDocument/2006/relationships/hyperlink" Target="https://podminky.urs.cz/item/CS_URS_2024_01/043124000" TargetMode="External" /><Relationship Id="rId256" Type="http://schemas.openxmlformats.org/officeDocument/2006/relationships/hyperlink" Target="https://podminky.urs.cz/item/CS_URS_2024_01/043144000" TargetMode="External" /><Relationship Id="rId2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32251252" TargetMode="External" /><Relationship Id="rId4" Type="http://schemas.openxmlformats.org/officeDocument/2006/relationships/hyperlink" Target="https://podminky.urs.cz/item/CS_URS_2024_01/162651112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7777" TargetMode="External" /><Relationship Id="rId11" Type="http://schemas.openxmlformats.org/officeDocument/2006/relationships/hyperlink" Target="https://podminky.urs.cz/item/CS_URS_2024_01/451579777" TargetMode="External" /><Relationship Id="rId12" Type="http://schemas.openxmlformats.org/officeDocument/2006/relationships/hyperlink" Target="https://podminky.urs.cz/item/CS_URS_2024_01/596212211" TargetMode="External" /><Relationship Id="rId13" Type="http://schemas.openxmlformats.org/officeDocument/2006/relationships/hyperlink" Target="https://podminky.urs.cz/item/CS_URS_2024_01/611325402" TargetMode="External" /><Relationship Id="rId14" Type="http://schemas.openxmlformats.org/officeDocument/2006/relationships/hyperlink" Target="https://podminky.urs.cz/item/CS_URS_2024_01/619995001" TargetMode="External" /><Relationship Id="rId15" Type="http://schemas.openxmlformats.org/officeDocument/2006/relationships/hyperlink" Target="https://podminky.urs.cz/item/CS_URS_2024_01/631311224" TargetMode="External" /><Relationship Id="rId16" Type="http://schemas.openxmlformats.org/officeDocument/2006/relationships/hyperlink" Target="https://podminky.urs.cz/item/CS_URS_2024_01/631319197" TargetMode="External" /><Relationship Id="rId17" Type="http://schemas.openxmlformats.org/officeDocument/2006/relationships/hyperlink" Target="https://podminky.urs.cz/item/CS_URS_2024_01/632451103" TargetMode="External" /><Relationship Id="rId18" Type="http://schemas.openxmlformats.org/officeDocument/2006/relationships/hyperlink" Target="https://podminky.urs.cz/item/CS_URS_2024_01/632452411" TargetMode="External" /><Relationship Id="rId19" Type="http://schemas.openxmlformats.org/officeDocument/2006/relationships/hyperlink" Target="https://podminky.urs.cz/item/CS_URS_2024_01/899722114" TargetMode="External" /><Relationship Id="rId20" Type="http://schemas.openxmlformats.org/officeDocument/2006/relationships/hyperlink" Target="https://podminky.urs.cz/item/CS_URS_2024_01/915111111" TargetMode="External" /><Relationship Id="rId21" Type="http://schemas.openxmlformats.org/officeDocument/2006/relationships/hyperlink" Target="https://podminky.urs.cz/item/CS_URS_2024_01/915111115" TargetMode="External" /><Relationship Id="rId22" Type="http://schemas.openxmlformats.org/officeDocument/2006/relationships/hyperlink" Target="https://podminky.urs.cz/item/CS_URS_2024_01/915611111" TargetMode="External" /><Relationship Id="rId23" Type="http://schemas.openxmlformats.org/officeDocument/2006/relationships/hyperlink" Target="https://podminky.urs.cz/item/CS_URS_2024_01/965043331" TargetMode="External" /><Relationship Id="rId24" Type="http://schemas.openxmlformats.org/officeDocument/2006/relationships/hyperlink" Target="https://podminky.urs.cz/item/CS_URS_2024_01/965082941" TargetMode="External" /><Relationship Id="rId25" Type="http://schemas.openxmlformats.org/officeDocument/2006/relationships/hyperlink" Target="https://podminky.urs.cz/item/CS_URS_2024_01/971033241" TargetMode="External" /><Relationship Id="rId26" Type="http://schemas.openxmlformats.org/officeDocument/2006/relationships/hyperlink" Target="https://podminky.urs.cz/item/CS_URS_2024_01/971033381" TargetMode="External" /><Relationship Id="rId27" Type="http://schemas.openxmlformats.org/officeDocument/2006/relationships/hyperlink" Target="https://podminky.urs.cz/item/CS_URS_2024_01/971042241" TargetMode="External" /><Relationship Id="rId28" Type="http://schemas.openxmlformats.org/officeDocument/2006/relationships/hyperlink" Target="https://podminky.urs.cz/item/CS_URS_2024_01/977151125" TargetMode="External" /><Relationship Id="rId29" Type="http://schemas.openxmlformats.org/officeDocument/2006/relationships/hyperlink" Target="https://podminky.urs.cz/item/CS_URS_2024_01/977312114" TargetMode="External" /><Relationship Id="rId30" Type="http://schemas.openxmlformats.org/officeDocument/2006/relationships/hyperlink" Target="https://podminky.urs.cz/item/CS_URS_2024_01/979054451" TargetMode="External" /><Relationship Id="rId31" Type="http://schemas.openxmlformats.org/officeDocument/2006/relationships/hyperlink" Target="https://podminky.urs.cz/item/CS_URS_2024_01/997013112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14" TargetMode="External" /><Relationship Id="rId35" Type="http://schemas.openxmlformats.org/officeDocument/2006/relationships/hyperlink" Target="https://podminky.urs.cz/item/CS_URS_2024_01/997013861" TargetMode="External" /><Relationship Id="rId36" Type="http://schemas.openxmlformats.org/officeDocument/2006/relationships/hyperlink" Target="https://podminky.urs.cz/item/CS_URS_2024_01/997013863" TargetMode="External" /><Relationship Id="rId37" Type="http://schemas.openxmlformats.org/officeDocument/2006/relationships/hyperlink" Target="https://podminky.urs.cz/item/CS_URS_2024_01/997013873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hyperlink" Target="https://podminky.urs.cz/item/CS_URS_2024_01/998223011" TargetMode="External" /><Relationship Id="rId40" Type="http://schemas.openxmlformats.org/officeDocument/2006/relationships/hyperlink" Target="https://podminky.urs.cz/item/CS_URS_2024_01/998272201" TargetMode="External" /><Relationship Id="rId41" Type="http://schemas.openxmlformats.org/officeDocument/2006/relationships/hyperlink" Target="https://podminky.urs.cz/item/CS_URS_2024_01/711191011" TargetMode="External" /><Relationship Id="rId42" Type="http://schemas.openxmlformats.org/officeDocument/2006/relationships/hyperlink" Target="https://podminky.urs.cz/item/CS_URS_2024_01/711192101" TargetMode="External" /><Relationship Id="rId43" Type="http://schemas.openxmlformats.org/officeDocument/2006/relationships/hyperlink" Target="https://podminky.urs.cz/item/CS_URS_2024_01/998711102" TargetMode="External" /><Relationship Id="rId44" Type="http://schemas.openxmlformats.org/officeDocument/2006/relationships/hyperlink" Target="https://podminky.urs.cz/item/CS_URS_2024_01/713300813" TargetMode="External" /><Relationship Id="rId45" Type="http://schemas.openxmlformats.org/officeDocument/2006/relationships/hyperlink" Target="https://podminky.urs.cz/item/CS_URS_2024_01/713300822" TargetMode="External" /><Relationship Id="rId46" Type="http://schemas.openxmlformats.org/officeDocument/2006/relationships/hyperlink" Target="https://podminky.urs.cz/item/CS_URS_2024_01/713420813" TargetMode="External" /><Relationship Id="rId47" Type="http://schemas.openxmlformats.org/officeDocument/2006/relationships/hyperlink" Target="https://podminky.urs.cz/item/CS_URS_2024_01/713471212" TargetMode="External" /><Relationship Id="rId48" Type="http://schemas.openxmlformats.org/officeDocument/2006/relationships/hyperlink" Target="https://podminky.urs.cz/item/CS_URS_2024_01/998713101" TargetMode="External" /><Relationship Id="rId49" Type="http://schemas.openxmlformats.org/officeDocument/2006/relationships/hyperlink" Target="https://podminky.urs.cz/item/CS_URS_2024_01/722176112" TargetMode="External" /><Relationship Id="rId50" Type="http://schemas.openxmlformats.org/officeDocument/2006/relationships/hyperlink" Target="https://podminky.urs.cz/item/CS_URS_2024_01/722176114" TargetMode="External" /><Relationship Id="rId51" Type="http://schemas.openxmlformats.org/officeDocument/2006/relationships/hyperlink" Target="https://podminky.urs.cz/item/CS_URS_2024_01/722176115" TargetMode="External" /><Relationship Id="rId52" Type="http://schemas.openxmlformats.org/officeDocument/2006/relationships/hyperlink" Target="https://podminky.urs.cz/item/CS_URS_2024_01/722176116" TargetMode="External" /><Relationship Id="rId53" Type="http://schemas.openxmlformats.org/officeDocument/2006/relationships/hyperlink" Target="https://podminky.urs.cz/item/CS_URS_2024_01/722181231" TargetMode="External" /><Relationship Id="rId54" Type="http://schemas.openxmlformats.org/officeDocument/2006/relationships/hyperlink" Target="https://podminky.urs.cz/item/CS_URS_2024_01/722181242" TargetMode="External" /><Relationship Id="rId55" Type="http://schemas.openxmlformats.org/officeDocument/2006/relationships/hyperlink" Target="https://podminky.urs.cz/item/CS_URS_2024_01/722220232" TargetMode="External" /><Relationship Id="rId56" Type="http://schemas.openxmlformats.org/officeDocument/2006/relationships/hyperlink" Target="https://podminky.urs.cz/item/CS_URS_2024_01/722220233" TargetMode="External" /><Relationship Id="rId57" Type="http://schemas.openxmlformats.org/officeDocument/2006/relationships/hyperlink" Target="https://podminky.urs.cz/item/CS_URS_2024_01/722220235" TargetMode="External" /><Relationship Id="rId58" Type="http://schemas.openxmlformats.org/officeDocument/2006/relationships/hyperlink" Target="https://podminky.urs.cz/item/CS_URS_2024_01/722231141" TargetMode="External" /><Relationship Id="rId59" Type="http://schemas.openxmlformats.org/officeDocument/2006/relationships/hyperlink" Target="https://podminky.urs.cz/item/CS_URS_2024_01/722232043" TargetMode="External" /><Relationship Id="rId60" Type="http://schemas.openxmlformats.org/officeDocument/2006/relationships/hyperlink" Target="https://podminky.urs.cz/item/CS_URS_2024_01/722232045" TargetMode="External" /><Relationship Id="rId61" Type="http://schemas.openxmlformats.org/officeDocument/2006/relationships/hyperlink" Target="https://podminky.urs.cz/item/CS_URS_2024_01/722232046" TargetMode="External" /><Relationship Id="rId62" Type="http://schemas.openxmlformats.org/officeDocument/2006/relationships/hyperlink" Target="https://podminky.urs.cz/item/CS_URS_2024_01/722262301" TargetMode="External" /><Relationship Id="rId63" Type="http://schemas.openxmlformats.org/officeDocument/2006/relationships/hyperlink" Target="https://podminky.urs.cz/item/CS_URS_2024_01/724399R" TargetMode="External" /><Relationship Id="rId64" Type="http://schemas.openxmlformats.org/officeDocument/2006/relationships/hyperlink" Target="https://podminky.urs.cz/item/CS_URS_2024_01/727222013" TargetMode="External" /><Relationship Id="rId65" Type="http://schemas.openxmlformats.org/officeDocument/2006/relationships/hyperlink" Target="https://podminky.urs.cz/item/CS_URS_2024_01/732212815" TargetMode="External" /><Relationship Id="rId66" Type="http://schemas.openxmlformats.org/officeDocument/2006/relationships/hyperlink" Target="https://podminky.urs.cz/item/CS_URS_2024_01/732213813" TargetMode="External" /><Relationship Id="rId67" Type="http://schemas.openxmlformats.org/officeDocument/2006/relationships/hyperlink" Target="https://podminky.urs.cz/item/CS_URS_2024_01/732214813" TargetMode="External" /><Relationship Id="rId68" Type="http://schemas.openxmlformats.org/officeDocument/2006/relationships/hyperlink" Target="https://podminky.urs.cz/item/CS_URS_2024_01/732219301" TargetMode="External" /><Relationship Id="rId69" Type="http://schemas.openxmlformats.org/officeDocument/2006/relationships/hyperlink" Target="https://podminky.urs.cz/item/CS_URS_2024_01/732221813" TargetMode="External" /><Relationship Id="rId70" Type="http://schemas.openxmlformats.org/officeDocument/2006/relationships/hyperlink" Target="https://podminky.urs.cz/item/CS_URS_2024_01/732221R2" TargetMode="External" /><Relationship Id="rId71" Type="http://schemas.openxmlformats.org/officeDocument/2006/relationships/hyperlink" Target="https://podminky.urs.cz/item/CS_URS_2024_01/732320814" TargetMode="External" /><Relationship Id="rId72" Type="http://schemas.openxmlformats.org/officeDocument/2006/relationships/hyperlink" Target="https://podminky.urs.cz/item/CS_URS_2024_01/732324814" TargetMode="External" /><Relationship Id="rId73" Type="http://schemas.openxmlformats.org/officeDocument/2006/relationships/hyperlink" Target="https://podminky.urs.cz/item/CS_URS_2024_01/732331621" TargetMode="External" /><Relationship Id="rId74" Type="http://schemas.openxmlformats.org/officeDocument/2006/relationships/hyperlink" Target="https://podminky.urs.cz/item/CS_URS_2024_01/732331623" TargetMode="External" /><Relationship Id="rId75" Type="http://schemas.openxmlformats.org/officeDocument/2006/relationships/hyperlink" Target="https://podminky.urs.cz/item/CS_URS_2024_01/732331630" TargetMode="External" /><Relationship Id="rId76" Type="http://schemas.openxmlformats.org/officeDocument/2006/relationships/hyperlink" Target="https://podminky.urs.cz/item/CS_URS_2024_01/732420813" TargetMode="External" /><Relationship Id="rId77" Type="http://schemas.openxmlformats.org/officeDocument/2006/relationships/hyperlink" Target="https://podminky.urs.cz/item/CS_URS_2024_01/998732101" TargetMode="External" /><Relationship Id="rId78" Type="http://schemas.openxmlformats.org/officeDocument/2006/relationships/hyperlink" Target="https://podminky.urs.cz/item/CS_URS_2024_01/733120815" TargetMode="External" /><Relationship Id="rId79" Type="http://schemas.openxmlformats.org/officeDocument/2006/relationships/hyperlink" Target="https://podminky.urs.cz/item/CS_URS_2024_01/733120819" TargetMode="External" /><Relationship Id="rId80" Type="http://schemas.openxmlformats.org/officeDocument/2006/relationships/hyperlink" Target="https://podminky.urs.cz/item/CS_URS_2024_01/733120826" TargetMode="External" /><Relationship Id="rId81" Type="http://schemas.openxmlformats.org/officeDocument/2006/relationships/hyperlink" Target="https://podminky.urs.cz/item/CS_URS_2024_01/733120832" TargetMode="External" /><Relationship Id="rId82" Type="http://schemas.openxmlformats.org/officeDocument/2006/relationships/hyperlink" Target="https://podminky.urs.cz/item/CS_URS_2024_01/733120836" TargetMode="External" /><Relationship Id="rId83" Type="http://schemas.openxmlformats.org/officeDocument/2006/relationships/hyperlink" Target="https://podminky.urs.cz/item/CS_URS_2024_01/733121212" TargetMode="External" /><Relationship Id="rId84" Type="http://schemas.openxmlformats.org/officeDocument/2006/relationships/hyperlink" Target="https://podminky.urs.cz/item/CS_URS_2024_01/733121214" TargetMode="External" /><Relationship Id="rId85" Type="http://schemas.openxmlformats.org/officeDocument/2006/relationships/hyperlink" Target="https://podminky.urs.cz/item/CS_URS_2024_01/733121216" TargetMode="External" /><Relationship Id="rId86" Type="http://schemas.openxmlformats.org/officeDocument/2006/relationships/hyperlink" Target="https://podminky.urs.cz/item/CS_URS_2024_01/733121217" TargetMode="External" /><Relationship Id="rId87" Type="http://schemas.openxmlformats.org/officeDocument/2006/relationships/hyperlink" Target="https://podminky.urs.cz/item/CS_URS_2024_01/733121219" TargetMode="External" /><Relationship Id="rId88" Type="http://schemas.openxmlformats.org/officeDocument/2006/relationships/hyperlink" Target="https://podminky.urs.cz/item/CS_URS_2024_01/733121222" TargetMode="External" /><Relationship Id="rId89" Type="http://schemas.openxmlformats.org/officeDocument/2006/relationships/hyperlink" Target="https://podminky.urs.cz/item/CS_URS_2024_01/733121225" TargetMode="External" /><Relationship Id="rId90" Type="http://schemas.openxmlformats.org/officeDocument/2006/relationships/hyperlink" Target="https://podminky.urs.cz/item/CS_URS_2024_01/733194820" TargetMode="External" /><Relationship Id="rId91" Type="http://schemas.openxmlformats.org/officeDocument/2006/relationships/hyperlink" Target="https://podminky.urs.cz/item/CS_URS_2024_01/998733101" TargetMode="External" /><Relationship Id="rId92" Type="http://schemas.openxmlformats.org/officeDocument/2006/relationships/hyperlink" Target="https://podminky.urs.cz/item/CS_URS_2024_01/734100811" TargetMode="External" /><Relationship Id="rId93" Type="http://schemas.openxmlformats.org/officeDocument/2006/relationships/hyperlink" Target="https://podminky.urs.cz/item/CS_URS_2024_01/734100812" TargetMode="External" /><Relationship Id="rId94" Type="http://schemas.openxmlformats.org/officeDocument/2006/relationships/hyperlink" Target="https://podminky.urs.cz/item/CS_URS_2024_01/734100813" TargetMode="External" /><Relationship Id="rId95" Type="http://schemas.openxmlformats.org/officeDocument/2006/relationships/hyperlink" Target="https://podminky.urs.cz/item/CS_URS_2024_01/734173411" TargetMode="External" /><Relationship Id="rId96" Type="http://schemas.openxmlformats.org/officeDocument/2006/relationships/hyperlink" Target="https://podminky.urs.cz/item/CS_URS_2024_01/734173412" TargetMode="External" /><Relationship Id="rId97" Type="http://schemas.openxmlformats.org/officeDocument/2006/relationships/hyperlink" Target="https://podminky.urs.cz/item/CS_URS_2024_01/734173413" TargetMode="External" /><Relationship Id="rId98" Type="http://schemas.openxmlformats.org/officeDocument/2006/relationships/hyperlink" Target="https://podminky.urs.cz/item/CS_URS_2024_01/734173414" TargetMode="External" /><Relationship Id="rId99" Type="http://schemas.openxmlformats.org/officeDocument/2006/relationships/hyperlink" Target="https://podminky.urs.cz/item/CS_URS_2024_01/734173416" TargetMode="External" /><Relationship Id="rId100" Type="http://schemas.openxmlformats.org/officeDocument/2006/relationships/hyperlink" Target="https://podminky.urs.cz/item/CS_URS_2024_01/734173418" TargetMode="External" /><Relationship Id="rId101" Type="http://schemas.openxmlformats.org/officeDocument/2006/relationships/hyperlink" Target="https://podminky.urs.cz/item/CS_URS_2024_01/734173611" TargetMode="External" /><Relationship Id="rId102" Type="http://schemas.openxmlformats.org/officeDocument/2006/relationships/hyperlink" Target="https://podminky.urs.cz/item/CS_URS_2024_01/734209113" TargetMode="External" /><Relationship Id="rId103" Type="http://schemas.openxmlformats.org/officeDocument/2006/relationships/hyperlink" Target="https://podminky.urs.cz/item/CS_URS_2024_01/734209114" TargetMode="External" /><Relationship Id="rId104" Type="http://schemas.openxmlformats.org/officeDocument/2006/relationships/hyperlink" Target="https://podminky.urs.cz/item/CS_URS_2024_01/734411127" TargetMode="External" /><Relationship Id="rId105" Type="http://schemas.openxmlformats.org/officeDocument/2006/relationships/hyperlink" Target="https://podminky.urs.cz/item/CS_URS_2024_01/734411601" TargetMode="External" /><Relationship Id="rId106" Type="http://schemas.openxmlformats.org/officeDocument/2006/relationships/hyperlink" Target="https://podminky.urs.cz/item/CS_URS_2024_01/734412112" TargetMode="External" /><Relationship Id="rId107" Type="http://schemas.openxmlformats.org/officeDocument/2006/relationships/hyperlink" Target="https://podminky.urs.cz/item/CS_URS_2024_01/734412113" TargetMode="External" /><Relationship Id="rId108" Type="http://schemas.openxmlformats.org/officeDocument/2006/relationships/hyperlink" Target="https://podminky.urs.cz/item/CS_URS_2024_01/734419111" TargetMode="External" /><Relationship Id="rId109" Type="http://schemas.openxmlformats.org/officeDocument/2006/relationships/hyperlink" Target="https://podminky.urs.cz/item/CS_URS_2024_01/734494213" TargetMode="External" /><Relationship Id="rId110" Type="http://schemas.openxmlformats.org/officeDocument/2006/relationships/hyperlink" Target="https://podminky.urs.cz/item/CS_URS_2024_01/734499211" TargetMode="External" /><Relationship Id="rId111" Type="http://schemas.openxmlformats.org/officeDocument/2006/relationships/hyperlink" Target="https://podminky.urs.cz/item/CS_URS_2024_01/998734101" TargetMode="External" /><Relationship Id="rId112" Type="http://schemas.openxmlformats.org/officeDocument/2006/relationships/hyperlink" Target="https://podminky.urs.cz/item/CS_URS_2024_01/741132001" TargetMode="External" /><Relationship Id="rId113" Type="http://schemas.openxmlformats.org/officeDocument/2006/relationships/hyperlink" Target="https://podminky.urs.cz/item/CS_URS_2024_01/777131111" TargetMode="External" /><Relationship Id="rId114" Type="http://schemas.openxmlformats.org/officeDocument/2006/relationships/hyperlink" Target="https://podminky.urs.cz/item/CS_URS_2024_01/777611121" TargetMode="External" /><Relationship Id="rId115" Type="http://schemas.openxmlformats.org/officeDocument/2006/relationships/hyperlink" Target="https://podminky.urs.cz/item/CS_URS_2024_01/783604550" TargetMode="External" /><Relationship Id="rId116" Type="http://schemas.openxmlformats.org/officeDocument/2006/relationships/hyperlink" Target="https://podminky.urs.cz/item/CS_URS_2024_01/783604560" TargetMode="External" /><Relationship Id="rId117" Type="http://schemas.openxmlformats.org/officeDocument/2006/relationships/hyperlink" Target="https://podminky.urs.cz/item/CS_URS_2024_01/783817101" TargetMode="External" /><Relationship Id="rId118" Type="http://schemas.openxmlformats.org/officeDocument/2006/relationships/hyperlink" Target="https://podminky.urs.cz/item/CS_URS_2024_01/783933161" TargetMode="External" /><Relationship Id="rId119" Type="http://schemas.openxmlformats.org/officeDocument/2006/relationships/hyperlink" Target="https://podminky.urs.cz/item/CS_URS_2024_01/783937163" TargetMode="External" /><Relationship Id="rId120" Type="http://schemas.openxmlformats.org/officeDocument/2006/relationships/hyperlink" Target="https://podminky.urs.cz/item/CS_URS_2024_01/784181101" TargetMode="External" /><Relationship Id="rId121" Type="http://schemas.openxmlformats.org/officeDocument/2006/relationships/hyperlink" Target="https://podminky.urs.cz/item/CS_URS_2024_01/784221001" TargetMode="External" /><Relationship Id="rId122" Type="http://schemas.openxmlformats.org/officeDocument/2006/relationships/hyperlink" Target="https://podminky.urs.cz/item/CS_URS_2024_01/220182021" TargetMode="External" /><Relationship Id="rId123" Type="http://schemas.openxmlformats.org/officeDocument/2006/relationships/hyperlink" Target="https://podminky.urs.cz/item/CS_URS_2024_01/220182025" TargetMode="External" /><Relationship Id="rId124" Type="http://schemas.openxmlformats.org/officeDocument/2006/relationships/hyperlink" Target="https://podminky.urs.cz/item/CS_URS_2024_01/220182027" TargetMode="External" /><Relationship Id="rId125" Type="http://schemas.openxmlformats.org/officeDocument/2006/relationships/hyperlink" Target="https://podminky.urs.cz/item/CS_URS_2024_01/220182028" TargetMode="External" /><Relationship Id="rId126" Type="http://schemas.openxmlformats.org/officeDocument/2006/relationships/hyperlink" Target="https://podminky.urs.cz/item/CS_URS_2024_01/230011047" TargetMode="External" /><Relationship Id="rId127" Type="http://schemas.openxmlformats.org/officeDocument/2006/relationships/hyperlink" Target="https://podminky.urs.cz/item/CS_URS_2024_01/230020627" TargetMode="External" /><Relationship Id="rId128" Type="http://schemas.openxmlformats.org/officeDocument/2006/relationships/hyperlink" Target="https://podminky.urs.cz/item/CS_URS_2024_01/230020645" TargetMode="External" /><Relationship Id="rId129" Type="http://schemas.openxmlformats.org/officeDocument/2006/relationships/hyperlink" Target="https://podminky.urs.cz/item/CS_URS_2024_01/230020649" TargetMode="External" /><Relationship Id="rId130" Type="http://schemas.openxmlformats.org/officeDocument/2006/relationships/hyperlink" Target="https://podminky.urs.cz/item/CS_URS_2024_01/230023008" TargetMode="External" /><Relationship Id="rId131" Type="http://schemas.openxmlformats.org/officeDocument/2006/relationships/hyperlink" Target="https://podminky.urs.cz/item/CS_URS_2024_01/230023017" TargetMode="External" /><Relationship Id="rId132" Type="http://schemas.openxmlformats.org/officeDocument/2006/relationships/hyperlink" Target="https://podminky.urs.cz/item/CS_URS_2024_01/230023021" TargetMode="External" /><Relationship Id="rId133" Type="http://schemas.openxmlformats.org/officeDocument/2006/relationships/hyperlink" Target="https://podminky.urs.cz/item/CS_URS_2024_01/230023029" TargetMode="External" /><Relationship Id="rId134" Type="http://schemas.openxmlformats.org/officeDocument/2006/relationships/hyperlink" Target="https://podminky.urs.cz/item/CS_URS_2024_01/230023037" TargetMode="External" /><Relationship Id="rId135" Type="http://schemas.openxmlformats.org/officeDocument/2006/relationships/hyperlink" Target="https://podminky.urs.cz/item/CS_URS_2024_01/230023045" TargetMode="External" /><Relationship Id="rId136" Type="http://schemas.openxmlformats.org/officeDocument/2006/relationships/hyperlink" Target="https://podminky.urs.cz/item/CS_URS_2024_01/230024047" TargetMode="External" /><Relationship Id="rId137" Type="http://schemas.openxmlformats.org/officeDocument/2006/relationships/hyperlink" Target="https://podminky.urs.cz/item/CS_URS_2024_01/230024047" TargetMode="External" /><Relationship Id="rId138" Type="http://schemas.openxmlformats.org/officeDocument/2006/relationships/hyperlink" Target="https://podminky.urs.cz/item/CS_URS_2024_01/230024057" TargetMode="External" /><Relationship Id="rId139" Type="http://schemas.openxmlformats.org/officeDocument/2006/relationships/hyperlink" Target="https://podminky.urs.cz/item/CS_URS_2024_01/230024067" TargetMode="External" /><Relationship Id="rId140" Type="http://schemas.openxmlformats.org/officeDocument/2006/relationships/hyperlink" Target="https://podminky.urs.cz/item/CS_URS_2024_01/230024077" TargetMode="External" /><Relationship Id="rId141" Type="http://schemas.openxmlformats.org/officeDocument/2006/relationships/hyperlink" Target="https://podminky.urs.cz/item/CS_URS_2024_01/230050004" TargetMode="External" /><Relationship Id="rId142" Type="http://schemas.openxmlformats.org/officeDocument/2006/relationships/hyperlink" Target="https://podminky.urs.cz/item/CS_URS_2024_01/230050031" TargetMode="External" /><Relationship Id="rId143" Type="http://schemas.openxmlformats.org/officeDocument/2006/relationships/hyperlink" Target="https://podminky.urs.cz/item/CS_URS_2024_01/230210011" TargetMode="External" /><Relationship Id="rId144" Type="http://schemas.openxmlformats.org/officeDocument/2006/relationships/hyperlink" Target="https://podminky.urs.cz/item/CS_URS_2024_01/HZS3232" TargetMode="External" /><Relationship Id="rId145" Type="http://schemas.openxmlformats.org/officeDocument/2006/relationships/hyperlink" Target="https://podminky.urs.cz/item/CS_URS_2024_01/HZS4212" TargetMode="External" /><Relationship Id="rId146" Type="http://schemas.openxmlformats.org/officeDocument/2006/relationships/hyperlink" Target="https://podminky.urs.cz/item/CS_URS_2024_01/043114000" TargetMode="External" /><Relationship Id="rId147" Type="http://schemas.openxmlformats.org/officeDocument/2006/relationships/hyperlink" Target="https://podminky.urs.cz/item/CS_URS_2024_01/043124000" TargetMode="External" /><Relationship Id="rId148" Type="http://schemas.openxmlformats.org/officeDocument/2006/relationships/hyperlink" Target="https://podminky.urs.cz/item/CS_URS_2024_01/043144000" TargetMode="External" /><Relationship Id="rId1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21103111" TargetMode="External" /><Relationship Id="rId4" Type="http://schemas.openxmlformats.org/officeDocument/2006/relationships/hyperlink" Target="https://podminky.urs.cz/item/CS_URS_2024_01/16711110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81311103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213141112" TargetMode="External" /><Relationship Id="rId9" Type="http://schemas.openxmlformats.org/officeDocument/2006/relationships/hyperlink" Target="https://podminky.urs.cz/item/CS_URS_2024_01/291211111" TargetMode="External" /><Relationship Id="rId10" Type="http://schemas.openxmlformats.org/officeDocument/2006/relationships/hyperlink" Target="https://podminky.urs.cz/item/CS_URS_2024_01/997221571" TargetMode="External" /><Relationship Id="rId11" Type="http://schemas.openxmlformats.org/officeDocument/2006/relationships/hyperlink" Target="https://podminky.urs.cz/item/CS_URS_2024_01/997221579" TargetMode="External" /><Relationship Id="rId12" Type="http://schemas.openxmlformats.org/officeDocument/2006/relationships/hyperlink" Target="https://podminky.urs.cz/item/CS_URS_2024_01/998225111" TargetMode="External" /><Relationship Id="rId13" Type="http://schemas.openxmlformats.org/officeDocument/2006/relationships/hyperlink" Target="https://podminky.urs.cz/item/CS_URS_2024_01/210280001" TargetMode="External" /><Relationship Id="rId14" Type="http://schemas.openxmlformats.org/officeDocument/2006/relationships/hyperlink" Target="https://podminky.urs.cz/item/CS_URS_2024_01/580104015" TargetMode="External" /><Relationship Id="rId15" Type="http://schemas.openxmlformats.org/officeDocument/2006/relationships/hyperlink" Target="https://podminky.urs.cz/item/CS_URS_2024_01/HZS4212" TargetMode="External" /><Relationship Id="rId16" Type="http://schemas.openxmlformats.org/officeDocument/2006/relationships/hyperlink" Target="https://podminky.urs.cz/item/CS_URS_2024_01/731259617" TargetMode="External" /><Relationship Id="rId17" Type="http://schemas.openxmlformats.org/officeDocument/2006/relationships/hyperlink" Target="https://podminky.urs.cz/item/CS_URS_2024_01/044003000" TargetMode="External" /><Relationship Id="rId1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41111111" TargetMode="External" /><Relationship Id="rId3" Type="http://schemas.openxmlformats.org/officeDocument/2006/relationships/hyperlink" Target="https://podminky.urs.cz/item/CS_URS_2024_01/941111211" TargetMode="External" /><Relationship Id="rId4" Type="http://schemas.openxmlformats.org/officeDocument/2006/relationships/hyperlink" Target="https://podminky.urs.cz/item/CS_URS_2024_01/941111811" TargetMode="External" /><Relationship Id="rId5" Type="http://schemas.openxmlformats.org/officeDocument/2006/relationships/hyperlink" Target="https://podminky.urs.cz/item/CS_URS_2024_01/997006512" TargetMode="External" /><Relationship Id="rId6" Type="http://schemas.openxmlformats.org/officeDocument/2006/relationships/hyperlink" Target="https://podminky.urs.cz/item/CS_URS_2024_01/997006519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713421212" TargetMode="External" /><Relationship Id="rId9" Type="http://schemas.openxmlformats.org/officeDocument/2006/relationships/hyperlink" Target="https://podminky.urs.cz/item/CS_URS_2024_01/713471212" TargetMode="External" /><Relationship Id="rId10" Type="http://schemas.openxmlformats.org/officeDocument/2006/relationships/hyperlink" Target="https://podminky.urs.cz/item/CS_URS_2024_01/713490821" TargetMode="External" /><Relationship Id="rId11" Type="http://schemas.openxmlformats.org/officeDocument/2006/relationships/hyperlink" Target="https://podminky.urs.cz/item/CS_URS_2024_01/713491211" TargetMode="External" /><Relationship Id="rId12" Type="http://schemas.openxmlformats.org/officeDocument/2006/relationships/hyperlink" Target="https://podminky.urs.cz/item/CS_URS_2024_01/998713101" TargetMode="External" /><Relationship Id="rId13" Type="http://schemas.openxmlformats.org/officeDocument/2006/relationships/hyperlink" Target="https://podminky.urs.cz/item/CS_URS_2024_01/998732101" TargetMode="External" /><Relationship Id="rId14" Type="http://schemas.openxmlformats.org/officeDocument/2006/relationships/hyperlink" Target="https://podminky.urs.cz/item/CS_URS_2024_01/733121225" TargetMode="External" /><Relationship Id="rId15" Type="http://schemas.openxmlformats.org/officeDocument/2006/relationships/hyperlink" Target="https://podminky.urs.cz/item/CS_URS_2024_01/733121244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109212" TargetMode="External" /><Relationship Id="rId18" Type="http://schemas.openxmlformats.org/officeDocument/2006/relationships/hyperlink" Target="https://podminky.urs.cz/item/CS_URS_2024_01/734109213" TargetMode="External" /><Relationship Id="rId19" Type="http://schemas.openxmlformats.org/officeDocument/2006/relationships/hyperlink" Target="https://podminky.urs.cz/item/CS_URS_2024_01/734109214" TargetMode="External" /><Relationship Id="rId20" Type="http://schemas.openxmlformats.org/officeDocument/2006/relationships/hyperlink" Target="https://podminky.urs.cz/item/CS_URS_2024_01/734109216" TargetMode="External" /><Relationship Id="rId21" Type="http://schemas.openxmlformats.org/officeDocument/2006/relationships/hyperlink" Target="https://podminky.urs.cz/item/CS_URS_2024_01/734109219" TargetMode="External" /><Relationship Id="rId22" Type="http://schemas.openxmlformats.org/officeDocument/2006/relationships/hyperlink" Target="https://podminky.urs.cz/item/CS_URS_2024_01/734109220" TargetMode="External" /><Relationship Id="rId23" Type="http://schemas.openxmlformats.org/officeDocument/2006/relationships/hyperlink" Target="https://podminky.urs.cz/item/CS_URS_2024_01/734109221" TargetMode="External" /><Relationship Id="rId24" Type="http://schemas.openxmlformats.org/officeDocument/2006/relationships/hyperlink" Target="https://podminky.urs.cz/item/CS_URS_2024_01/734111412" TargetMode="External" /><Relationship Id="rId25" Type="http://schemas.openxmlformats.org/officeDocument/2006/relationships/hyperlink" Target="https://podminky.urs.cz/item/CS_URS_2024_01/734111413" TargetMode="External" /><Relationship Id="rId26" Type="http://schemas.openxmlformats.org/officeDocument/2006/relationships/hyperlink" Target="https://podminky.urs.cz/item/CS_URS_2024_01/734111414" TargetMode="External" /><Relationship Id="rId27" Type="http://schemas.openxmlformats.org/officeDocument/2006/relationships/hyperlink" Target="https://podminky.urs.cz/item/CS_URS_2024_01/734111417" TargetMode="External" /><Relationship Id="rId28" Type="http://schemas.openxmlformats.org/officeDocument/2006/relationships/hyperlink" Target="https://podminky.urs.cz/item/CS_URS_2024_01/734111422" TargetMode="External" /><Relationship Id="rId29" Type="http://schemas.openxmlformats.org/officeDocument/2006/relationships/hyperlink" Target="https://podminky.urs.cz/item/CS_URS_2024_01/734121313" TargetMode="External" /><Relationship Id="rId30" Type="http://schemas.openxmlformats.org/officeDocument/2006/relationships/hyperlink" Target="https://podminky.urs.cz/item/CS_URS_2024_01/734173411" TargetMode="External" /><Relationship Id="rId31" Type="http://schemas.openxmlformats.org/officeDocument/2006/relationships/hyperlink" Target="https://podminky.urs.cz/item/CS_URS_2024_01/734173412" TargetMode="External" /><Relationship Id="rId32" Type="http://schemas.openxmlformats.org/officeDocument/2006/relationships/hyperlink" Target="https://podminky.urs.cz/item/CS_URS_2024_01/734173413" TargetMode="External" /><Relationship Id="rId33" Type="http://schemas.openxmlformats.org/officeDocument/2006/relationships/hyperlink" Target="https://podminky.urs.cz/item/CS_URS_2024_01/734173414" TargetMode="External" /><Relationship Id="rId34" Type="http://schemas.openxmlformats.org/officeDocument/2006/relationships/hyperlink" Target="https://podminky.urs.cz/item/CS_URS_2024_01/734173416" TargetMode="External" /><Relationship Id="rId35" Type="http://schemas.openxmlformats.org/officeDocument/2006/relationships/hyperlink" Target="https://podminky.urs.cz/item/CS_URS_2024_01/734173417" TargetMode="External" /><Relationship Id="rId36" Type="http://schemas.openxmlformats.org/officeDocument/2006/relationships/hyperlink" Target="https://podminky.urs.cz/item/CS_URS_2024_01/734173418" TargetMode="External" /><Relationship Id="rId37" Type="http://schemas.openxmlformats.org/officeDocument/2006/relationships/hyperlink" Target="https://podminky.urs.cz/item/CS_URS_2024_01/734173421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3" TargetMode="External" /><Relationship Id="rId40" Type="http://schemas.openxmlformats.org/officeDocument/2006/relationships/hyperlink" Target="https://podminky.urs.cz/item/CS_URS_2024_01/734173424" TargetMode="External" /><Relationship Id="rId41" Type="http://schemas.openxmlformats.org/officeDocument/2006/relationships/hyperlink" Target="https://podminky.urs.cz/item/CS_URS_2024_01/998734101" TargetMode="External" /><Relationship Id="rId42" Type="http://schemas.openxmlformats.org/officeDocument/2006/relationships/hyperlink" Target="https://podminky.urs.cz/item/CS_URS_2024_01/741132001" TargetMode="External" /><Relationship Id="rId43" Type="http://schemas.openxmlformats.org/officeDocument/2006/relationships/hyperlink" Target="https://podminky.urs.cz/item/CS_URS_2024_01/230011020" TargetMode="External" /><Relationship Id="rId44" Type="http://schemas.openxmlformats.org/officeDocument/2006/relationships/hyperlink" Target="https://podminky.urs.cz/item/CS_URS_2024_01/230011027" TargetMode="External" /><Relationship Id="rId45" Type="http://schemas.openxmlformats.org/officeDocument/2006/relationships/hyperlink" Target="https://podminky.urs.cz/item/CS_URS_2024_01/230011044" TargetMode="External" /><Relationship Id="rId46" Type="http://schemas.openxmlformats.org/officeDocument/2006/relationships/hyperlink" Target="https://podminky.urs.cz/item/CS_URS_2024_01/230011045" TargetMode="External" /><Relationship Id="rId47" Type="http://schemas.openxmlformats.org/officeDocument/2006/relationships/hyperlink" Target="https://podminky.urs.cz/item/CS_URS_2024_01/230011058" TargetMode="External" /><Relationship Id="rId48" Type="http://schemas.openxmlformats.org/officeDocument/2006/relationships/hyperlink" Target="https://podminky.urs.cz/item/CS_URS_2024_01/230011088" TargetMode="External" /><Relationship Id="rId49" Type="http://schemas.openxmlformats.org/officeDocument/2006/relationships/hyperlink" Target="https://podminky.urs.cz/item/CS_URS_2024_01/230011091" TargetMode="External" /><Relationship Id="rId50" Type="http://schemas.openxmlformats.org/officeDocument/2006/relationships/hyperlink" Target="https://podminky.urs.cz/item/CS_URS_2024_01/230011113" TargetMode="External" /><Relationship Id="rId51" Type="http://schemas.openxmlformats.org/officeDocument/2006/relationships/hyperlink" Target="https://podminky.urs.cz/item/CS_URS_2024_01/230022020" TargetMode="External" /><Relationship Id="rId52" Type="http://schemas.openxmlformats.org/officeDocument/2006/relationships/hyperlink" Target="https://podminky.urs.cz/item/CS_URS_2024_01/230022029" TargetMode="External" /><Relationship Id="rId53" Type="http://schemas.openxmlformats.org/officeDocument/2006/relationships/hyperlink" Target="https://podminky.urs.cz/item/CS_URS_2024_01/230023037" TargetMode="External" /><Relationship Id="rId54" Type="http://schemas.openxmlformats.org/officeDocument/2006/relationships/hyperlink" Target="https://podminky.urs.cz/item/CS_URS_2024_01/230024045" TargetMode="External" /><Relationship Id="rId55" Type="http://schemas.openxmlformats.org/officeDocument/2006/relationships/hyperlink" Target="https://podminky.urs.cz/item/CS_URS_2024_01/230024057" TargetMode="External" /><Relationship Id="rId56" Type="http://schemas.openxmlformats.org/officeDocument/2006/relationships/hyperlink" Target="https://podminky.urs.cz/item/CS_URS_2024_01/230024088" TargetMode="External" /><Relationship Id="rId57" Type="http://schemas.openxmlformats.org/officeDocument/2006/relationships/hyperlink" Target="https://podminky.urs.cz/item/CS_URS_2024_01/230024113" TargetMode="External" /><Relationship Id="rId58" Type="http://schemas.openxmlformats.org/officeDocument/2006/relationships/hyperlink" Target="https://podminky.urs.cz/item/CS_URS_2024_01/230024135" TargetMode="External" /><Relationship Id="rId59" Type="http://schemas.openxmlformats.org/officeDocument/2006/relationships/hyperlink" Target="https://podminky.urs.cz/item/CS_URS_2024_01/230050013" TargetMode="External" /><Relationship Id="rId60" Type="http://schemas.openxmlformats.org/officeDocument/2006/relationships/hyperlink" Target="https://podminky.urs.cz/item/CS_URS_2024_01/230050014" TargetMode="External" /><Relationship Id="rId61" Type="http://schemas.openxmlformats.org/officeDocument/2006/relationships/hyperlink" Target="https://podminky.urs.cz/item/CS_URS_2024_01/230050031" TargetMode="External" /><Relationship Id="rId62" Type="http://schemas.openxmlformats.org/officeDocument/2006/relationships/hyperlink" Target="https://podminky.urs.cz/item/CS_URS_2024_01/230050031" TargetMode="External" /><Relationship Id="rId63" Type="http://schemas.openxmlformats.org/officeDocument/2006/relationships/hyperlink" Target="https://podminky.urs.cz/item/CS_URS_2024_01/230083046" TargetMode="External" /><Relationship Id="rId64" Type="http://schemas.openxmlformats.org/officeDocument/2006/relationships/hyperlink" Target="https://podminky.urs.cz/item/CS_URS_2024_01/230083087" TargetMode="External" /><Relationship Id="rId65" Type="http://schemas.openxmlformats.org/officeDocument/2006/relationships/hyperlink" Target="https://podminky.urs.cz/item/CS_URS_2024_01/230083100" TargetMode="External" /><Relationship Id="rId66" Type="http://schemas.openxmlformats.org/officeDocument/2006/relationships/hyperlink" Target="https://podminky.urs.cz/item/CS_URS_2024_01/230083156" TargetMode="External" /><Relationship Id="rId67" Type="http://schemas.openxmlformats.org/officeDocument/2006/relationships/hyperlink" Target="https://podminky.urs.cz/item/CS_URS_2024_01/230210011" TargetMode="External" /><Relationship Id="rId68" Type="http://schemas.openxmlformats.org/officeDocument/2006/relationships/hyperlink" Target="https://podminky.urs.cz/item/CS_URS_2024_01/043124000" TargetMode="External" /><Relationship Id="rId69" Type="http://schemas.openxmlformats.org/officeDocument/2006/relationships/hyperlink" Target="https://podminky.urs.cz/item/CS_URS_2024_01/043144000" TargetMode="External" /><Relationship Id="rId7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1211231" TargetMode="External" /><Relationship Id="rId5" Type="http://schemas.openxmlformats.org/officeDocument/2006/relationships/hyperlink" Target="https://podminky.urs.cz/item/CS_URS_2024_01/111211232" TargetMode="External" /><Relationship Id="rId6" Type="http://schemas.openxmlformats.org/officeDocument/2006/relationships/hyperlink" Target="https://podminky.urs.cz/item/CS_URS_2024_01/112251101" TargetMode="External" /><Relationship Id="rId7" Type="http://schemas.openxmlformats.org/officeDocument/2006/relationships/hyperlink" Target="https://podminky.urs.cz/item/CS_URS_2024_01/112251102" TargetMode="External" /><Relationship Id="rId8" Type="http://schemas.openxmlformats.org/officeDocument/2006/relationships/hyperlink" Target="https://podminky.urs.cz/item/CS_URS_2024_01/113107326" TargetMode="External" /><Relationship Id="rId9" Type="http://schemas.openxmlformats.org/officeDocument/2006/relationships/hyperlink" Target="https://podminky.urs.cz/item/CS_URS_2024_01/121103112" TargetMode="External" /><Relationship Id="rId10" Type="http://schemas.openxmlformats.org/officeDocument/2006/relationships/hyperlink" Target="https://podminky.urs.cz/item/CS_URS_2024_01/115101201" TargetMode="External" /><Relationship Id="rId11" Type="http://schemas.openxmlformats.org/officeDocument/2006/relationships/hyperlink" Target="https://podminky.urs.cz/item/CS_URS_2024_01/162201401" TargetMode="External" /><Relationship Id="rId12" Type="http://schemas.openxmlformats.org/officeDocument/2006/relationships/hyperlink" Target="https://podminky.urs.cz/item/CS_URS_2024_01/162201402" TargetMode="External" /><Relationship Id="rId13" Type="http://schemas.openxmlformats.org/officeDocument/2006/relationships/hyperlink" Target="https://podminky.urs.cz/item/CS_URS_2024_01/184818231" TargetMode="External" /><Relationship Id="rId14" Type="http://schemas.openxmlformats.org/officeDocument/2006/relationships/hyperlink" Target="https://podminky.urs.cz/item/CS_URS_2024_01/184818233" TargetMode="External" /><Relationship Id="rId15" Type="http://schemas.openxmlformats.org/officeDocument/2006/relationships/hyperlink" Target="https://podminky.urs.cz/item/CS_URS_2024_01/131251204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62651112" TargetMode="External" /><Relationship Id="rId18" Type="http://schemas.openxmlformats.org/officeDocument/2006/relationships/hyperlink" Target="https://podminky.urs.cz/item/CS_URS_2024_01/162751119" TargetMode="External" /><Relationship Id="rId19" Type="http://schemas.openxmlformats.org/officeDocument/2006/relationships/hyperlink" Target="https://podminky.urs.cz/item/CS_URS_2024_01/151101102" TargetMode="External" /><Relationship Id="rId20" Type="http://schemas.openxmlformats.org/officeDocument/2006/relationships/hyperlink" Target="https://podminky.urs.cz/item/CS_URS_2024_01/151101112" TargetMode="External" /><Relationship Id="rId21" Type="http://schemas.openxmlformats.org/officeDocument/2006/relationships/hyperlink" Target="https://podminky.urs.cz/item/CS_URS_2024_01/119001421" TargetMode="External" /><Relationship Id="rId22" Type="http://schemas.openxmlformats.org/officeDocument/2006/relationships/hyperlink" Target="https://podminky.urs.cz/item/CS_URS_2024_01/119001423" TargetMode="External" /><Relationship Id="rId23" Type="http://schemas.openxmlformats.org/officeDocument/2006/relationships/hyperlink" Target="https://podminky.urs.cz/item/CS_URS_2024_01/129001101" TargetMode="External" /><Relationship Id="rId24" Type="http://schemas.openxmlformats.org/officeDocument/2006/relationships/hyperlink" Target="https://podminky.urs.cz/item/CS_URS_2024_01/139951123" TargetMode="External" /><Relationship Id="rId25" Type="http://schemas.openxmlformats.org/officeDocument/2006/relationships/hyperlink" Target="https://podminky.urs.cz/item/CS_URS_2024_01/113154114" TargetMode="External" /><Relationship Id="rId26" Type="http://schemas.openxmlformats.org/officeDocument/2006/relationships/hyperlink" Target="https://podminky.urs.cz/item/CS_URS_2024_01/113107341" TargetMode="External" /><Relationship Id="rId27" Type="http://schemas.openxmlformats.org/officeDocument/2006/relationships/hyperlink" Target="https://podminky.urs.cz/item/CS_URS_2024_01/113107024" TargetMode="External" /><Relationship Id="rId28" Type="http://schemas.openxmlformats.org/officeDocument/2006/relationships/hyperlink" Target="https://podminky.urs.cz/item/CS_URS_2024_01/113202111" TargetMode="External" /><Relationship Id="rId29" Type="http://schemas.openxmlformats.org/officeDocument/2006/relationships/hyperlink" Target="https://podminky.urs.cz/item/CS_URS_2024_01/113151111" TargetMode="External" /><Relationship Id="rId30" Type="http://schemas.openxmlformats.org/officeDocument/2006/relationships/hyperlink" Target="https://podminky.urs.cz/item/CS_URS_2024_01/175151101" TargetMode="External" /><Relationship Id="rId31" Type="http://schemas.openxmlformats.org/officeDocument/2006/relationships/hyperlink" Target="https://podminky.urs.cz/item/CS_URS_2024_01/174151101" TargetMode="External" /><Relationship Id="rId32" Type="http://schemas.openxmlformats.org/officeDocument/2006/relationships/hyperlink" Target="https://podminky.urs.cz/item/CS_URS_2024_01/181351003" TargetMode="External" /><Relationship Id="rId33" Type="http://schemas.openxmlformats.org/officeDocument/2006/relationships/hyperlink" Target="https://podminky.urs.cz/item/CS_URS_2024_01/181411132" TargetMode="External" /><Relationship Id="rId34" Type="http://schemas.openxmlformats.org/officeDocument/2006/relationships/hyperlink" Target="https://podminky.urs.cz/item/CS_URS_2024_01/185804311" TargetMode="External" /><Relationship Id="rId35" Type="http://schemas.openxmlformats.org/officeDocument/2006/relationships/hyperlink" Target="https://podminky.urs.cz/item/CS_URS_2024_01/271572211" TargetMode="External" /><Relationship Id="rId36" Type="http://schemas.openxmlformats.org/officeDocument/2006/relationships/hyperlink" Target="https://podminky.urs.cz/item/CS_URS_2024_01/275326121" TargetMode="External" /><Relationship Id="rId37" Type="http://schemas.openxmlformats.org/officeDocument/2006/relationships/hyperlink" Target="https://podminky.urs.cz/item/CS_URS_2024_01/275356021" TargetMode="External" /><Relationship Id="rId38" Type="http://schemas.openxmlformats.org/officeDocument/2006/relationships/hyperlink" Target="https://podminky.urs.cz/item/CS_URS_2024_01/275356022" TargetMode="External" /><Relationship Id="rId39" Type="http://schemas.openxmlformats.org/officeDocument/2006/relationships/hyperlink" Target="https://podminky.urs.cz/item/CS_URS_2024_01/275366006" TargetMode="External" /><Relationship Id="rId40" Type="http://schemas.openxmlformats.org/officeDocument/2006/relationships/hyperlink" Target="https://podminky.urs.cz/item/CS_URS_2024_01/291211111" TargetMode="External" /><Relationship Id="rId41" Type="http://schemas.openxmlformats.org/officeDocument/2006/relationships/hyperlink" Target="https://podminky.urs.cz/item/CS_URS_2024_01/291111111" TargetMode="External" /><Relationship Id="rId42" Type="http://schemas.openxmlformats.org/officeDocument/2006/relationships/hyperlink" Target="https://podminky.urs.cz/item/CS_URS_2024_01/310271061" TargetMode="External" /><Relationship Id="rId43" Type="http://schemas.openxmlformats.org/officeDocument/2006/relationships/hyperlink" Target="https://podminky.urs.cz/item/CS_URS_2024_01/382121121" TargetMode="External" /><Relationship Id="rId44" Type="http://schemas.openxmlformats.org/officeDocument/2006/relationships/hyperlink" Target="https://podminky.urs.cz/item/CS_URS_2024_01/382121131" TargetMode="External" /><Relationship Id="rId45" Type="http://schemas.openxmlformats.org/officeDocument/2006/relationships/hyperlink" Target="https://podminky.urs.cz/item/CS_URS_2024_01/564770101" TargetMode="External" /><Relationship Id="rId46" Type="http://schemas.openxmlformats.org/officeDocument/2006/relationships/hyperlink" Target="https://podminky.urs.cz/item/CS_URS_2024_01/564952111" TargetMode="External" /><Relationship Id="rId47" Type="http://schemas.openxmlformats.org/officeDocument/2006/relationships/hyperlink" Target="https://podminky.urs.cz/item/CS_URS_2024_01/577144121" TargetMode="External" /><Relationship Id="rId48" Type="http://schemas.openxmlformats.org/officeDocument/2006/relationships/hyperlink" Target="https://podminky.urs.cz/item/CS_URS_2024_01/565155111" TargetMode="External" /><Relationship Id="rId49" Type="http://schemas.openxmlformats.org/officeDocument/2006/relationships/hyperlink" Target="https://podminky.urs.cz/item/CS_URS_2024_01/573111113" TargetMode="External" /><Relationship Id="rId50" Type="http://schemas.openxmlformats.org/officeDocument/2006/relationships/hyperlink" Target="https://podminky.urs.cz/item/CS_URS_2024_01/573231108" TargetMode="External" /><Relationship Id="rId51" Type="http://schemas.openxmlformats.org/officeDocument/2006/relationships/hyperlink" Target="https://podminky.urs.cz/item/CS_URS_2024_01/577143111" TargetMode="External" /><Relationship Id="rId52" Type="http://schemas.openxmlformats.org/officeDocument/2006/relationships/hyperlink" Target="https://podminky.urs.cz/item/CS_URS_2024_01/564801112" TargetMode="External" /><Relationship Id="rId53" Type="http://schemas.openxmlformats.org/officeDocument/2006/relationships/hyperlink" Target="https://podminky.urs.cz/item/CS_URS_2024_01/564750111" TargetMode="External" /><Relationship Id="rId54" Type="http://schemas.openxmlformats.org/officeDocument/2006/relationships/hyperlink" Target="https://podminky.urs.cz/item/CS_URS_2024_01/916131213" TargetMode="External" /><Relationship Id="rId55" Type="http://schemas.openxmlformats.org/officeDocument/2006/relationships/hyperlink" Target="https://podminky.urs.cz/item/CS_URS_2024_01/916331112" TargetMode="External" /><Relationship Id="rId56" Type="http://schemas.openxmlformats.org/officeDocument/2006/relationships/hyperlink" Target="https://podminky.urs.cz/item/CS_URS_2024_01/919125111" TargetMode="External" /><Relationship Id="rId57" Type="http://schemas.openxmlformats.org/officeDocument/2006/relationships/hyperlink" Target="https://podminky.urs.cz/item/CS_URS_2024_01/919735113" TargetMode="External" /><Relationship Id="rId58" Type="http://schemas.openxmlformats.org/officeDocument/2006/relationships/hyperlink" Target="https://podminky.urs.cz/item/CS_URS_2024_01/963015141" TargetMode="External" /><Relationship Id="rId59" Type="http://schemas.openxmlformats.org/officeDocument/2006/relationships/hyperlink" Target="https://podminky.urs.cz/item/CS_URS_2024_01/977151122" TargetMode="External" /><Relationship Id="rId60" Type="http://schemas.openxmlformats.org/officeDocument/2006/relationships/hyperlink" Target="https://podminky.urs.cz/item/CS_URS_2024_01/977151128" TargetMode="External" /><Relationship Id="rId61" Type="http://schemas.openxmlformats.org/officeDocument/2006/relationships/hyperlink" Target="https://podminky.urs.cz/item/CS_URS_2024_01/979094441" TargetMode="External" /><Relationship Id="rId62" Type="http://schemas.openxmlformats.org/officeDocument/2006/relationships/hyperlink" Target="https://podminky.urs.cz/item/CS_URS_2024_01/985112112" TargetMode="External" /><Relationship Id="rId63" Type="http://schemas.openxmlformats.org/officeDocument/2006/relationships/hyperlink" Target="https://podminky.urs.cz/item/CS_URS_2024_01/985131111" TargetMode="External" /><Relationship Id="rId64" Type="http://schemas.openxmlformats.org/officeDocument/2006/relationships/hyperlink" Target="https://podminky.urs.cz/item/CS_URS_2024_01/985311111" TargetMode="External" /><Relationship Id="rId65" Type="http://schemas.openxmlformats.org/officeDocument/2006/relationships/hyperlink" Target="https://podminky.urs.cz/item/CS_URS_2024_01/985312111" TargetMode="External" /><Relationship Id="rId66" Type="http://schemas.openxmlformats.org/officeDocument/2006/relationships/hyperlink" Target="https://podminky.urs.cz/item/CS_URS_2024_01/985324211" TargetMode="External" /><Relationship Id="rId67" Type="http://schemas.openxmlformats.org/officeDocument/2006/relationships/hyperlink" Target="https://podminky.urs.cz/item/CS_URS_2024_01/997006512" TargetMode="External" /><Relationship Id="rId68" Type="http://schemas.openxmlformats.org/officeDocument/2006/relationships/hyperlink" Target="https://podminky.urs.cz/item/CS_URS_2024_01/997006519" TargetMode="External" /><Relationship Id="rId69" Type="http://schemas.openxmlformats.org/officeDocument/2006/relationships/hyperlink" Target="https://podminky.urs.cz/item/CS_URS_2024_01/997221862" TargetMode="External" /><Relationship Id="rId70" Type="http://schemas.openxmlformats.org/officeDocument/2006/relationships/hyperlink" Target="https://podminky.urs.cz/item/CS_URS_2024_01/997221873" TargetMode="External" /><Relationship Id="rId71" Type="http://schemas.openxmlformats.org/officeDocument/2006/relationships/hyperlink" Target="https://podminky.urs.cz/item/CS_URS_2024_01/997221875" TargetMode="External" /><Relationship Id="rId72" Type="http://schemas.openxmlformats.org/officeDocument/2006/relationships/hyperlink" Target="https://podminky.urs.cz/item/CS_URS_2024_01/998144471" TargetMode="External" /><Relationship Id="rId73" Type="http://schemas.openxmlformats.org/officeDocument/2006/relationships/hyperlink" Target="https://podminky.urs.cz/item/CS_URS_2024_01/998225111" TargetMode="External" /><Relationship Id="rId74" Type="http://schemas.openxmlformats.org/officeDocument/2006/relationships/hyperlink" Target="https://podminky.urs.cz/item/CS_URS_2024_01/998226011" TargetMode="External" /><Relationship Id="rId75" Type="http://schemas.openxmlformats.org/officeDocument/2006/relationships/hyperlink" Target="https://podminky.urs.cz/item/CS_URS_2024_01/711191001" TargetMode="External" /><Relationship Id="rId76" Type="http://schemas.openxmlformats.org/officeDocument/2006/relationships/hyperlink" Target="https://podminky.urs.cz/item/CS_URS_2024_01/711191011" TargetMode="External" /><Relationship Id="rId77" Type="http://schemas.openxmlformats.org/officeDocument/2006/relationships/hyperlink" Target="https://podminky.urs.cz/item/CS_URS_2024_01/711111052" TargetMode="External" /><Relationship Id="rId78" Type="http://schemas.openxmlformats.org/officeDocument/2006/relationships/hyperlink" Target="https://podminky.urs.cz/item/CS_URS_2024_01/711112052" TargetMode="External" /><Relationship Id="rId79" Type="http://schemas.openxmlformats.org/officeDocument/2006/relationships/hyperlink" Target="https://podminky.urs.cz/item/CS_URS_2024_01/998711102" TargetMode="External" /><Relationship Id="rId80" Type="http://schemas.openxmlformats.org/officeDocument/2006/relationships/hyperlink" Target="https://podminky.urs.cz/item/CS_URS_2024_01/210204032" TargetMode="External" /><Relationship Id="rId81" Type="http://schemas.openxmlformats.org/officeDocument/2006/relationships/hyperlink" Target="https://podminky.urs.cz/item/CS_URS_2024_01/218204011" TargetMode="External" /><Relationship Id="rId8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1" TargetMode="External" /><Relationship Id="rId2" Type="http://schemas.openxmlformats.org/officeDocument/2006/relationships/hyperlink" Target="https://podminky.urs.cz/item/CS_URS_2024_01/767996703" TargetMode="External" /><Relationship Id="rId3" Type="http://schemas.openxmlformats.org/officeDocument/2006/relationships/hyperlink" Target="https://podminky.urs.cz/item/CS_URS_2024_01/998767101" TargetMode="External" /><Relationship Id="rId4" Type="http://schemas.openxmlformats.org/officeDocument/2006/relationships/hyperlink" Target="https://podminky.urs.cz/item/CS_URS_2024_01/998767194" TargetMode="External" /><Relationship Id="rId5" Type="http://schemas.openxmlformats.org/officeDocument/2006/relationships/hyperlink" Target="https://podminky.urs.cz/item/CS_URS_2024_01/998767199" TargetMode="External" /><Relationship Id="rId6" Type="http://schemas.openxmlformats.org/officeDocument/2006/relationships/hyperlink" Target="https://podminky.urs.cz/item/CS_URS_2024_01/230083156" TargetMode="External" /><Relationship Id="rId7" Type="http://schemas.openxmlformats.org/officeDocument/2006/relationships/hyperlink" Target="https://podminky.urs.cz/item/CS_URS_2024_01/230200166" TargetMode="External" /><Relationship Id="rId8" Type="http://schemas.openxmlformats.org/officeDocument/2006/relationships/hyperlink" Target="https://podminky.urs.cz/item/CS_URS_2024_01/230201050" TargetMode="External" /><Relationship Id="rId9" Type="http://schemas.openxmlformats.org/officeDocument/2006/relationships/hyperlink" Target="https://podminky.urs.cz/item/CS_URS_2024_01/230201341" TargetMode="External" /><Relationship Id="rId10" Type="http://schemas.openxmlformats.org/officeDocument/2006/relationships/hyperlink" Target="https://podminky.urs.cz/item/CS_URS_2024_01/230202020" TargetMode="External" /><Relationship Id="rId11" Type="http://schemas.openxmlformats.org/officeDocument/2006/relationships/hyperlink" Target="https://podminky.urs.cz/item/CS_URS_2024_01/230202077" TargetMode="External" /><Relationship Id="rId12" Type="http://schemas.openxmlformats.org/officeDocument/2006/relationships/hyperlink" Target="https://podminky.urs.cz/item/CS_URS_2024_01/230202133" TargetMode="External" /><Relationship Id="rId13" Type="http://schemas.openxmlformats.org/officeDocument/2006/relationships/hyperlink" Target="https://podminky.urs.cz/item/CS_URS_2024_01/230202231" TargetMode="External" /><Relationship Id="rId14" Type="http://schemas.openxmlformats.org/officeDocument/2006/relationships/hyperlink" Target="https://podminky.urs.cz/item/CS_URS_2024_01/230205156" TargetMode="External" /><Relationship Id="rId15" Type="http://schemas.openxmlformats.org/officeDocument/2006/relationships/hyperlink" Target="https://podminky.urs.cz/item/CS_URS_2024_01/230208515" TargetMode="External" /><Relationship Id="rId16" Type="http://schemas.openxmlformats.org/officeDocument/2006/relationships/hyperlink" Target="https://podminky.urs.cz/item/CS_URS_2024_01/230210016" TargetMode="External" /><Relationship Id="rId17" Type="http://schemas.openxmlformats.org/officeDocument/2006/relationships/hyperlink" Target="https://podminky.urs.cz/item/CS_URS_2024_01/230220017" TargetMode="External" /><Relationship Id="rId18" Type="http://schemas.openxmlformats.org/officeDocument/2006/relationships/hyperlink" Target="https://podminky.urs.cz/item/CS_URS_2024_01/230220031" TargetMode="External" /><Relationship Id="rId19" Type="http://schemas.openxmlformats.org/officeDocument/2006/relationships/hyperlink" Target="https://podminky.urs.cz/item/CS_URS_2024_01/230230008" TargetMode="External" /><Relationship Id="rId20" Type="http://schemas.openxmlformats.org/officeDocument/2006/relationships/hyperlink" Target="https://podminky.urs.cz/item/CS_URS_2024_01/230230023" TargetMode="External" /><Relationship Id="rId21" Type="http://schemas.openxmlformats.org/officeDocument/2006/relationships/hyperlink" Target="https://podminky.urs.cz/item/CS_URS_2024_01/231191104" TargetMode="External" /><Relationship Id="rId22" Type="http://schemas.openxmlformats.org/officeDocument/2006/relationships/hyperlink" Target="https://podminky.urs.cz/item/CS_URS_2024_01/012203000" TargetMode="External" /><Relationship Id="rId23" Type="http://schemas.openxmlformats.org/officeDocument/2006/relationships/hyperlink" Target="https://podminky.urs.cz/item/CS_URS_2024_01/043124000" TargetMode="External" /><Relationship Id="rId24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22-067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ROUND(AG55+AG58+SUM(AG74:AG76)+AG79+AG80,2)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ROUND(AS55+AS58+SUM(AS74:AS76)+AS79+AS80,2)</f>
        <v>0</v>
      </c>
      <c r="AT54" s="106">
        <f>ROUND(SUM(AV54:AW54),2)</f>
        <v>0</v>
      </c>
      <c r="AU54" s="107">
        <f>ROUND(AU55+AU58+SUM(AU74:AU76)+AU79+AU80,5)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ROUND(AZ55+AZ58+SUM(AZ74:AZ76)+AZ79+AZ80,2)</f>
        <v>0</v>
      </c>
      <c r="BA54" s="106">
        <f>ROUND(BA55+BA58+SUM(BA74:BA76)+BA79+BA80,2)</f>
        <v>0</v>
      </c>
      <c r="BB54" s="106">
        <f>ROUND(BB55+BB58+SUM(BB74:BB76)+BB79+BB80,2)</f>
        <v>0</v>
      </c>
      <c r="BC54" s="106">
        <f>ROUND(BC55+BC58+SUM(BC74:BC76)+BC79+BC80,2)</f>
        <v>0</v>
      </c>
      <c r="BD54" s="108">
        <f>ROUND(BD55+BD58+SUM(BD74:BD76)+BD79+BD80,2)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72</v>
      </c>
      <c r="BT55" s="123" t="s">
        <v>80</v>
      </c>
      <c r="BU55" s="123" t="s">
        <v>74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23.2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'D8.1a - InO 301.3 - Horko...'!J32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'D8.1a - InO 301.3 - Horko...'!P100</f>
        <v>0</v>
      </c>
      <c r="AV56" s="130">
        <f>'D8.1a - InO 301.3 - Horko...'!J35</f>
        <v>0</v>
      </c>
      <c r="AW56" s="130">
        <f>'D8.1a - InO 301.3 - Horko...'!J36</f>
        <v>0</v>
      </c>
      <c r="AX56" s="130">
        <f>'D8.1a - InO 301.3 - Horko...'!J37</f>
        <v>0</v>
      </c>
      <c r="AY56" s="130">
        <f>'D8.1a - InO 301.3 - Horko...'!J38</f>
        <v>0</v>
      </c>
      <c r="AZ56" s="130">
        <f>'D8.1a - InO 301.3 - Horko...'!F35</f>
        <v>0</v>
      </c>
      <c r="BA56" s="130">
        <f>'D8.1a - InO 301.3 - Horko...'!F36</f>
        <v>0</v>
      </c>
      <c r="BB56" s="130">
        <f>'D8.1a - InO 301.3 - Horko...'!F37</f>
        <v>0</v>
      </c>
      <c r="BC56" s="130">
        <f>'D8.1a - InO 301.3 - Horko...'!F38</f>
        <v>0</v>
      </c>
      <c r="BD56" s="132">
        <f>'D8.1a - InO 301.3 - Horko...'!F39</f>
        <v>0</v>
      </c>
      <c r="BE56" s="4"/>
      <c r="BT56" s="133" t="s">
        <v>82</v>
      </c>
      <c r="BV56" s="133" t="s">
        <v>75</v>
      </c>
      <c r="BW56" s="133" t="s">
        <v>87</v>
      </c>
      <c r="BX56" s="133" t="s">
        <v>81</v>
      </c>
      <c r="CL56" s="133" t="s">
        <v>19</v>
      </c>
    </row>
    <row r="57" s="4" customFormat="1" ht="23.25" customHeight="1">
      <c r="A57" s="124" t="s">
        <v>83</v>
      </c>
      <c r="B57" s="63"/>
      <c r="C57" s="125"/>
      <c r="D57" s="125"/>
      <c r="E57" s="126" t="s">
        <v>88</v>
      </c>
      <c r="F57" s="126"/>
      <c r="G57" s="126"/>
      <c r="H57" s="126"/>
      <c r="I57" s="126"/>
      <c r="J57" s="125"/>
      <c r="K57" s="126" t="s">
        <v>89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'D8.1b - InO 301.3 - Horko...'!J32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'D8.1b - InO 301.3 - Horko...'!P102</f>
        <v>0</v>
      </c>
      <c r="AV57" s="130">
        <f>'D8.1b - InO 301.3 - Horko...'!J35</f>
        <v>0</v>
      </c>
      <c r="AW57" s="130">
        <f>'D8.1b - InO 301.3 - Horko...'!J36</f>
        <v>0</v>
      </c>
      <c r="AX57" s="130">
        <f>'D8.1b - InO 301.3 - Horko...'!J37</f>
        <v>0</v>
      </c>
      <c r="AY57" s="130">
        <f>'D8.1b - InO 301.3 - Horko...'!J38</f>
        <v>0</v>
      </c>
      <c r="AZ57" s="130">
        <f>'D8.1b - InO 301.3 - Horko...'!F35</f>
        <v>0</v>
      </c>
      <c r="BA57" s="130">
        <f>'D8.1b - InO 301.3 - Horko...'!F36</f>
        <v>0</v>
      </c>
      <c r="BB57" s="130">
        <f>'D8.1b - InO 301.3 - Horko...'!F37</f>
        <v>0</v>
      </c>
      <c r="BC57" s="130">
        <f>'D8.1b - InO 301.3 - Horko...'!F38</f>
        <v>0</v>
      </c>
      <c r="BD57" s="132">
        <f>'D8.1b - InO 301.3 - Horko...'!F39</f>
        <v>0</v>
      </c>
      <c r="BE57" s="4"/>
      <c r="BT57" s="133" t="s">
        <v>82</v>
      </c>
      <c r="BV57" s="133" t="s">
        <v>75</v>
      </c>
      <c r="BW57" s="133" t="s">
        <v>90</v>
      </c>
      <c r="BX57" s="133" t="s">
        <v>81</v>
      </c>
      <c r="CL57" s="133" t="s">
        <v>19</v>
      </c>
    </row>
    <row r="58" s="7" customFormat="1" ht="16.5" customHeight="1">
      <c r="A58" s="7"/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ROUND(SUM(AG59:AG73),2)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93</v>
      </c>
      <c r="AR58" s="118"/>
      <c r="AS58" s="119">
        <f>ROUND(SUM(AS59:AS73),2)</f>
        <v>0</v>
      </c>
      <c r="AT58" s="120">
        <f>ROUND(SUM(AV58:AW58),2)</f>
        <v>0</v>
      </c>
      <c r="AU58" s="121">
        <f>ROUND(SUM(AU59:AU73),5)</f>
        <v>0</v>
      </c>
      <c r="AV58" s="120">
        <f>ROUND(AZ58*L29,2)</f>
        <v>0</v>
      </c>
      <c r="AW58" s="120">
        <f>ROUND(BA58*L30,2)</f>
        <v>0</v>
      </c>
      <c r="AX58" s="120">
        <f>ROUND(BB58*L29,2)</f>
        <v>0</v>
      </c>
      <c r="AY58" s="120">
        <f>ROUND(BC58*L30,2)</f>
        <v>0</v>
      </c>
      <c r="AZ58" s="120">
        <f>ROUND(SUM(AZ59:AZ73),2)</f>
        <v>0</v>
      </c>
      <c r="BA58" s="120">
        <f>ROUND(SUM(BA59:BA73),2)</f>
        <v>0</v>
      </c>
      <c r="BB58" s="120">
        <f>ROUND(SUM(BB59:BB73),2)</f>
        <v>0</v>
      </c>
      <c r="BC58" s="120">
        <f>ROUND(SUM(BC59:BC73),2)</f>
        <v>0</v>
      </c>
      <c r="BD58" s="122">
        <f>ROUND(SUM(BD59:BD73),2)</f>
        <v>0</v>
      </c>
      <c r="BE58" s="7"/>
      <c r="BS58" s="123" t="s">
        <v>72</v>
      </c>
      <c r="BT58" s="123" t="s">
        <v>80</v>
      </c>
      <c r="BU58" s="123" t="s">
        <v>74</v>
      </c>
      <c r="BV58" s="123" t="s">
        <v>75</v>
      </c>
      <c r="BW58" s="123" t="s">
        <v>94</v>
      </c>
      <c r="BX58" s="123" t="s">
        <v>5</v>
      </c>
      <c r="CL58" s="123" t="s">
        <v>19</v>
      </c>
      <c r="CM58" s="123" t="s">
        <v>82</v>
      </c>
    </row>
    <row r="59" s="4" customFormat="1" ht="23.25" customHeight="1">
      <c r="A59" s="124" t="s">
        <v>83</v>
      </c>
      <c r="B59" s="63"/>
      <c r="C59" s="125"/>
      <c r="D59" s="125"/>
      <c r="E59" s="126" t="s">
        <v>95</v>
      </c>
      <c r="F59" s="126"/>
      <c r="G59" s="126"/>
      <c r="H59" s="126"/>
      <c r="I59" s="126"/>
      <c r="J59" s="125"/>
      <c r="K59" s="126" t="s">
        <v>96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'D8.2.X.1a - Výměníkové st...'!J32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86</v>
      </c>
      <c r="AR59" s="65"/>
      <c r="AS59" s="129">
        <v>0</v>
      </c>
      <c r="AT59" s="130">
        <f>ROUND(SUM(AV59:AW59),2)</f>
        <v>0</v>
      </c>
      <c r="AU59" s="131">
        <f>'D8.2.X.1a - Výměníkové st...'!P109</f>
        <v>0</v>
      </c>
      <c r="AV59" s="130">
        <f>'D8.2.X.1a - Výměníkové st...'!J35</f>
        <v>0</v>
      </c>
      <c r="AW59" s="130">
        <f>'D8.2.X.1a - Výměníkové st...'!J36</f>
        <v>0</v>
      </c>
      <c r="AX59" s="130">
        <f>'D8.2.X.1a - Výměníkové st...'!J37</f>
        <v>0</v>
      </c>
      <c r="AY59" s="130">
        <f>'D8.2.X.1a - Výměníkové st...'!J38</f>
        <v>0</v>
      </c>
      <c r="AZ59" s="130">
        <f>'D8.2.X.1a - Výměníkové st...'!F35</f>
        <v>0</v>
      </c>
      <c r="BA59" s="130">
        <f>'D8.2.X.1a - Výměníkové st...'!F36</f>
        <v>0</v>
      </c>
      <c r="BB59" s="130">
        <f>'D8.2.X.1a - Výměníkové st...'!F37</f>
        <v>0</v>
      </c>
      <c r="BC59" s="130">
        <f>'D8.2.X.1a - Výměníkové st...'!F38</f>
        <v>0</v>
      </c>
      <c r="BD59" s="132">
        <f>'D8.2.X.1a - Výměníkové st...'!F39</f>
        <v>0</v>
      </c>
      <c r="BE59" s="4"/>
      <c r="BT59" s="133" t="s">
        <v>82</v>
      </c>
      <c r="BV59" s="133" t="s">
        <v>75</v>
      </c>
      <c r="BW59" s="133" t="s">
        <v>97</v>
      </c>
      <c r="BX59" s="133" t="s">
        <v>94</v>
      </c>
      <c r="CL59" s="133" t="s">
        <v>19</v>
      </c>
    </row>
    <row r="60" s="4" customFormat="1" ht="23.25" customHeight="1">
      <c r="A60" s="124" t="s">
        <v>83</v>
      </c>
      <c r="B60" s="63"/>
      <c r="C60" s="125"/>
      <c r="D60" s="125"/>
      <c r="E60" s="126" t="s">
        <v>98</v>
      </c>
      <c r="F60" s="126"/>
      <c r="G60" s="126"/>
      <c r="H60" s="126"/>
      <c r="I60" s="126"/>
      <c r="J60" s="125"/>
      <c r="K60" s="126" t="s">
        <v>99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'D8.2.X.1b - Objektové pře...'!J32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86</v>
      </c>
      <c r="AR60" s="65"/>
      <c r="AS60" s="129">
        <v>0</v>
      </c>
      <c r="AT60" s="130">
        <f>ROUND(SUM(AV60:AW60),2)</f>
        <v>0</v>
      </c>
      <c r="AU60" s="131">
        <f>'D8.2.X.1b - Objektové pře...'!P112</f>
        <v>0</v>
      </c>
      <c r="AV60" s="130">
        <f>'D8.2.X.1b - Objektové pře...'!J35</f>
        <v>0</v>
      </c>
      <c r="AW60" s="130">
        <f>'D8.2.X.1b - Objektové pře...'!J36</f>
        <v>0</v>
      </c>
      <c r="AX60" s="130">
        <f>'D8.2.X.1b - Objektové pře...'!J37</f>
        <v>0</v>
      </c>
      <c r="AY60" s="130">
        <f>'D8.2.X.1b - Objektové pře...'!J38</f>
        <v>0</v>
      </c>
      <c r="AZ60" s="130">
        <f>'D8.2.X.1b - Objektové pře...'!F35</f>
        <v>0</v>
      </c>
      <c r="BA60" s="130">
        <f>'D8.2.X.1b - Objektové pře...'!F36</f>
        <v>0</v>
      </c>
      <c r="BB60" s="130">
        <f>'D8.2.X.1b - Objektové pře...'!F37</f>
        <v>0</v>
      </c>
      <c r="BC60" s="130">
        <f>'D8.2.X.1b - Objektové pře...'!F38</f>
        <v>0</v>
      </c>
      <c r="BD60" s="132">
        <f>'D8.2.X.1b - Objektové pře...'!F39</f>
        <v>0</v>
      </c>
      <c r="BE60" s="4"/>
      <c r="BT60" s="133" t="s">
        <v>82</v>
      </c>
      <c r="BV60" s="133" t="s">
        <v>75</v>
      </c>
      <c r="BW60" s="133" t="s">
        <v>100</v>
      </c>
      <c r="BX60" s="133" t="s">
        <v>94</v>
      </c>
      <c r="CL60" s="133" t="s">
        <v>19</v>
      </c>
    </row>
    <row r="61" s="4" customFormat="1" ht="23.25" customHeight="1">
      <c r="A61" s="124" t="s">
        <v>83</v>
      </c>
      <c r="B61" s="63"/>
      <c r="C61" s="125"/>
      <c r="D61" s="125"/>
      <c r="E61" s="126" t="s">
        <v>101</v>
      </c>
      <c r="F61" s="126"/>
      <c r="G61" s="126"/>
      <c r="H61" s="126"/>
      <c r="I61" s="126"/>
      <c r="J61" s="125"/>
      <c r="K61" s="126" t="s">
        <v>102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'D8.2.1.2 - PS351 - 1660 -...'!J32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86</v>
      </c>
      <c r="AR61" s="65"/>
      <c r="AS61" s="129">
        <v>0</v>
      </c>
      <c r="AT61" s="130">
        <f>ROUND(SUM(AV61:AW61),2)</f>
        <v>0</v>
      </c>
      <c r="AU61" s="131">
        <f>'D8.2.1.2 - PS351 - 1660 -...'!P90</f>
        <v>0</v>
      </c>
      <c r="AV61" s="130">
        <f>'D8.2.1.2 - PS351 - 1660 -...'!J35</f>
        <v>0</v>
      </c>
      <c r="AW61" s="130">
        <f>'D8.2.1.2 - PS351 - 1660 -...'!J36</f>
        <v>0</v>
      </c>
      <c r="AX61" s="130">
        <f>'D8.2.1.2 - PS351 - 1660 -...'!J37</f>
        <v>0</v>
      </c>
      <c r="AY61" s="130">
        <f>'D8.2.1.2 - PS351 - 1660 -...'!J38</f>
        <v>0</v>
      </c>
      <c r="AZ61" s="130">
        <f>'D8.2.1.2 - PS351 - 1660 -...'!F35</f>
        <v>0</v>
      </c>
      <c r="BA61" s="130">
        <f>'D8.2.1.2 - PS351 - 1660 -...'!F36</f>
        <v>0</v>
      </c>
      <c r="BB61" s="130">
        <f>'D8.2.1.2 - PS351 - 1660 -...'!F37</f>
        <v>0</v>
      </c>
      <c r="BC61" s="130">
        <f>'D8.2.1.2 - PS351 - 1660 -...'!F38</f>
        <v>0</v>
      </c>
      <c r="BD61" s="132">
        <f>'D8.2.1.2 - PS351 - 1660 -...'!F39</f>
        <v>0</v>
      </c>
      <c r="BE61" s="4"/>
      <c r="BT61" s="133" t="s">
        <v>82</v>
      </c>
      <c r="BV61" s="133" t="s">
        <v>75</v>
      </c>
      <c r="BW61" s="133" t="s">
        <v>103</v>
      </c>
      <c r="BX61" s="133" t="s">
        <v>94</v>
      </c>
      <c r="CL61" s="133" t="s">
        <v>19</v>
      </c>
    </row>
    <row r="62" s="4" customFormat="1" ht="23.25" customHeight="1">
      <c r="A62" s="124" t="s">
        <v>83</v>
      </c>
      <c r="B62" s="63"/>
      <c r="C62" s="125"/>
      <c r="D62" s="125"/>
      <c r="E62" s="126" t="s">
        <v>104</v>
      </c>
      <c r="F62" s="126"/>
      <c r="G62" s="126"/>
      <c r="H62" s="126"/>
      <c r="I62" s="126"/>
      <c r="J62" s="125"/>
      <c r="K62" s="126" t="s">
        <v>105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'D8.2.2.2 - PS352 - 1161 -...'!J32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86</v>
      </c>
      <c r="AR62" s="65"/>
      <c r="AS62" s="129">
        <v>0</v>
      </c>
      <c r="AT62" s="130">
        <f>ROUND(SUM(AV62:AW62),2)</f>
        <v>0</v>
      </c>
      <c r="AU62" s="131">
        <f>'D8.2.2.2 - PS352 - 1161 -...'!P90</f>
        <v>0</v>
      </c>
      <c r="AV62" s="130">
        <f>'D8.2.2.2 - PS352 - 1161 -...'!J35</f>
        <v>0</v>
      </c>
      <c r="AW62" s="130">
        <f>'D8.2.2.2 - PS352 - 1161 -...'!J36</f>
        <v>0</v>
      </c>
      <c r="AX62" s="130">
        <f>'D8.2.2.2 - PS352 - 1161 -...'!J37</f>
        <v>0</v>
      </c>
      <c r="AY62" s="130">
        <f>'D8.2.2.2 - PS352 - 1161 -...'!J38</f>
        <v>0</v>
      </c>
      <c r="AZ62" s="130">
        <f>'D8.2.2.2 - PS352 - 1161 -...'!F35</f>
        <v>0</v>
      </c>
      <c r="BA62" s="130">
        <f>'D8.2.2.2 - PS352 - 1161 -...'!F36</f>
        <v>0</v>
      </c>
      <c r="BB62" s="130">
        <f>'D8.2.2.2 - PS352 - 1161 -...'!F37</f>
        <v>0</v>
      </c>
      <c r="BC62" s="130">
        <f>'D8.2.2.2 - PS352 - 1161 -...'!F38</f>
        <v>0</v>
      </c>
      <c r="BD62" s="132">
        <f>'D8.2.2.2 - PS352 - 1161 -...'!F39</f>
        <v>0</v>
      </c>
      <c r="BE62" s="4"/>
      <c r="BT62" s="133" t="s">
        <v>82</v>
      </c>
      <c r="BV62" s="133" t="s">
        <v>75</v>
      </c>
      <c r="BW62" s="133" t="s">
        <v>106</v>
      </c>
      <c r="BX62" s="133" t="s">
        <v>94</v>
      </c>
      <c r="CL62" s="133" t="s">
        <v>19</v>
      </c>
    </row>
    <row r="63" s="4" customFormat="1" ht="23.25" customHeight="1">
      <c r="A63" s="124" t="s">
        <v>83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'D8.2.3.2 - PS353 - 1562 -...'!J32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86</v>
      </c>
      <c r="AR63" s="65"/>
      <c r="AS63" s="129">
        <v>0</v>
      </c>
      <c r="AT63" s="130">
        <f>ROUND(SUM(AV63:AW63),2)</f>
        <v>0</v>
      </c>
      <c r="AU63" s="131">
        <f>'D8.2.3.2 - PS353 - 1562 -...'!P90</f>
        <v>0</v>
      </c>
      <c r="AV63" s="130">
        <f>'D8.2.3.2 - PS353 - 1562 -...'!J35</f>
        <v>0</v>
      </c>
      <c r="AW63" s="130">
        <f>'D8.2.3.2 - PS353 - 1562 -...'!J36</f>
        <v>0</v>
      </c>
      <c r="AX63" s="130">
        <f>'D8.2.3.2 - PS353 - 1562 -...'!J37</f>
        <v>0</v>
      </c>
      <c r="AY63" s="130">
        <f>'D8.2.3.2 - PS353 - 1562 -...'!J38</f>
        <v>0</v>
      </c>
      <c r="AZ63" s="130">
        <f>'D8.2.3.2 - PS353 - 1562 -...'!F35</f>
        <v>0</v>
      </c>
      <c r="BA63" s="130">
        <f>'D8.2.3.2 - PS353 - 1562 -...'!F36</f>
        <v>0</v>
      </c>
      <c r="BB63" s="130">
        <f>'D8.2.3.2 - PS353 - 1562 -...'!F37</f>
        <v>0</v>
      </c>
      <c r="BC63" s="130">
        <f>'D8.2.3.2 - PS353 - 1562 -...'!F38</f>
        <v>0</v>
      </c>
      <c r="BD63" s="132">
        <f>'D8.2.3.2 - PS353 - 1562 -...'!F39</f>
        <v>0</v>
      </c>
      <c r="BE63" s="4"/>
      <c r="BT63" s="133" t="s">
        <v>82</v>
      </c>
      <c r="BV63" s="133" t="s">
        <v>75</v>
      </c>
      <c r="BW63" s="133" t="s">
        <v>109</v>
      </c>
      <c r="BX63" s="133" t="s">
        <v>94</v>
      </c>
      <c r="CL63" s="133" t="s">
        <v>19</v>
      </c>
    </row>
    <row r="64" s="4" customFormat="1" ht="23.25" customHeight="1">
      <c r="A64" s="124" t="s">
        <v>83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'D8.2.4.2 - PS354 - 1571 -...'!J32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86</v>
      </c>
      <c r="AR64" s="65"/>
      <c r="AS64" s="129">
        <v>0</v>
      </c>
      <c r="AT64" s="130">
        <f>ROUND(SUM(AV64:AW64),2)</f>
        <v>0</v>
      </c>
      <c r="AU64" s="131">
        <f>'D8.2.4.2 - PS354 - 1571 -...'!P90</f>
        <v>0</v>
      </c>
      <c r="AV64" s="130">
        <f>'D8.2.4.2 - PS354 - 1571 -...'!J35</f>
        <v>0</v>
      </c>
      <c r="AW64" s="130">
        <f>'D8.2.4.2 - PS354 - 1571 -...'!J36</f>
        <v>0</v>
      </c>
      <c r="AX64" s="130">
        <f>'D8.2.4.2 - PS354 - 1571 -...'!J37</f>
        <v>0</v>
      </c>
      <c r="AY64" s="130">
        <f>'D8.2.4.2 - PS354 - 1571 -...'!J38</f>
        <v>0</v>
      </c>
      <c r="AZ64" s="130">
        <f>'D8.2.4.2 - PS354 - 1571 -...'!F35</f>
        <v>0</v>
      </c>
      <c r="BA64" s="130">
        <f>'D8.2.4.2 - PS354 - 1571 -...'!F36</f>
        <v>0</v>
      </c>
      <c r="BB64" s="130">
        <f>'D8.2.4.2 - PS354 - 1571 -...'!F37</f>
        <v>0</v>
      </c>
      <c r="BC64" s="130">
        <f>'D8.2.4.2 - PS354 - 1571 -...'!F38</f>
        <v>0</v>
      </c>
      <c r="BD64" s="132">
        <f>'D8.2.4.2 - PS354 - 1571 -...'!F39</f>
        <v>0</v>
      </c>
      <c r="BE64" s="4"/>
      <c r="BT64" s="133" t="s">
        <v>82</v>
      </c>
      <c r="BV64" s="133" t="s">
        <v>75</v>
      </c>
      <c r="BW64" s="133" t="s">
        <v>112</v>
      </c>
      <c r="BX64" s="133" t="s">
        <v>94</v>
      </c>
      <c r="CL64" s="133" t="s">
        <v>19</v>
      </c>
    </row>
    <row r="65" s="4" customFormat="1" ht="23.25" customHeight="1">
      <c r="A65" s="124" t="s">
        <v>83</v>
      </c>
      <c r="B65" s="63"/>
      <c r="C65" s="125"/>
      <c r="D65" s="125"/>
      <c r="E65" s="126" t="s">
        <v>113</v>
      </c>
      <c r="F65" s="126"/>
      <c r="G65" s="126"/>
      <c r="H65" s="126"/>
      <c r="I65" s="126"/>
      <c r="J65" s="125"/>
      <c r="K65" s="126" t="s">
        <v>114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'D8.2.5.2 - PS355 - 1577 -...'!J32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86</v>
      </c>
      <c r="AR65" s="65"/>
      <c r="AS65" s="129">
        <v>0</v>
      </c>
      <c r="AT65" s="130">
        <f>ROUND(SUM(AV65:AW65),2)</f>
        <v>0</v>
      </c>
      <c r="AU65" s="131">
        <f>'D8.2.5.2 - PS355 - 1577 -...'!P90</f>
        <v>0</v>
      </c>
      <c r="AV65" s="130">
        <f>'D8.2.5.2 - PS355 - 1577 -...'!J35</f>
        <v>0</v>
      </c>
      <c r="AW65" s="130">
        <f>'D8.2.5.2 - PS355 - 1577 -...'!J36</f>
        <v>0</v>
      </c>
      <c r="AX65" s="130">
        <f>'D8.2.5.2 - PS355 - 1577 -...'!J37</f>
        <v>0</v>
      </c>
      <c r="AY65" s="130">
        <f>'D8.2.5.2 - PS355 - 1577 -...'!J38</f>
        <v>0</v>
      </c>
      <c r="AZ65" s="130">
        <f>'D8.2.5.2 - PS355 - 1577 -...'!F35</f>
        <v>0</v>
      </c>
      <c r="BA65" s="130">
        <f>'D8.2.5.2 - PS355 - 1577 -...'!F36</f>
        <v>0</v>
      </c>
      <c r="BB65" s="130">
        <f>'D8.2.5.2 - PS355 - 1577 -...'!F37</f>
        <v>0</v>
      </c>
      <c r="BC65" s="130">
        <f>'D8.2.5.2 - PS355 - 1577 -...'!F38</f>
        <v>0</v>
      </c>
      <c r="BD65" s="132">
        <f>'D8.2.5.2 - PS355 - 1577 -...'!F39</f>
        <v>0</v>
      </c>
      <c r="BE65" s="4"/>
      <c r="BT65" s="133" t="s">
        <v>82</v>
      </c>
      <c r="BV65" s="133" t="s">
        <v>75</v>
      </c>
      <c r="BW65" s="133" t="s">
        <v>115</v>
      </c>
      <c r="BX65" s="133" t="s">
        <v>94</v>
      </c>
      <c r="CL65" s="133" t="s">
        <v>19</v>
      </c>
    </row>
    <row r="66" s="4" customFormat="1" ht="23.25" customHeight="1">
      <c r="A66" s="124" t="s">
        <v>83</v>
      </c>
      <c r="B66" s="63"/>
      <c r="C66" s="125"/>
      <c r="D66" s="125"/>
      <c r="E66" s="126" t="s">
        <v>116</v>
      </c>
      <c r="F66" s="126"/>
      <c r="G66" s="126"/>
      <c r="H66" s="126"/>
      <c r="I66" s="126"/>
      <c r="J66" s="125"/>
      <c r="K66" s="126" t="s">
        <v>117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'D8.2.6.2 - PS356 - 1535 -...'!J32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86</v>
      </c>
      <c r="AR66" s="65"/>
      <c r="AS66" s="129">
        <v>0</v>
      </c>
      <c r="AT66" s="130">
        <f>ROUND(SUM(AV66:AW66),2)</f>
        <v>0</v>
      </c>
      <c r="AU66" s="131">
        <f>'D8.2.6.2 - PS356 - 1535 -...'!P90</f>
        <v>0</v>
      </c>
      <c r="AV66" s="130">
        <f>'D8.2.6.2 - PS356 - 1535 -...'!J35</f>
        <v>0</v>
      </c>
      <c r="AW66" s="130">
        <f>'D8.2.6.2 - PS356 - 1535 -...'!J36</f>
        <v>0</v>
      </c>
      <c r="AX66" s="130">
        <f>'D8.2.6.2 - PS356 - 1535 -...'!J37</f>
        <v>0</v>
      </c>
      <c r="AY66" s="130">
        <f>'D8.2.6.2 - PS356 - 1535 -...'!J38</f>
        <v>0</v>
      </c>
      <c r="AZ66" s="130">
        <f>'D8.2.6.2 - PS356 - 1535 -...'!F35</f>
        <v>0</v>
      </c>
      <c r="BA66" s="130">
        <f>'D8.2.6.2 - PS356 - 1535 -...'!F36</f>
        <v>0</v>
      </c>
      <c r="BB66" s="130">
        <f>'D8.2.6.2 - PS356 - 1535 -...'!F37</f>
        <v>0</v>
      </c>
      <c r="BC66" s="130">
        <f>'D8.2.6.2 - PS356 - 1535 -...'!F38</f>
        <v>0</v>
      </c>
      <c r="BD66" s="132">
        <f>'D8.2.6.2 - PS356 - 1535 -...'!F39</f>
        <v>0</v>
      </c>
      <c r="BE66" s="4"/>
      <c r="BT66" s="133" t="s">
        <v>82</v>
      </c>
      <c r="BV66" s="133" t="s">
        <v>75</v>
      </c>
      <c r="BW66" s="133" t="s">
        <v>118</v>
      </c>
      <c r="BX66" s="133" t="s">
        <v>94</v>
      </c>
      <c r="CL66" s="133" t="s">
        <v>19</v>
      </c>
    </row>
    <row r="67" s="4" customFormat="1" ht="23.25" customHeight="1">
      <c r="A67" s="124" t="s">
        <v>83</v>
      </c>
      <c r="B67" s="63"/>
      <c r="C67" s="125"/>
      <c r="D67" s="125"/>
      <c r="E67" s="126" t="s">
        <v>119</v>
      </c>
      <c r="F67" s="126"/>
      <c r="G67" s="126"/>
      <c r="H67" s="126"/>
      <c r="I67" s="126"/>
      <c r="J67" s="125"/>
      <c r="K67" s="126" t="s">
        <v>120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'D8.2.7.2 - PS357 - 1432 -...'!J32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86</v>
      </c>
      <c r="AR67" s="65"/>
      <c r="AS67" s="129">
        <v>0</v>
      </c>
      <c r="AT67" s="130">
        <f>ROUND(SUM(AV67:AW67),2)</f>
        <v>0</v>
      </c>
      <c r="AU67" s="131">
        <f>'D8.2.7.2 - PS357 - 1432 -...'!P90</f>
        <v>0</v>
      </c>
      <c r="AV67" s="130">
        <f>'D8.2.7.2 - PS357 - 1432 -...'!J35</f>
        <v>0</v>
      </c>
      <c r="AW67" s="130">
        <f>'D8.2.7.2 - PS357 - 1432 -...'!J36</f>
        <v>0</v>
      </c>
      <c r="AX67" s="130">
        <f>'D8.2.7.2 - PS357 - 1432 -...'!J37</f>
        <v>0</v>
      </c>
      <c r="AY67" s="130">
        <f>'D8.2.7.2 - PS357 - 1432 -...'!J38</f>
        <v>0</v>
      </c>
      <c r="AZ67" s="130">
        <f>'D8.2.7.2 - PS357 - 1432 -...'!F35</f>
        <v>0</v>
      </c>
      <c r="BA67" s="130">
        <f>'D8.2.7.2 - PS357 - 1432 -...'!F36</f>
        <v>0</v>
      </c>
      <c r="BB67" s="130">
        <f>'D8.2.7.2 - PS357 - 1432 -...'!F37</f>
        <v>0</v>
      </c>
      <c r="BC67" s="130">
        <f>'D8.2.7.2 - PS357 - 1432 -...'!F38</f>
        <v>0</v>
      </c>
      <c r="BD67" s="132">
        <f>'D8.2.7.2 - PS357 - 1432 -...'!F39</f>
        <v>0</v>
      </c>
      <c r="BE67" s="4"/>
      <c r="BT67" s="133" t="s">
        <v>82</v>
      </c>
      <c r="BV67" s="133" t="s">
        <v>75</v>
      </c>
      <c r="BW67" s="133" t="s">
        <v>121</v>
      </c>
      <c r="BX67" s="133" t="s">
        <v>94</v>
      </c>
      <c r="CL67" s="133" t="s">
        <v>19</v>
      </c>
    </row>
    <row r="68" s="4" customFormat="1" ht="23.25" customHeight="1">
      <c r="A68" s="124" t="s">
        <v>83</v>
      </c>
      <c r="B68" s="63"/>
      <c r="C68" s="125"/>
      <c r="D68" s="125"/>
      <c r="E68" s="126" t="s">
        <v>122</v>
      </c>
      <c r="F68" s="126"/>
      <c r="G68" s="126"/>
      <c r="H68" s="126"/>
      <c r="I68" s="126"/>
      <c r="J68" s="125"/>
      <c r="K68" s="126" t="s">
        <v>123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'D8.2.8.2 - PS358 - 1117 -...'!J32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86</v>
      </c>
      <c r="AR68" s="65"/>
      <c r="AS68" s="129">
        <v>0</v>
      </c>
      <c r="AT68" s="130">
        <f>ROUND(SUM(AV68:AW68),2)</f>
        <v>0</v>
      </c>
      <c r="AU68" s="131">
        <f>'D8.2.8.2 - PS358 - 1117 -...'!P90</f>
        <v>0</v>
      </c>
      <c r="AV68" s="130">
        <f>'D8.2.8.2 - PS358 - 1117 -...'!J35</f>
        <v>0</v>
      </c>
      <c r="AW68" s="130">
        <f>'D8.2.8.2 - PS358 - 1117 -...'!J36</f>
        <v>0</v>
      </c>
      <c r="AX68" s="130">
        <f>'D8.2.8.2 - PS358 - 1117 -...'!J37</f>
        <v>0</v>
      </c>
      <c r="AY68" s="130">
        <f>'D8.2.8.2 - PS358 - 1117 -...'!J38</f>
        <v>0</v>
      </c>
      <c r="AZ68" s="130">
        <f>'D8.2.8.2 - PS358 - 1117 -...'!F35</f>
        <v>0</v>
      </c>
      <c r="BA68" s="130">
        <f>'D8.2.8.2 - PS358 - 1117 -...'!F36</f>
        <v>0</v>
      </c>
      <c r="BB68" s="130">
        <f>'D8.2.8.2 - PS358 - 1117 -...'!F37</f>
        <v>0</v>
      </c>
      <c r="BC68" s="130">
        <f>'D8.2.8.2 - PS358 - 1117 -...'!F38</f>
        <v>0</v>
      </c>
      <c r="BD68" s="132">
        <f>'D8.2.8.2 - PS358 - 1117 -...'!F39</f>
        <v>0</v>
      </c>
      <c r="BE68" s="4"/>
      <c r="BT68" s="133" t="s">
        <v>82</v>
      </c>
      <c r="BV68" s="133" t="s">
        <v>75</v>
      </c>
      <c r="BW68" s="133" t="s">
        <v>124</v>
      </c>
      <c r="BX68" s="133" t="s">
        <v>94</v>
      </c>
      <c r="CL68" s="133" t="s">
        <v>19</v>
      </c>
    </row>
    <row r="69" s="4" customFormat="1" ht="23.25" customHeight="1">
      <c r="A69" s="124" t="s">
        <v>83</v>
      </c>
      <c r="B69" s="63"/>
      <c r="C69" s="125"/>
      <c r="D69" s="125"/>
      <c r="E69" s="126" t="s">
        <v>125</v>
      </c>
      <c r="F69" s="126"/>
      <c r="G69" s="126"/>
      <c r="H69" s="126"/>
      <c r="I69" s="126"/>
      <c r="J69" s="125"/>
      <c r="K69" s="126" t="s">
        <v>126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'D8.2.9.2 - PS359 - 1413 -...'!J32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86</v>
      </c>
      <c r="AR69" s="65"/>
      <c r="AS69" s="129">
        <v>0</v>
      </c>
      <c r="AT69" s="130">
        <f>ROUND(SUM(AV69:AW69),2)</f>
        <v>0</v>
      </c>
      <c r="AU69" s="131">
        <f>'D8.2.9.2 - PS359 - 1413 -...'!P90</f>
        <v>0</v>
      </c>
      <c r="AV69" s="130">
        <f>'D8.2.9.2 - PS359 - 1413 -...'!J35</f>
        <v>0</v>
      </c>
      <c r="AW69" s="130">
        <f>'D8.2.9.2 - PS359 - 1413 -...'!J36</f>
        <v>0</v>
      </c>
      <c r="AX69" s="130">
        <f>'D8.2.9.2 - PS359 - 1413 -...'!J37</f>
        <v>0</v>
      </c>
      <c r="AY69" s="130">
        <f>'D8.2.9.2 - PS359 - 1413 -...'!J38</f>
        <v>0</v>
      </c>
      <c r="AZ69" s="130">
        <f>'D8.2.9.2 - PS359 - 1413 -...'!F35</f>
        <v>0</v>
      </c>
      <c r="BA69" s="130">
        <f>'D8.2.9.2 - PS359 - 1413 -...'!F36</f>
        <v>0</v>
      </c>
      <c r="BB69" s="130">
        <f>'D8.2.9.2 - PS359 - 1413 -...'!F37</f>
        <v>0</v>
      </c>
      <c r="BC69" s="130">
        <f>'D8.2.9.2 - PS359 - 1413 -...'!F38</f>
        <v>0</v>
      </c>
      <c r="BD69" s="132">
        <f>'D8.2.9.2 - PS359 - 1413 -...'!F39</f>
        <v>0</v>
      </c>
      <c r="BE69" s="4"/>
      <c r="BT69" s="133" t="s">
        <v>82</v>
      </c>
      <c r="BV69" s="133" t="s">
        <v>75</v>
      </c>
      <c r="BW69" s="133" t="s">
        <v>127</v>
      </c>
      <c r="BX69" s="133" t="s">
        <v>94</v>
      </c>
      <c r="CL69" s="133" t="s">
        <v>19</v>
      </c>
    </row>
    <row r="70" s="4" customFormat="1" ht="23.25" customHeight="1">
      <c r="A70" s="124" t="s">
        <v>83</v>
      </c>
      <c r="B70" s="63"/>
      <c r="C70" s="125"/>
      <c r="D70" s="125"/>
      <c r="E70" s="126" t="s">
        <v>128</v>
      </c>
      <c r="F70" s="126"/>
      <c r="G70" s="126"/>
      <c r="H70" s="126"/>
      <c r="I70" s="126"/>
      <c r="J70" s="125"/>
      <c r="K70" s="126" t="s">
        <v>129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'D8.2.10.2 - PS360 - 1410 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86</v>
      </c>
      <c r="AR70" s="65"/>
      <c r="AS70" s="129">
        <v>0</v>
      </c>
      <c r="AT70" s="130">
        <f>ROUND(SUM(AV70:AW70),2)</f>
        <v>0</v>
      </c>
      <c r="AU70" s="131">
        <f>'D8.2.10.2 - PS360 - 1410 ...'!P90</f>
        <v>0</v>
      </c>
      <c r="AV70" s="130">
        <f>'D8.2.10.2 - PS360 - 1410 ...'!J35</f>
        <v>0</v>
      </c>
      <c r="AW70" s="130">
        <f>'D8.2.10.2 - PS360 - 1410 ...'!J36</f>
        <v>0</v>
      </c>
      <c r="AX70" s="130">
        <f>'D8.2.10.2 - PS360 - 1410 ...'!J37</f>
        <v>0</v>
      </c>
      <c r="AY70" s="130">
        <f>'D8.2.10.2 - PS360 - 1410 ...'!J38</f>
        <v>0</v>
      </c>
      <c r="AZ70" s="130">
        <f>'D8.2.10.2 - PS360 - 1410 ...'!F35</f>
        <v>0</v>
      </c>
      <c r="BA70" s="130">
        <f>'D8.2.10.2 - PS360 - 1410 ...'!F36</f>
        <v>0</v>
      </c>
      <c r="BB70" s="130">
        <f>'D8.2.10.2 - PS360 - 1410 ...'!F37</f>
        <v>0</v>
      </c>
      <c r="BC70" s="130">
        <f>'D8.2.10.2 - PS360 - 1410 ...'!F38</f>
        <v>0</v>
      </c>
      <c r="BD70" s="132">
        <f>'D8.2.10.2 - PS360 - 1410 ...'!F39</f>
        <v>0</v>
      </c>
      <c r="BE70" s="4"/>
      <c r="BT70" s="133" t="s">
        <v>82</v>
      </c>
      <c r="BV70" s="133" t="s">
        <v>75</v>
      </c>
      <c r="BW70" s="133" t="s">
        <v>130</v>
      </c>
      <c r="BX70" s="133" t="s">
        <v>94</v>
      </c>
      <c r="CL70" s="133" t="s">
        <v>19</v>
      </c>
    </row>
    <row r="71" s="4" customFormat="1" ht="23.25" customHeight="1">
      <c r="A71" s="124" t="s">
        <v>83</v>
      </c>
      <c r="B71" s="63"/>
      <c r="C71" s="125"/>
      <c r="D71" s="125"/>
      <c r="E71" s="126" t="s">
        <v>131</v>
      </c>
      <c r="F71" s="126"/>
      <c r="G71" s="126"/>
      <c r="H71" s="126"/>
      <c r="I71" s="126"/>
      <c r="J71" s="125"/>
      <c r="K71" s="126" t="s">
        <v>132</v>
      </c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7">
        <f>'D8.2.11.2 - PS361 - 1420 ...'!J32</f>
        <v>0</v>
      </c>
      <c r="AH71" s="125"/>
      <c r="AI71" s="125"/>
      <c r="AJ71" s="125"/>
      <c r="AK71" s="125"/>
      <c r="AL71" s="125"/>
      <c r="AM71" s="125"/>
      <c r="AN71" s="127">
        <f>SUM(AG71,AT71)</f>
        <v>0</v>
      </c>
      <c r="AO71" s="125"/>
      <c r="AP71" s="125"/>
      <c r="AQ71" s="128" t="s">
        <v>86</v>
      </c>
      <c r="AR71" s="65"/>
      <c r="AS71" s="129">
        <v>0</v>
      </c>
      <c r="AT71" s="130">
        <f>ROUND(SUM(AV71:AW71),2)</f>
        <v>0</v>
      </c>
      <c r="AU71" s="131">
        <f>'D8.2.11.2 - PS361 - 1420 ...'!P90</f>
        <v>0</v>
      </c>
      <c r="AV71" s="130">
        <f>'D8.2.11.2 - PS361 - 1420 ...'!J35</f>
        <v>0</v>
      </c>
      <c r="AW71" s="130">
        <f>'D8.2.11.2 - PS361 - 1420 ...'!J36</f>
        <v>0</v>
      </c>
      <c r="AX71" s="130">
        <f>'D8.2.11.2 - PS361 - 1420 ...'!J37</f>
        <v>0</v>
      </c>
      <c r="AY71" s="130">
        <f>'D8.2.11.2 - PS361 - 1420 ...'!J38</f>
        <v>0</v>
      </c>
      <c r="AZ71" s="130">
        <f>'D8.2.11.2 - PS361 - 1420 ...'!F35</f>
        <v>0</v>
      </c>
      <c r="BA71" s="130">
        <f>'D8.2.11.2 - PS361 - 1420 ...'!F36</f>
        <v>0</v>
      </c>
      <c r="BB71" s="130">
        <f>'D8.2.11.2 - PS361 - 1420 ...'!F37</f>
        <v>0</v>
      </c>
      <c r="BC71" s="130">
        <f>'D8.2.11.2 - PS361 - 1420 ...'!F38</f>
        <v>0</v>
      </c>
      <c r="BD71" s="132">
        <f>'D8.2.11.2 - PS361 - 1420 ...'!F39</f>
        <v>0</v>
      </c>
      <c r="BE71" s="4"/>
      <c r="BT71" s="133" t="s">
        <v>82</v>
      </c>
      <c r="BV71" s="133" t="s">
        <v>75</v>
      </c>
      <c r="BW71" s="133" t="s">
        <v>133</v>
      </c>
      <c r="BX71" s="133" t="s">
        <v>94</v>
      </c>
      <c r="CL71" s="133" t="s">
        <v>19</v>
      </c>
    </row>
    <row r="72" s="4" customFormat="1" ht="23.25" customHeight="1">
      <c r="A72" s="124" t="s">
        <v>83</v>
      </c>
      <c r="B72" s="63"/>
      <c r="C72" s="125"/>
      <c r="D72" s="125"/>
      <c r="E72" s="126" t="s">
        <v>134</v>
      </c>
      <c r="F72" s="126"/>
      <c r="G72" s="126"/>
      <c r="H72" s="126"/>
      <c r="I72" s="126"/>
      <c r="J72" s="125"/>
      <c r="K72" s="126" t="s">
        <v>135</v>
      </c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>
        <f>'D8.2.12.2 - PS362 - 1302 ...'!J32</f>
        <v>0</v>
      </c>
      <c r="AH72" s="125"/>
      <c r="AI72" s="125"/>
      <c r="AJ72" s="125"/>
      <c r="AK72" s="125"/>
      <c r="AL72" s="125"/>
      <c r="AM72" s="125"/>
      <c r="AN72" s="127">
        <f>SUM(AG72,AT72)</f>
        <v>0</v>
      </c>
      <c r="AO72" s="125"/>
      <c r="AP72" s="125"/>
      <c r="AQ72" s="128" t="s">
        <v>86</v>
      </c>
      <c r="AR72" s="65"/>
      <c r="AS72" s="129">
        <v>0</v>
      </c>
      <c r="AT72" s="130">
        <f>ROUND(SUM(AV72:AW72),2)</f>
        <v>0</v>
      </c>
      <c r="AU72" s="131">
        <f>'D8.2.12.2 - PS362 - 1302 ...'!P90</f>
        <v>0</v>
      </c>
      <c r="AV72" s="130">
        <f>'D8.2.12.2 - PS362 - 1302 ...'!J35</f>
        <v>0</v>
      </c>
      <c r="AW72" s="130">
        <f>'D8.2.12.2 - PS362 - 1302 ...'!J36</f>
        <v>0</v>
      </c>
      <c r="AX72" s="130">
        <f>'D8.2.12.2 - PS362 - 1302 ...'!J37</f>
        <v>0</v>
      </c>
      <c r="AY72" s="130">
        <f>'D8.2.12.2 - PS362 - 1302 ...'!J38</f>
        <v>0</v>
      </c>
      <c r="AZ72" s="130">
        <f>'D8.2.12.2 - PS362 - 1302 ...'!F35</f>
        <v>0</v>
      </c>
      <c r="BA72" s="130">
        <f>'D8.2.12.2 - PS362 - 1302 ...'!F36</f>
        <v>0</v>
      </c>
      <c r="BB72" s="130">
        <f>'D8.2.12.2 - PS362 - 1302 ...'!F37</f>
        <v>0</v>
      </c>
      <c r="BC72" s="130">
        <f>'D8.2.12.2 - PS362 - 1302 ...'!F38</f>
        <v>0</v>
      </c>
      <c r="BD72" s="132">
        <f>'D8.2.12.2 - PS362 - 1302 ...'!F39</f>
        <v>0</v>
      </c>
      <c r="BE72" s="4"/>
      <c r="BT72" s="133" t="s">
        <v>82</v>
      </c>
      <c r="BV72" s="133" t="s">
        <v>75</v>
      </c>
      <c r="BW72" s="133" t="s">
        <v>136</v>
      </c>
      <c r="BX72" s="133" t="s">
        <v>94</v>
      </c>
      <c r="CL72" s="133" t="s">
        <v>19</v>
      </c>
    </row>
    <row r="73" s="4" customFormat="1" ht="16.5" customHeight="1">
      <c r="A73" s="124" t="s">
        <v>83</v>
      </c>
      <c r="B73" s="63"/>
      <c r="C73" s="125"/>
      <c r="D73" s="125"/>
      <c r="E73" s="126" t="s">
        <v>137</v>
      </c>
      <c r="F73" s="126"/>
      <c r="G73" s="126"/>
      <c r="H73" s="126"/>
      <c r="I73" s="126"/>
      <c r="J73" s="125"/>
      <c r="K73" s="126" t="s">
        <v>138</v>
      </c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>
        <f>'D8.2.X.2 - Měření a regul...'!J32</f>
        <v>0</v>
      </c>
      <c r="AH73" s="125"/>
      <c r="AI73" s="125"/>
      <c r="AJ73" s="125"/>
      <c r="AK73" s="125"/>
      <c r="AL73" s="125"/>
      <c r="AM73" s="125"/>
      <c r="AN73" s="127">
        <f>SUM(AG73,AT73)</f>
        <v>0</v>
      </c>
      <c r="AO73" s="125"/>
      <c r="AP73" s="125"/>
      <c r="AQ73" s="128" t="s">
        <v>86</v>
      </c>
      <c r="AR73" s="65"/>
      <c r="AS73" s="129">
        <v>0</v>
      </c>
      <c r="AT73" s="130">
        <f>ROUND(SUM(AV73:AW73),2)</f>
        <v>0</v>
      </c>
      <c r="AU73" s="131">
        <f>'D8.2.X.2 - Měření a regul...'!P86</f>
        <v>0</v>
      </c>
      <c r="AV73" s="130">
        <f>'D8.2.X.2 - Měření a regul...'!J35</f>
        <v>0</v>
      </c>
      <c r="AW73" s="130">
        <f>'D8.2.X.2 - Měření a regul...'!J36</f>
        <v>0</v>
      </c>
      <c r="AX73" s="130">
        <f>'D8.2.X.2 - Měření a regul...'!J37</f>
        <v>0</v>
      </c>
      <c r="AY73" s="130">
        <f>'D8.2.X.2 - Měření a regul...'!J38</f>
        <v>0</v>
      </c>
      <c r="AZ73" s="130">
        <f>'D8.2.X.2 - Měření a regul...'!F35</f>
        <v>0</v>
      </c>
      <c r="BA73" s="130">
        <f>'D8.2.X.2 - Měření a regul...'!F36</f>
        <v>0</v>
      </c>
      <c r="BB73" s="130">
        <f>'D8.2.X.2 - Měření a regul...'!F37</f>
        <v>0</v>
      </c>
      <c r="BC73" s="130">
        <f>'D8.2.X.2 - Měření a regul...'!F38</f>
        <v>0</v>
      </c>
      <c r="BD73" s="132">
        <f>'D8.2.X.2 - Měření a regul...'!F39</f>
        <v>0</v>
      </c>
      <c r="BE73" s="4"/>
      <c r="BT73" s="133" t="s">
        <v>82</v>
      </c>
      <c r="BV73" s="133" t="s">
        <v>75</v>
      </c>
      <c r="BW73" s="133" t="s">
        <v>139</v>
      </c>
      <c r="BX73" s="133" t="s">
        <v>94</v>
      </c>
      <c r="CL73" s="133" t="s">
        <v>19</v>
      </c>
    </row>
    <row r="74" s="7" customFormat="1" ht="16.5" customHeight="1">
      <c r="A74" s="124" t="s">
        <v>83</v>
      </c>
      <c r="B74" s="111"/>
      <c r="C74" s="112"/>
      <c r="D74" s="113" t="s">
        <v>140</v>
      </c>
      <c r="E74" s="113"/>
      <c r="F74" s="113"/>
      <c r="G74" s="113"/>
      <c r="H74" s="113"/>
      <c r="I74" s="114"/>
      <c r="J74" s="113" t="s">
        <v>141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6">
        <f>'D8.3 - ZOV'!J30</f>
        <v>0</v>
      </c>
      <c r="AH74" s="114"/>
      <c r="AI74" s="114"/>
      <c r="AJ74" s="114"/>
      <c r="AK74" s="114"/>
      <c r="AL74" s="114"/>
      <c r="AM74" s="114"/>
      <c r="AN74" s="116">
        <f>SUM(AG74,AT74)</f>
        <v>0</v>
      </c>
      <c r="AO74" s="114"/>
      <c r="AP74" s="114"/>
      <c r="AQ74" s="117" t="s">
        <v>93</v>
      </c>
      <c r="AR74" s="118"/>
      <c r="AS74" s="119">
        <v>0</v>
      </c>
      <c r="AT74" s="120">
        <f>ROUND(SUM(AV74:AW74),2)</f>
        <v>0</v>
      </c>
      <c r="AU74" s="121">
        <f>'D8.3 - ZOV'!P92</f>
        <v>0</v>
      </c>
      <c r="AV74" s="120">
        <f>'D8.3 - ZOV'!J33</f>
        <v>0</v>
      </c>
      <c r="AW74" s="120">
        <f>'D8.3 - ZOV'!J34</f>
        <v>0</v>
      </c>
      <c r="AX74" s="120">
        <f>'D8.3 - ZOV'!J35</f>
        <v>0</v>
      </c>
      <c r="AY74" s="120">
        <f>'D8.3 - ZOV'!J36</f>
        <v>0</v>
      </c>
      <c r="AZ74" s="120">
        <f>'D8.3 - ZOV'!F33</f>
        <v>0</v>
      </c>
      <c r="BA74" s="120">
        <f>'D8.3 - ZOV'!F34</f>
        <v>0</v>
      </c>
      <c r="BB74" s="120">
        <f>'D8.3 - ZOV'!F35</f>
        <v>0</v>
      </c>
      <c r="BC74" s="120">
        <f>'D8.3 - ZOV'!F36</f>
        <v>0</v>
      </c>
      <c r="BD74" s="122">
        <f>'D8.3 - ZOV'!F37</f>
        <v>0</v>
      </c>
      <c r="BE74" s="7"/>
      <c r="BT74" s="123" t="s">
        <v>80</v>
      </c>
      <c r="BV74" s="123" t="s">
        <v>75</v>
      </c>
      <c r="BW74" s="123" t="s">
        <v>142</v>
      </c>
      <c r="BX74" s="123" t="s">
        <v>5</v>
      </c>
      <c r="CL74" s="123" t="s">
        <v>19</v>
      </c>
      <c r="CM74" s="123" t="s">
        <v>82</v>
      </c>
    </row>
    <row r="75" s="7" customFormat="1" ht="16.5" customHeight="1">
      <c r="A75" s="124" t="s">
        <v>83</v>
      </c>
      <c r="B75" s="111"/>
      <c r="C75" s="112"/>
      <c r="D75" s="113" t="s">
        <v>143</v>
      </c>
      <c r="E75" s="113"/>
      <c r="F75" s="113"/>
      <c r="G75" s="113"/>
      <c r="H75" s="113"/>
      <c r="I75" s="114"/>
      <c r="J75" s="113" t="s">
        <v>144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6">
        <f>'D8.4 - Datová síť'!J30</f>
        <v>0</v>
      </c>
      <c r="AH75" s="114"/>
      <c r="AI75" s="114"/>
      <c r="AJ75" s="114"/>
      <c r="AK75" s="114"/>
      <c r="AL75" s="114"/>
      <c r="AM75" s="114"/>
      <c r="AN75" s="116">
        <f>SUM(AG75,AT75)</f>
        <v>0</v>
      </c>
      <c r="AO75" s="114"/>
      <c r="AP75" s="114"/>
      <c r="AQ75" s="117" t="s">
        <v>145</v>
      </c>
      <c r="AR75" s="118"/>
      <c r="AS75" s="119">
        <v>0</v>
      </c>
      <c r="AT75" s="120">
        <f>ROUND(SUM(AV75:AW75),2)</f>
        <v>0</v>
      </c>
      <c r="AU75" s="121">
        <f>'D8.4 - Datová síť'!P82</f>
        <v>0</v>
      </c>
      <c r="AV75" s="120">
        <f>'D8.4 - Datová síť'!J33</f>
        <v>0</v>
      </c>
      <c r="AW75" s="120">
        <f>'D8.4 - Datová síť'!J34</f>
        <v>0</v>
      </c>
      <c r="AX75" s="120">
        <f>'D8.4 - Datová síť'!J35</f>
        <v>0</v>
      </c>
      <c r="AY75" s="120">
        <f>'D8.4 - Datová síť'!J36</f>
        <v>0</v>
      </c>
      <c r="AZ75" s="120">
        <f>'D8.4 - Datová síť'!F33</f>
        <v>0</v>
      </c>
      <c r="BA75" s="120">
        <f>'D8.4 - Datová síť'!F34</f>
        <v>0</v>
      </c>
      <c r="BB75" s="120">
        <f>'D8.4 - Datová síť'!F35</f>
        <v>0</v>
      </c>
      <c r="BC75" s="120">
        <f>'D8.4 - Datová síť'!F36</f>
        <v>0</v>
      </c>
      <c r="BD75" s="122">
        <f>'D8.4 - Datová síť'!F37</f>
        <v>0</v>
      </c>
      <c r="BE75" s="7"/>
      <c r="BT75" s="123" t="s">
        <v>80</v>
      </c>
      <c r="BV75" s="123" t="s">
        <v>75</v>
      </c>
      <c r="BW75" s="123" t="s">
        <v>146</v>
      </c>
      <c r="BX75" s="123" t="s">
        <v>5</v>
      </c>
      <c r="CL75" s="123" t="s">
        <v>19</v>
      </c>
      <c r="CM75" s="123" t="s">
        <v>82</v>
      </c>
    </row>
    <row r="76" s="7" customFormat="1" ht="16.5" customHeight="1">
      <c r="A76" s="7"/>
      <c r="B76" s="111"/>
      <c r="C76" s="112"/>
      <c r="D76" s="113" t="s">
        <v>147</v>
      </c>
      <c r="E76" s="113"/>
      <c r="F76" s="113"/>
      <c r="G76" s="113"/>
      <c r="H76" s="113"/>
      <c r="I76" s="114"/>
      <c r="J76" s="113" t="s">
        <v>148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5">
        <f>ROUND(SUM(AG77:AG78),2)</f>
        <v>0</v>
      </c>
      <c r="AH76" s="114"/>
      <c r="AI76" s="114"/>
      <c r="AJ76" s="114"/>
      <c r="AK76" s="114"/>
      <c r="AL76" s="114"/>
      <c r="AM76" s="114"/>
      <c r="AN76" s="116">
        <f>SUM(AG76,AT76)</f>
        <v>0</v>
      </c>
      <c r="AO76" s="114"/>
      <c r="AP76" s="114"/>
      <c r="AQ76" s="117" t="s">
        <v>79</v>
      </c>
      <c r="AR76" s="118"/>
      <c r="AS76" s="119">
        <f>ROUND(SUM(AS77:AS78),2)</f>
        <v>0</v>
      </c>
      <c r="AT76" s="120">
        <f>ROUND(SUM(AV76:AW76),2)</f>
        <v>0</v>
      </c>
      <c r="AU76" s="121">
        <f>ROUND(SUM(AU77:AU78),5)</f>
        <v>0</v>
      </c>
      <c r="AV76" s="120">
        <f>ROUND(AZ76*L29,2)</f>
        <v>0</v>
      </c>
      <c r="AW76" s="120">
        <f>ROUND(BA76*L30,2)</f>
        <v>0</v>
      </c>
      <c r="AX76" s="120">
        <f>ROUND(BB76*L29,2)</f>
        <v>0</v>
      </c>
      <c r="AY76" s="120">
        <f>ROUND(BC76*L30,2)</f>
        <v>0</v>
      </c>
      <c r="AZ76" s="120">
        <f>ROUND(SUM(AZ77:AZ78),2)</f>
        <v>0</v>
      </c>
      <c r="BA76" s="120">
        <f>ROUND(SUM(BA77:BA78),2)</f>
        <v>0</v>
      </c>
      <c r="BB76" s="120">
        <f>ROUND(SUM(BB77:BB78),2)</f>
        <v>0</v>
      </c>
      <c r="BC76" s="120">
        <f>ROUND(SUM(BC77:BC78),2)</f>
        <v>0</v>
      </c>
      <c r="BD76" s="122">
        <f>ROUND(SUM(BD77:BD78),2)</f>
        <v>0</v>
      </c>
      <c r="BE76" s="7"/>
      <c r="BS76" s="123" t="s">
        <v>72</v>
      </c>
      <c r="BT76" s="123" t="s">
        <v>80</v>
      </c>
      <c r="BU76" s="123" t="s">
        <v>74</v>
      </c>
      <c r="BV76" s="123" t="s">
        <v>75</v>
      </c>
      <c r="BW76" s="123" t="s">
        <v>149</v>
      </c>
      <c r="BX76" s="123" t="s">
        <v>5</v>
      </c>
      <c r="CL76" s="123" t="s">
        <v>19</v>
      </c>
      <c r="CM76" s="123" t="s">
        <v>82</v>
      </c>
    </row>
    <row r="77" s="4" customFormat="1" ht="16.5" customHeight="1">
      <c r="A77" s="124" t="s">
        <v>83</v>
      </c>
      <c r="B77" s="63"/>
      <c r="C77" s="125"/>
      <c r="D77" s="125"/>
      <c r="E77" s="126" t="s">
        <v>150</v>
      </c>
      <c r="F77" s="126"/>
      <c r="G77" s="126"/>
      <c r="H77" s="126"/>
      <c r="I77" s="126"/>
      <c r="J77" s="125"/>
      <c r="K77" s="126" t="s">
        <v>151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>
        <f>'D9a - InO 301.4 - Parovod...'!J32</f>
        <v>0</v>
      </c>
      <c r="AH77" s="125"/>
      <c r="AI77" s="125"/>
      <c r="AJ77" s="125"/>
      <c r="AK77" s="125"/>
      <c r="AL77" s="125"/>
      <c r="AM77" s="125"/>
      <c r="AN77" s="127">
        <f>SUM(AG77,AT77)</f>
        <v>0</v>
      </c>
      <c r="AO77" s="125"/>
      <c r="AP77" s="125"/>
      <c r="AQ77" s="128" t="s">
        <v>86</v>
      </c>
      <c r="AR77" s="65"/>
      <c r="AS77" s="129">
        <v>0</v>
      </c>
      <c r="AT77" s="130">
        <f>ROUND(SUM(AV77:AW77),2)</f>
        <v>0</v>
      </c>
      <c r="AU77" s="131">
        <f>'D9a - InO 301.4 - Parovod...'!P99</f>
        <v>0</v>
      </c>
      <c r="AV77" s="130">
        <f>'D9a - InO 301.4 - Parovod...'!J35</f>
        <v>0</v>
      </c>
      <c r="AW77" s="130">
        <f>'D9a - InO 301.4 - Parovod...'!J36</f>
        <v>0</v>
      </c>
      <c r="AX77" s="130">
        <f>'D9a - InO 301.4 - Parovod...'!J37</f>
        <v>0</v>
      </c>
      <c r="AY77" s="130">
        <f>'D9a - InO 301.4 - Parovod...'!J38</f>
        <v>0</v>
      </c>
      <c r="AZ77" s="130">
        <f>'D9a - InO 301.4 - Parovod...'!F35</f>
        <v>0</v>
      </c>
      <c r="BA77" s="130">
        <f>'D9a - InO 301.4 - Parovod...'!F36</f>
        <v>0</v>
      </c>
      <c r="BB77" s="130">
        <f>'D9a - InO 301.4 - Parovod...'!F37</f>
        <v>0</v>
      </c>
      <c r="BC77" s="130">
        <f>'D9a - InO 301.4 - Parovod...'!F38</f>
        <v>0</v>
      </c>
      <c r="BD77" s="132">
        <f>'D9a - InO 301.4 - Parovod...'!F39</f>
        <v>0</v>
      </c>
      <c r="BE77" s="4"/>
      <c r="BT77" s="133" t="s">
        <v>82</v>
      </c>
      <c r="BV77" s="133" t="s">
        <v>75</v>
      </c>
      <c r="BW77" s="133" t="s">
        <v>152</v>
      </c>
      <c r="BX77" s="133" t="s">
        <v>149</v>
      </c>
      <c r="CL77" s="133" t="s">
        <v>19</v>
      </c>
    </row>
    <row r="78" s="4" customFormat="1" ht="16.5" customHeight="1">
      <c r="A78" s="124" t="s">
        <v>83</v>
      </c>
      <c r="B78" s="63"/>
      <c r="C78" s="125"/>
      <c r="D78" s="125"/>
      <c r="E78" s="126" t="s">
        <v>153</v>
      </c>
      <c r="F78" s="126"/>
      <c r="G78" s="126"/>
      <c r="H78" s="126"/>
      <c r="I78" s="126"/>
      <c r="J78" s="125"/>
      <c r="K78" s="126" t="s">
        <v>154</v>
      </c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>
        <f>'D9b - InO 301.4 - Parovod...'!J32</f>
        <v>0</v>
      </c>
      <c r="AH78" s="125"/>
      <c r="AI78" s="125"/>
      <c r="AJ78" s="125"/>
      <c r="AK78" s="125"/>
      <c r="AL78" s="125"/>
      <c r="AM78" s="125"/>
      <c r="AN78" s="127">
        <f>SUM(AG78,AT78)</f>
        <v>0</v>
      </c>
      <c r="AO78" s="125"/>
      <c r="AP78" s="125"/>
      <c r="AQ78" s="128" t="s">
        <v>86</v>
      </c>
      <c r="AR78" s="65"/>
      <c r="AS78" s="129">
        <v>0</v>
      </c>
      <c r="AT78" s="130">
        <f>ROUND(SUM(AV78:AW78),2)</f>
        <v>0</v>
      </c>
      <c r="AU78" s="131">
        <f>'D9b - InO 301.4 - Parovod...'!P98</f>
        <v>0</v>
      </c>
      <c r="AV78" s="130">
        <f>'D9b - InO 301.4 - Parovod...'!J35</f>
        <v>0</v>
      </c>
      <c r="AW78" s="130">
        <f>'D9b - InO 301.4 - Parovod...'!J36</f>
        <v>0</v>
      </c>
      <c r="AX78" s="130">
        <f>'D9b - InO 301.4 - Parovod...'!J37</f>
        <v>0</v>
      </c>
      <c r="AY78" s="130">
        <f>'D9b - InO 301.4 - Parovod...'!J38</f>
        <v>0</v>
      </c>
      <c r="AZ78" s="130">
        <f>'D9b - InO 301.4 - Parovod...'!F35</f>
        <v>0</v>
      </c>
      <c r="BA78" s="130">
        <f>'D9b - InO 301.4 - Parovod...'!F36</f>
        <v>0</v>
      </c>
      <c r="BB78" s="130">
        <f>'D9b - InO 301.4 - Parovod...'!F37</f>
        <v>0</v>
      </c>
      <c r="BC78" s="130">
        <f>'D9b - InO 301.4 - Parovod...'!F38</f>
        <v>0</v>
      </c>
      <c r="BD78" s="132">
        <f>'D9b - InO 301.4 - Parovod...'!F39</f>
        <v>0</v>
      </c>
      <c r="BE78" s="4"/>
      <c r="BT78" s="133" t="s">
        <v>82</v>
      </c>
      <c r="BV78" s="133" t="s">
        <v>75</v>
      </c>
      <c r="BW78" s="133" t="s">
        <v>155</v>
      </c>
      <c r="BX78" s="133" t="s">
        <v>149</v>
      </c>
      <c r="CL78" s="133" t="s">
        <v>19</v>
      </c>
    </row>
    <row r="79" s="7" customFormat="1" ht="16.5" customHeight="1">
      <c r="A79" s="124" t="s">
        <v>83</v>
      </c>
      <c r="B79" s="111"/>
      <c r="C79" s="112"/>
      <c r="D79" s="113" t="s">
        <v>156</v>
      </c>
      <c r="E79" s="113"/>
      <c r="F79" s="113"/>
      <c r="G79" s="113"/>
      <c r="H79" s="113"/>
      <c r="I79" s="114"/>
      <c r="J79" s="113" t="s">
        <v>157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6">
        <f>'D11 - Plynovod'!J30</f>
        <v>0</v>
      </c>
      <c r="AH79" s="114"/>
      <c r="AI79" s="114"/>
      <c r="AJ79" s="114"/>
      <c r="AK79" s="114"/>
      <c r="AL79" s="114"/>
      <c r="AM79" s="114"/>
      <c r="AN79" s="116">
        <f>SUM(AG79,AT79)</f>
        <v>0</v>
      </c>
      <c r="AO79" s="114"/>
      <c r="AP79" s="114"/>
      <c r="AQ79" s="117" t="s">
        <v>79</v>
      </c>
      <c r="AR79" s="118"/>
      <c r="AS79" s="119">
        <v>0</v>
      </c>
      <c r="AT79" s="120">
        <f>ROUND(SUM(AV79:AW79),2)</f>
        <v>0</v>
      </c>
      <c r="AU79" s="121">
        <f>'D11 - Plynovod'!P88</f>
        <v>0</v>
      </c>
      <c r="AV79" s="120">
        <f>'D11 - Plynovod'!J33</f>
        <v>0</v>
      </c>
      <c r="AW79" s="120">
        <f>'D11 - Plynovod'!J34</f>
        <v>0</v>
      </c>
      <c r="AX79" s="120">
        <f>'D11 - Plynovod'!J35</f>
        <v>0</v>
      </c>
      <c r="AY79" s="120">
        <f>'D11 - Plynovod'!J36</f>
        <v>0</v>
      </c>
      <c r="AZ79" s="120">
        <f>'D11 - Plynovod'!F33</f>
        <v>0</v>
      </c>
      <c r="BA79" s="120">
        <f>'D11 - Plynovod'!F34</f>
        <v>0</v>
      </c>
      <c r="BB79" s="120">
        <f>'D11 - Plynovod'!F35</f>
        <v>0</v>
      </c>
      <c r="BC79" s="120">
        <f>'D11 - Plynovod'!F36</f>
        <v>0</v>
      </c>
      <c r="BD79" s="122">
        <f>'D11 - Plynovod'!F37</f>
        <v>0</v>
      </c>
      <c r="BE79" s="7"/>
      <c r="BT79" s="123" t="s">
        <v>80</v>
      </c>
      <c r="BV79" s="123" t="s">
        <v>75</v>
      </c>
      <c r="BW79" s="123" t="s">
        <v>158</v>
      </c>
      <c r="BX79" s="123" t="s">
        <v>5</v>
      </c>
      <c r="CL79" s="123" t="s">
        <v>19</v>
      </c>
      <c r="CM79" s="123" t="s">
        <v>82</v>
      </c>
    </row>
    <row r="80" s="7" customFormat="1" ht="16.5" customHeight="1">
      <c r="A80" s="124" t="s">
        <v>83</v>
      </c>
      <c r="B80" s="111"/>
      <c r="C80" s="112"/>
      <c r="D80" s="113" t="s">
        <v>159</v>
      </c>
      <c r="E80" s="113"/>
      <c r="F80" s="113"/>
      <c r="G80" s="113"/>
      <c r="H80" s="113"/>
      <c r="I80" s="114"/>
      <c r="J80" s="113" t="s">
        <v>160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6">
        <f>'VRN - Vedlejší rozpočtové...'!J30</f>
        <v>0</v>
      </c>
      <c r="AH80" s="114"/>
      <c r="AI80" s="114"/>
      <c r="AJ80" s="114"/>
      <c r="AK80" s="114"/>
      <c r="AL80" s="114"/>
      <c r="AM80" s="114"/>
      <c r="AN80" s="116">
        <f>SUM(AG80,AT80)</f>
        <v>0</v>
      </c>
      <c r="AO80" s="114"/>
      <c r="AP80" s="114"/>
      <c r="AQ80" s="117" t="s">
        <v>161</v>
      </c>
      <c r="AR80" s="118"/>
      <c r="AS80" s="134">
        <v>0</v>
      </c>
      <c r="AT80" s="135">
        <f>ROUND(SUM(AV80:AW80),2)</f>
        <v>0</v>
      </c>
      <c r="AU80" s="136">
        <f>'VRN - Vedlejší rozpočtové...'!P85</f>
        <v>0</v>
      </c>
      <c r="AV80" s="135">
        <f>'VRN - Vedlejší rozpočtové...'!J33</f>
        <v>0</v>
      </c>
      <c r="AW80" s="135">
        <f>'VRN - Vedlejší rozpočtové...'!J34</f>
        <v>0</v>
      </c>
      <c r="AX80" s="135">
        <f>'VRN - Vedlejší rozpočtové...'!J35</f>
        <v>0</v>
      </c>
      <c r="AY80" s="135">
        <f>'VRN - Vedlejší rozpočtové...'!J36</f>
        <v>0</v>
      </c>
      <c r="AZ80" s="135">
        <f>'VRN - Vedlejší rozpočtové...'!F33</f>
        <v>0</v>
      </c>
      <c r="BA80" s="135">
        <f>'VRN - Vedlejší rozpočtové...'!F34</f>
        <v>0</v>
      </c>
      <c r="BB80" s="135">
        <f>'VRN - Vedlejší rozpočtové...'!F35</f>
        <v>0</v>
      </c>
      <c r="BC80" s="135">
        <f>'VRN - Vedlejší rozpočtové...'!F36</f>
        <v>0</v>
      </c>
      <c r="BD80" s="137">
        <f>'VRN - Vedlejší rozpočtové...'!F37</f>
        <v>0</v>
      </c>
      <c r="BE80" s="7"/>
      <c r="BT80" s="123" t="s">
        <v>80</v>
      </c>
      <c r="BV80" s="123" t="s">
        <v>75</v>
      </c>
      <c r="BW80" s="123" t="s">
        <v>162</v>
      </c>
      <c r="BX80" s="123" t="s">
        <v>5</v>
      </c>
      <c r="CL80" s="123" t="s">
        <v>19</v>
      </c>
      <c r="CM80" s="123" t="s">
        <v>82</v>
      </c>
    </row>
    <row r="81" s="2" customFormat="1" ht="30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4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44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</sheetData>
  <sheetProtection sheet="1" formatColumns="0" formatRows="0" objects="1" scenarios="1" spinCount="100000" saltValue="ghhPYxGx7PbLfxPpfuSipdaYOwoXFc4nMcPopCJBN8lMTHxYY63S37VskSTcW4dODE6qClus2zR+qoTTzsKP+g==" hashValue="RbztDn5aaRr9gtnyFswPRhrapYPz2Qq0WoVKqfbOqon7rvOxjl8f2Oe7qNMUJAjn5VQvuDsPIdw7nERRRHRuRg==" algorithmName="SHA-512" password="CC35"/>
  <mergeCells count="142"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J74:AF74"/>
    <mergeCell ref="D74:H74"/>
    <mergeCell ref="J75:AF75"/>
    <mergeCell ref="D75:H75"/>
    <mergeCell ref="D76:H76"/>
    <mergeCell ref="J76:AF76"/>
    <mergeCell ref="E77:I77"/>
    <mergeCell ref="K77:AF77"/>
    <mergeCell ref="K78:AF78"/>
    <mergeCell ref="E78:I78"/>
    <mergeCell ref="D79:H79"/>
    <mergeCell ref="J79:AF79"/>
    <mergeCell ref="D80:H80"/>
    <mergeCell ref="J80:AF8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D58:H58"/>
    <mergeCell ref="J58:AF58"/>
    <mergeCell ref="E59:I59"/>
    <mergeCell ref="K59:AF59"/>
    <mergeCell ref="E60:I60"/>
    <mergeCell ref="K60:AF60"/>
    <mergeCell ref="K61:AF61"/>
    <mergeCell ref="E61:I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8.1a - InO 301.3 - Horko...'!C2" display="/"/>
    <hyperlink ref="A57" location="'D8.1b - InO 301.3 - Horko...'!C2" display="/"/>
    <hyperlink ref="A59" location="'D8.2.X.1a - Výměníkové st...'!C2" display="/"/>
    <hyperlink ref="A60" location="'D8.2.X.1b - Objektové pře...'!C2" display="/"/>
    <hyperlink ref="A61" location="'D8.2.1.2 - PS351 - 1660 -...'!C2" display="/"/>
    <hyperlink ref="A62" location="'D8.2.2.2 - PS352 - 1161 -...'!C2" display="/"/>
    <hyperlink ref="A63" location="'D8.2.3.2 - PS353 - 1562 -...'!C2" display="/"/>
    <hyperlink ref="A64" location="'D8.2.4.2 - PS354 - 1571 -...'!C2" display="/"/>
    <hyperlink ref="A65" location="'D8.2.5.2 - PS355 - 1577 -...'!C2" display="/"/>
    <hyperlink ref="A66" location="'D8.2.6.2 - PS356 - 1535 -...'!C2" display="/"/>
    <hyperlink ref="A67" location="'D8.2.7.2 - PS357 - 1432 -...'!C2" display="/"/>
    <hyperlink ref="A68" location="'D8.2.8.2 - PS358 - 1117 -...'!C2" display="/"/>
    <hyperlink ref="A69" location="'D8.2.9.2 - PS359 - 1413 -...'!C2" display="/"/>
    <hyperlink ref="A70" location="'D8.2.10.2 - PS360 - 1410 ...'!C2" display="/"/>
    <hyperlink ref="A71" location="'D8.2.11.2 - PS361 - 1420 ...'!C2" display="/"/>
    <hyperlink ref="A72" location="'D8.2.12.2 - PS362 - 1302 ...'!C2" display="/"/>
    <hyperlink ref="A73" location="'D8.2.X.2 - Měření a regul...'!C2" display="/"/>
    <hyperlink ref="A74" location="'D8.3 - ZOV'!C2" display="/"/>
    <hyperlink ref="A75" location="'D8.4 - Datová síť'!C2" display="/"/>
    <hyperlink ref="A77" location="'D9a - InO 301.4 - Parovod...'!C2" display="/"/>
    <hyperlink ref="A78" location="'D9b - InO 301.4 - Parovod...'!C2" display="/"/>
    <hyperlink ref="A79" location="'D11 - Plynovod'!C2" display="/"/>
    <hyperlink ref="A8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167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ROUND((SUM(BE100:BE762)),  2)</f>
        <v>0</v>
      </c>
      <c r="G35" s="38"/>
      <c r="H35" s="38"/>
      <c r="I35" s="157">
        <v>0.20999999999999999</v>
      </c>
      <c r="J35" s="156">
        <f>ROUND(((SUM(BE100:BE762))*I35),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ROUND((SUM(BF100:BF762)),  2)</f>
        <v>0</v>
      </c>
      <c r="G36" s="38"/>
      <c r="H36" s="38"/>
      <c r="I36" s="157">
        <v>0.12</v>
      </c>
      <c r="J36" s="156">
        <f>ROUND(((SUM(BF100:BF762))*I36),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ROUND((SUM(BG100:BG762)),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ROUND((SUM(BH100:BH762)),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ROUND((SUM(BI100:BI762)),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D8.1a - InO 301.3 - Horkovod - Teplárna - VS Cihlářská - Neuman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174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175</v>
      </c>
      <c r="E67" s="177"/>
      <c r="F67" s="177"/>
      <c r="G67" s="177"/>
      <c r="H67" s="177"/>
      <c r="I67" s="177"/>
      <c r="J67" s="178">
        <f>J109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176</v>
      </c>
      <c r="E68" s="182"/>
      <c r="F68" s="182"/>
      <c r="G68" s="182"/>
      <c r="H68" s="182"/>
      <c r="I68" s="182"/>
      <c r="J68" s="183">
        <f>J110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177</v>
      </c>
      <c r="E69" s="182"/>
      <c r="F69" s="182"/>
      <c r="G69" s="182"/>
      <c r="H69" s="182"/>
      <c r="I69" s="182"/>
      <c r="J69" s="183">
        <f>J139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178</v>
      </c>
      <c r="E70" s="182"/>
      <c r="F70" s="182"/>
      <c r="G70" s="182"/>
      <c r="H70" s="182"/>
      <c r="I70" s="182"/>
      <c r="J70" s="183">
        <f>J144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179</v>
      </c>
      <c r="E71" s="182"/>
      <c r="F71" s="182"/>
      <c r="G71" s="182"/>
      <c r="H71" s="182"/>
      <c r="I71" s="182"/>
      <c r="J71" s="183">
        <f>J182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180</v>
      </c>
      <c r="E72" s="182"/>
      <c r="F72" s="182"/>
      <c r="G72" s="182"/>
      <c r="H72" s="182"/>
      <c r="I72" s="182"/>
      <c r="J72" s="183">
        <f>J252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181</v>
      </c>
      <c r="E73" s="182"/>
      <c r="F73" s="182"/>
      <c r="G73" s="182"/>
      <c r="H73" s="182"/>
      <c r="I73" s="182"/>
      <c r="J73" s="183">
        <f>J264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182</v>
      </c>
      <c r="E74" s="182"/>
      <c r="F74" s="182"/>
      <c r="G74" s="182"/>
      <c r="H74" s="182"/>
      <c r="I74" s="182"/>
      <c r="J74" s="183">
        <f>J274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J279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184</v>
      </c>
      <c r="E76" s="182"/>
      <c r="F76" s="182"/>
      <c r="G76" s="182"/>
      <c r="H76" s="182"/>
      <c r="I76" s="182"/>
      <c r="J76" s="183">
        <f>J280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185</v>
      </c>
      <c r="E77" s="182"/>
      <c r="F77" s="182"/>
      <c r="G77" s="182"/>
      <c r="H77" s="182"/>
      <c r="I77" s="182"/>
      <c r="J77" s="183">
        <f>J734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186</v>
      </c>
      <c r="E78" s="177"/>
      <c r="F78" s="177"/>
      <c r="G78" s="177"/>
      <c r="H78" s="177"/>
      <c r="I78" s="177"/>
      <c r="J78" s="178">
        <f>J756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187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164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165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D8.1a - InO 301.3 - Horkovod - Teplárna - VS Cihlářská - Neuman - strojní část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Liberec</v>
      </c>
      <c r="G94" s="40"/>
      <c r="H94" s="40"/>
      <c r="I94" s="32" t="s">
        <v>23</v>
      </c>
      <c r="J94" s="72" t="str">
        <f>IF(J14="","",J14)</f>
        <v>13. 6. 2024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Teplárna Liberec, a.s.</v>
      </c>
      <c r="G96" s="40"/>
      <c r="H96" s="40"/>
      <c r="I96" s="32" t="s">
        <v>32</v>
      </c>
      <c r="J96" s="36" t="str">
        <f>E23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188</v>
      </c>
      <c r="D99" s="188" t="s">
        <v>58</v>
      </c>
      <c r="E99" s="188" t="s">
        <v>54</v>
      </c>
      <c r="F99" s="188" t="s">
        <v>55</v>
      </c>
      <c r="G99" s="188" t="s">
        <v>189</v>
      </c>
      <c r="H99" s="188" t="s">
        <v>190</v>
      </c>
      <c r="I99" s="188" t="s">
        <v>191</v>
      </c>
      <c r="J99" s="188" t="s">
        <v>170</v>
      </c>
      <c r="K99" s="189" t="s">
        <v>192</v>
      </c>
      <c r="L99" s="190"/>
      <c r="M99" s="92" t="s">
        <v>19</v>
      </c>
      <c r="N99" s="93" t="s">
        <v>43</v>
      </c>
      <c r="O99" s="93" t="s">
        <v>193</v>
      </c>
      <c r="P99" s="93" t="s">
        <v>194</v>
      </c>
      <c r="Q99" s="93" t="s">
        <v>195</v>
      </c>
      <c r="R99" s="93" t="s">
        <v>196</v>
      </c>
      <c r="S99" s="93" t="s">
        <v>197</v>
      </c>
      <c r="T99" s="94" t="s">
        <v>198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199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P101+P109+P279+P756</f>
        <v>0</v>
      </c>
      <c r="Q100" s="96"/>
      <c r="R100" s="193">
        <f>R101+R109+R279+R756</f>
        <v>601.26587394000001</v>
      </c>
      <c r="S100" s="96"/>
      <c r="T100" s="194">
        <f>T101+T109+T279+T756</f>
        <v>198.30651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72</v>
      </c>
      <c r="AU100" s="17" t="s">
        <v>171</v>
      </c>
      <c r="BK100" s="195">
        <f>BK101+BK109+BK279+BK756</f>
        <v>0</v>
      </c>
    </row>
    <row r="101" s="12" customFormat="1" ht="25.92" customHeight="1">
      <c r="A101" s="12"/>
      <c r="B101" s="196"/>
      <c r="C101" s="197"/>
      <c r="D101" s="198" t="s">
        <v>72</v>
      </c>
      <c r="E101" s="199" t="s">
        <v>200</v>
      </c>
      <c r="F101" s="199" t="s">
        <v>201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P102+P105</f>
        <v>0</v>
      </c>
      <c r="Q101" s="204"/>
      <c r="R101" s="205">
        <f>R102+R105</f>
        <v>1.105</v>
      </c>
      <c r="S101" s="204"/>
      <c r="T101" s="206">
        <f>T102+T105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73</v>
      </c>
      <c r="AY101" s="207" t="s">
        <v>202</v>
      </c>
      <c r="BK101" s="209">
        <f>BK102+BK105</f>
        <v>0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203</v>
      </c>
      <c r="F102" s="210" t="s">
        <v>204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SUM(P103:P104)</f>
        <v>0</v>
      </c>
      <c r="Q102" s="204"/>
      <c r="R102" s="205">
        <f>SUM(R103:R104)</f>
        <v>1.105</v>
      </c>
      <c r="S102" s="204"/>
      <c r="T102" s="206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202</v>
      </c>
      <c r="BK102" s="209">
        <f>SUM(BK103:BK104)</f>
        <v>0</v>
      </c>
    </row>
    <row r="103" s="2" customFormat="1" ht="16.5" customHeight="1">
      <c r="A103" s="38"/>
      <c r="B103" s="39"/>
      <c r="C103" s="212" t="s">
        <v>80</v>
      </c>
      <c r="D103" s="212" t="s">
        <v>205</v>
      </c>
      <c r="E103" s="213" t="s">
        <v>206</v>
      </c>
      <c r="F103" s="214" t="s">
        <v>207</v>
      </c>
      <c r="G103" s="215" t="s">
        <v>208</v>
      </c>
      <c r="H103" s="216">
        <v>8500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0.00012999999999999999</v>
      </c>
      <c r="R103" s="221">
        <f>Q103*H103</f>
        <v>1.105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211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214</v>
      </c>
      <c r="F105" s="210" t="s">
        <v>215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SUM(P106:P108)</f>
        <v>0</v>
      </c>
      <c r="Q105" s="204"/>
      <c r="R105" s="205">
        <f>SUM(R106:R108)</f>
        <v>0</v>
      </c>
      <c r="S105" s="204"/>
      <c r="T105" s="206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202</v>
      </c>
      <c r="BK105" s="209">
        <f>SUM(BK106:BK108)</f>
        <v>0</v>
      </c>
    </row>
    <row r="106" s="2" customFormat="1" ht="24.15" customHeight="1">
      <c r="A106" s="38"/>
      <c r="B106" s="39"/>
      <c r="C106" s="212" t="s">
        <v>82</v>
      </c>
      <c r="D106" s="212" t="s">
        <v>205</v>
      </c>
      <c r="E106" s="213" t="s">
        <v>216</v>
      </c>
      <c r="F106" s="214" t="s">
        <v>217</v>
      </c>
      <c r="G106" s="215" t="s">
        <v>218</v>
      </c>
      <c r="H106" s="216">
        <v>5.0999999999999996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219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220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13" customFormat="1">
      <c r="A108" s="13"/>
      <c r="B108" s="230"/>
      <c r="C108" s="231"/>
      <c r="D108" s="232" t="s">
        <v>221</v>
      </c>
      <c r="E108" s="233" t="s">
        <v>19</v>
      </c>
      <c r="F108" s="234" t="s">
        <v>222</v>
      </c>
      <c r="G108" s="231"/>
      <c r="H108" s="235">
        <v>5.0999999999999996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221</v>
      </c>
      <c r="AU108" s="241" t="s">
        <v>82</v>
      </c>
      <c r="AV108" s="13" t="s">
        <v>82</v>
      </c>
      <c r="AW108" s="13" t="s">
        <v>35</v>
      </c>
      <c r="AX108" s="13" t="s">
        <v>73</v>
      </c>
      <c r="AY108" s="241" t="s">
        <v>202</v>
      </c>
    </row>
    <row r="109" s="12" customFormat="1" ht="25.92" customHeight="1">
      <c r="A109" s="12"/>
      <c r="B109" s="196"/>
      <c r="C109" s="197"/>
      <c r="D109" s="198" t="s">
        <v>72</v>
      </c>
      <c r="E109" s="199" t="s">
        <v>223</v>
      </c>
      <c r="F109" s="199" t="s">
        <v>224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P110+P139+P144+P182+P252+P264+P274</f>
        <v>0</v>
      </c>
      <c r="Q109" s="204"/>
      <c r="R109" s="205">
        <f>R110+R139+R144+R182+R252+R264+R274</f>
        <v>9.596803999999997</v>
      </c>
      <c r="S109" s="204"/>
      <c r="T109" s="206">
        <f>T110+T139+T144+T182+T252+T264+T274</f>
        <v>198.30651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82</v>
      </c>
      <c r="AT109" s="208" t="s">
        <v>72</v>
      </c>
      <c r="AU109" s="208" t="s">
        <v>73</v>
      </c>
      <c r="AY109" s="207" t="s">
        <v>202</v>
      </c>
      <c r="BK109" s="209">
        <f>BK110+BK139+BK144+BK182+BK252+BK264+BK274</f>
        <v>0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225</v>
      </c>
      <c r="F110" s="210" t="s">
        <v>226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SUM(P111:P138)</f>
        <v>0</v>
      </c>
      <c r="Q110" s="204"/>
      <c r="R110" s="205">
        <f>SUM(R111:R138)</f>
        <v>0.086870000000000003</v>
      </c>
      <c r="S110" s="204"/>
      <c r="T110" s="206">
        <f>SUM(T111:T138)</f>
        <v>103.30650999999999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82</v>
      </c>
      <c r="AT110" s="208" t="s">
        <v>72</v>
      </c>
      <c r="AU110" s="208" t="s">
        <v>80</v>
      </c>
      <c r="AY110" s="207" t="s">
        <v>202</v>
      </c>
      <c r="BK110" s="209">
        <f>SUM(BK111:BK138)</f>
        <v>0</v>
      </c>
    </row>
    <row r="111" s="2" customFormat="1" ht="24.15" customHeight="1">
      <c r="A111" s="38"/>
      <c r="B111" s="39"/>
      <c r="C111" s="212" t="s">
        <v>227</v>
      </c>
      <c r="D111" s="212" t="s">
        <v>205</v>
      </c>
      <c r="E111" s="213" t="s">
        <v>228</v>
      </c>
      <c r="F111" s="214" t="s">
        <v>229</v>
      </c>
      <c r="G111" s="215" t="s">
        <v>218</v>
      </c>
      <c r="H111" s="216">
        <v>101.24500000000001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230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230</v>
      </c>
      <c r="BM111" s="223" t="s">
        <v>231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232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24.15" customHeight="1">
      <c r="A113" s="38"/>
      <c r="B113" s="39"/>
      <c r="C113" s="212" t="s">
        <v>210</v>
      </c>
      <c r="D113" s="212" t="s">
        <v>205</v>
      </c>
      <c r="E113" s="213" t="s">
        <v>233</v>
      </c>
      <c r="F113" s="214" t="s">
        <v>234</v>
      </c>
      <c r="G113" s="215" t="s">
        <v>208</v>
      </c>
      <c r="H113" s="216">
        <v>217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0.0094999999999999998</v>
      </c>
      <c r="T113" s="222">
        <f>S113*H113</f>
        <v>2.0615000000000001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235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235</v>
      </c>
      <c r="BM113" s="223" t="s">
        <v>236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237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12" t="s">
        <v>238</v>
      </c>
      <c r="D115" s="212" t="s">
        <v>205</v>
      </c>
      <c r="E115" s="213" t="s">
        <v>239</v>
      </c>
      <c r="F115" s="214" t="s">
        <v>240</v>
      </c>
      <c r="G115" s="215" t="s">
        <v>208</v>
      </c>
      <c r="H115" s="216">
        <v>28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235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235</v>
      </c>
      <c r="BM115" s="223" t="s">
        <v>241</v>
      </c>
    </row>
    <row r="116" s="2" customFormat="1" ht="16.5" customHeight="1">
      <c r="A116" s="38"/>
      <c r="B116" s="39"/>
      <c r="C116" s="242" t="s">
        <v>242</v>
      </c>
      <c r="D116" s="242" t="s">
        <v>243</v>
      </c>
      <c r="E116" s="243" t="s">
        <v>244</v>
      </c>
      <c r="F116" s="244" t="s">
        <v>245</v>
      </c>
      <c r="G116" s="245" t="s">
        <v>208</v>
      </c>
      <c r="H116" s="246">
        <v>1</v>
      </c>
      <c r="I116" s="247"/>
      <c r="J116" s="248">
        <f>ROUND(I116*H116,2)</f>
        <v>0</v>
      </c>
      <c r="K116" s="244" t="s">
        <v>19</v>
      </c>
      <c r="L116" s="249"/>
      <c r="M116" s="250" t="s">
        <v>19</v>
      </c>
      <c r="N116" s="251" t="s">
        <v>44</v>
      </c>
      <c r="O116" s="84"/>
      <c r="P116" s="221">
        <f>O116*H116</f>
        <v>0</v>
      </c>
      <c r="Q116" s="221">
        <v>0.0015100000000000001</v>
      </c>
      <c r="R116" s="221">
        <f>Q116*H116</f>
        <v>0.0015100000000000001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246</v>
      </c>
      <c r="AT116" s="223" t="s">
        <v>243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235</v>
      </c>
      <c r="BM116" s="223" t="s">
        <v>247</v>
      </c>
    </row>
    <row r="117" s="2" customFormat="1" ht="16.5" customHeight="1">
      <c r="A117" s="38"/>
      <c r="B117" s="39"/>
      <c r="C117" s="242" t="s">
        <v>248</v>
      </c>
      <c r="D117" s="242" t="s">
        <v>243</v>
      </c>
      <c r="E117" s="243" t="s">
        <v>249</v>
      </c>
      <c r="F117" s="244" t="s">
        <v>250</v>
      </c>
      <c r="G117" s="245" t="s">
        <v>208</v>
      </c>
      <c r="H117" s="246">
        <v>4</v>
      </c>
      <c r="I117" s="247"/>
      <c r="J117" s="248">
        <f>ROUND(I117*H117,2)</f>
        <v>0</v>
      </c>
      <c r="K117" s="244" t="s">
        <v>19</v>
      </c>
      <c r="L117" s="249"/>
      <c r="M117" s="250" t="s">
        <v>19</v>
      </c>
      <c r="N117" s="251" t="s">
        <v>44</v>
      </c>
      <c r="O117" s="84"/>
      <c r="P117" s="221">
        <f>O117*H117</f>
        <v>0</v>
      </c>
      <c r="Q117" s="221">
        <v>0.0015100000000000001</v>
      </c>
      <c r="R117" s="221">
        <f>Q117*H117</f>
        <v>0.0060400000000000002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246</v>
      </c>
      <c r="AT117" s="223" t="s">
        <v>243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235</v>
      </c>
      <c r="BM117" s="223" t="s">
        <v>251</v>
      </c>
    </row>
    <row r="118" s="2" customFormat="1" ht="16.5" customHeight="1">
      <c r="A118" s="38"/>
      <c r="B118" s="39"/>
      <c r="C118" s="242" t="s">
        <v>203</v>
      </c>
      <c r="D118" s="242" t="s">
        <v>243</v>
      </c>
      <c r="E118" s="243" t="s">
        <v>252</v>
      </c>
      <c r="F118" s="244" t="s">
        <v>250</v>
      </c>
      <c r="G118" s="245" t="s">
        <v>208</v>
      </c>
      <c r="H118" s="246">
        <v>10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0.0015100000000000001</v>
      </c>
      <c r="R118" s="221">
        <f>Q118*H118</f>
        <v>0.015100000000000001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246</v>
      </c>
      <c r="AT118" s="223" t="s">
        <v>243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235</v>
      </c>
      <c r="BM118" s="223" t="s">
        <v>253</v>
      </c>
    </row>
    <row r="119" s="2" customFormat="1" ht="16.5" customHeight="1">
      <c r="A119" s="38"/>
      <c r="B119" s="39"/>
      <c r="C119" s="242" t="s">
        <v>254</v>
      </c>
      <c r="D119" s="242" t="s">
        <v>243</v>
      </c>
      <c r="E119" s="243" t="s">
        <v>255</v>
      </c>
      <c r="F119" s="244" t="s">
        <v>256</v>
      </c>
      <c r="G119" s="245" t="s">
        <v>208</v>
      </c>
      <c r="H119" s="246">
        <v>6</v>
      </c>
      <c r="I119" s="247"/>
      <c r="J119" s="248">
        <f>ROUND(I119*H119,2)</f>
        <v>0</v>
      </c>
      <c r="K119" s="244" t="s">
        <v>19</v>
      </c>
      <c r="L119" s="249"/>
      <c r="M119" s="250" t="s">
        <v>19</v>
      </c>
      <c r="N119" s="251" t="s">
        <v>44</v>
      </c>
      <c r="O119" s="84"/>
      <c r="P119" s="221">
        <f>O119*H119</f>
        <v>0</v>
      </c>
      <c r="Q119" s="221">
        <v>0.0012099999999999999</v>
      </c>
      <c r="R119" s="221">
        <f>Q119*H119</f>
        <v>0.0072599999999999991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246</v>
      </c>
      <c r="AT119" s="223" t="s">
        <v>243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235</v>
      </c>
      <c r="BM119" s="223" t="s">
        <v>257</v>
      </c>
    </row>
    <row r="120" s="2" customFormat="1" ht="16.5" customHeight="1">
      <c r="A120" s="38"/>
      <c r="B120" s="39"/>
      <c r="C120" s="242" t="s">
        <v>258</v>
      </c>
      <c r="D120" s="242" t="s">
        <v>243</v>
      </c>
      <c r="E120" s="243" t="s">
        <v>259</v>
      </c>
      <c r="F120" s="244" t="s">
        <v>260</v>
      </c>
      <c r="G120" s="245" t="s">
        <v>208</v>
      </c>
      <c r="H120" s="246">
        <v>5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0.00108</v>
      </c>
      <c r="R120" s="221">
        <f>Q120*H120</f>
        <v>0.0054000000000000003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246</v>
      </c>
      <c r="AT120" s="223" t="s">
        <v>243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235</v>
      </c>
      <c r="BM120" s="223" t="s">
        <v>261</v>
      </c>
    </row>
    <row r="121" s="2" customFormat="1" ht="16.5" customHeight="1">
      <c r="A121" s="38"/>
      <c r="B121" s="39"/>
      <c r="C121" s="242" t="s">
        <v>262</v>
      </c>
      <c r="D121" s="242" t="s">
        <v>243</v>
      </c>
      <c r="E121" s="243" t="s">
        <v>263</v>
      </c>
      <c r="F121" s="244" t="s">
        <v>264</v>
      </c>
      <c r="G121" s="245" t="s">
        <v>208</v>
      </c>
      <c r="H121" s="246">
        <v>2</v>
      </c>
      <c r="I121" s="247"/>
      <c r="J121" s="248">
        <f>ROUND(I121*H121,2)</f>
        <v>0</v>
      </c>
      <c r="K121" s="244" t="s">
        <v>19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0.0010100000000000001</v>
      </c>
      <c r="R121" s="221">
        <f>Q121*H121</f>
        <v>0.0020200000000000001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246</v>
      </c>
      <c r="AT121" s="223" t="s">
        <v>243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235</v>
      </c>
      <c r="BM121" s="223" t="s">
        <v>265</v>
      </c>
    </row>
    <row r="122" s="2" customFormat="1" ht="24.15" customHeight="1">
      <c r="A122" s="38"/>
      <c r="B122" s="39"/>
      <c r="C122" s="212" t="s">
        <v>8</v>
      </c>
      <c r="D122" s="212" t="s">
        <v>205</v>
      </c>
      <c r="E122" s="213" t="s">
        <v>266</v>
      </c>
      <c r="F122" s="214" t="s">
        <v>267</v>
      </c>
      <c r="G122" s="215" t="s">
        <v>268</v>
      </c>
      <c r="H122" s="216">
        <v>8057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0.0046899999999999997</v>
      </c>
      <c r="T122" s="222">
        <f>S122*H122</f>
        <v>37.787329999999997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235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235</v>
      </c>
      <c r="BM122" s="223" t="s">
        <v>269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270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13" customFormat="1">
      <c r="A124" s="13"/>
      <c r="B124" s="230"/>
      <c r="C124" s="231"/>
      <c r="D124" s="232" t="s">
        <v>221</v>
      </c>
      <c r="E124" s="233" t="s">
        <v>19</v>
      </c>
      <c r="F124" s="234" t="s">
        <v>271</v>
      </c>
      <c r="G124" s="231"/>
      <c r="H124" s="235">
        <v>8057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221</v>
      </c>
      <c r="AU124" s="241" t="s">
        <v>82</v>
      </c>
      <c r="AV124" s="13" t="s">
        <v>82</v>
      </c>
      <c r="AW124" s="13" t="s">
        <v>35</v>
      </c>
      <c r="AX124" s="13" t="s">
        <v>80</v>
      </c>
      <c r="AY124" s="241" t="s">
        <v>202</v>
      </c>
    </row>
    <row r="125" s="2" customFormat="1" ht="24.15" customHeight="1">
      <c r="A125" s="38"/>
      <c r="B125" s="39"/>
      <c r="C125" s="212" t="s">
        <v>272</v>
      </c>
      <c r="D125" s="212" t="s">
        <v>205</v>
      </c>
      <c r="E125" s="213" t="s">
        <v>273</v>
      </c>
      <c r="F125" s="214" t="s">
        <v>274</v>
      </c>
      <c r="G125" s="215" t="s">
        <v>268</v>
      </c>
      <c r="H125" s="216">
        <v>13416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0.0047299999999999998</v>
      </c>
      <c r="T125" s="222">
        <f>S125*H125</f>
        <v>63.457679999999996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235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235</v>
      </c>
      <c r="BM125" s="223" t="s">
        <v>275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276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24.15" customHeight="1">
      <c r="A127" s="38"/>
      <c r="B127" s="39"/>
      <c r="C127" s="212" t="s">
        <v>277</v>
      </c>
      <c r="D127" s="212" t="s">
        <v>205</v>
      </c>
      <c r="E127" s="213" t="s">
        <v>278</v>
      </c>
      <c r="F127" s="214" t="s">
        <v>279</v>
      </c>
      <c r="G127" s="215" t="s">
        <v>280</v>
      </c>
      <c r="H127" s="216">
        <v>28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235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235</v>
      </c>
      <c r="BM127" s="223" t="s">
        <v>281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282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42" t="s">
        <v>283</v>
      </c>
      <c r="D129" s="242" t="s">
        <v>243</v>
      </c>
      <c r="E129" s="243" t="s">
        <v>284</v>
      </c>
      <c r="F129" s="244" t="s">
        <v>285</v>
      </c>
      <c r="G129" s="245" t="s">
        <v>280</v>
      </c>
      <c r="H129" s="246">
        <v>0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0.0014499999999999999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246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235</v>
      </c>
      <c r="BM129" s="223" t="s">
        <v>286</v>
      </c>
    </row>
    <row r="130" s="2" customFormat="1" ht="16.5" customHeight="1">
      <c r="A130" s="38"/>
      <c r="B130" s="39"/>
      <c r="C130" s="242" t="s">
        <v>235</v>
      </c>
      <c r="D130" s="242" t="s">
        <v>243</v>
      </c>
      <c r="E130" s="243" t="s">
        <v>287</v>
      </c>
      <c r="F130" s="244" t="s">
        <v>288</v>
      </c>
      <c r="G130" s="245" t="s">
        <v>280</v>
      </c>
      <c r="H130" s="246">
        <v>2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0.0018699999999999999</v>
      </c>
      <c r="R130" s="221">
        <f>Q130*H130</f>
        <v>0.0037399999999999998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246</v>
      </c>
      <c r="AT130" s="223" t="s">
        <v>243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235</v>
      </c>
      <c r="BM130" s="223" t="s">
        <v>289</v>
      </c>
    </row>
    <row r="131" s="2" customFormat="1" ht="16.5" customHeight="1">
      <c r="A131" s="38"/>
      <c r="B131" s="39"/>
      <c r="C131" s="242" t="s">
        <v>290</v>
      </c>
      <c r="D131" s="242" t="s">
        <v>243</v>
      </c>
      <c r="E131" s="243" t="s">
        <v>291</v>
      </c>
      <c r="F131" s="244" t="s">
        <v>292</v>
      </c>
      <c r="G131" s="245" t="s">
        <v>280</v>
      </c>
      <c r="H131" s="246">
        <v>2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0.0024399999999999999</v>
      </c>
      <c r="R131" s="221">
        <f>Q131*H131</f>
        <v>0.0048799999999999998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246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235</v>
      </c>
      <c r="BM131" s="223" t="s">
        <v>293</v>
      </c>
    </row>
    <row r="132" s="2" customFormat="1" ht="16.5" customHeight="1">
      <c r="A132" s="38"/>
      <c r="B132" s="39"/>
      <c r="C132" s="242" t="s">
        <v>294</v>
      </c>
      <c r="D132" s="242" t="s">
        <v>243</v>
      </c>
      <c r="E132" s="243" t="s">
        <v>295</v>
      </c>
      <c r="F132" s="244" t="s">
        <v>296</v>
      </c>
      <c r="G132" s="245" t="s">
        <v>280</v>
      </c>
      <c r="H132" s="246">
        <v>4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0.0032299999999999998</v>
      </c>
      <c r="R132" s="221">
        <f>Q132*H132</f>
        <v>0.012919999999999999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246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235</v>
      </c>
      <c r="BM132" s="223" t="s">
        <v>297</v>
      </c>
    </row>
    <row r="133" s="2" customFormat="1" ht="16.5" customHeight="1">
      <c r="A133" s="38"/>
      <c r="B133" s="39"/>
      <c r="C133" s="242" t="s">
        <v>298</v>
      </c>
      <c r="D133" s="242" t="s">
        <v>243</v>
      </c>
      <c r="E133" s="243" t="s">
        <v>299</v>
      </c>
      <c r="F133" s="244" t="s">
        <v>300</v>
      </c>
      <c r="G133" s="245" t="s">
        <v>280</v>
      </c>
      <c r="H133" s="246">
        <v>2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0.01162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246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235</v>
      </c>
      <c r="BM133" s="223" t="s">
        <v>301</v>
      </c>
    </row>
    <row r="134" s="2" customFormat="1" ht="16.5" customHeight="1">
      <c r="A134" s="38"/>
      <c r="B134" s="39"/>
      <c r="C134" s="242" t="s">
        <v>302</v>
      </c>
      <c r="D134" s="242" t="s">
        <v>243</v>
      </c>
      <c r="E134" s="243" t="s">
        <v>303</v>
      </c>
      <c r="F134" s="244" t="s">
        <v>304</v>
      </c>
      <c r="G134" s="245" t="s">
        <v>280</v>
      </c>
      <c r="H134" s="246">
        <v>2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0.00058</v>
      </c>
      <c r="R134" s="221">
        <f>Q134*H134</f>
        <v>0.00116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246</v>
      </c>
      <c r="AT134" s="223" t="s">
        <v>243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235</v>
      </c>
      <c r="BM134" s="223" t="s">
        <v>305</v>
      </c>
    </row>
    <row r="135" s="2" customFormat="1" ht="16.5" customHeight="1">
      <c r="A135" s="38"/>
      <c r="B135" s="39"/>
      <c r="C135" s="242" t="s">
        <v>7</v>
      </c>
      <c r="D135" s="242" t="s">
        <v>243</v>
      </c>
      <c r="E135" s="243" t="s">
        <v>306</v>
      </c>
      <c r="F135" s="244" t="s">
        <v>307</v>
      </c>
      <c r="G135" s="245" t="s">
        <v>280</v>
      </c>
      <c r="H135" s="246">
        <v>6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0.00072999999999999996</v>
      </c>
      <c r="R135" s="221">
        <f>Q135*H135</f>
        <v>0.0043800000000000002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246</v>
      </c>
      <c r="AT135" s="223" t="s">
        <v>243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235</v>
      </c>
      <c r="BM135" s="223" t="s">
        <v>308</v>
      </c>
    </row>
    <row r="136" s="2" customFormat="1" ht="16.5" customHeight="1">
      <c r="A136" s="38"/>
      <c r="B136" s="39"/>
      <c r="C136" s="242" t="s">
        <v>309</v>
      </c>
      <c r="D136" s="242" t="s">
        <v>243</v>
      </c>
      <c r="E136" s="243" t="s">
        <v>310</v>
      </c>
      <c r="F136" s="244" t="s">
        <v>311</v>
      </c>
      <c r="G136" s="245" t="s">
        <v>280</v>
      </c>
      <c r="H136" s="246">
        <v>2</v>
      </c>
      <c r="I136" s="247"/>
      <c r="J136" s="248">
        <f>ROUND(I136*H136,2)</f>
        <v>0</v>
      </c>
      <c r="K136" s="244" t="s">
        <v>19</v>
      </c>
      <c r="L136" s="249"/>
      <c r="M136" s="250" t="s">
        <v>19</v>
      </c>
      <c r="N136" s="251" t="s">
        <v>44</v>
      </c>
      <c r="O136" s="84"/>
      <c r="P136" s="221">
        <f>O136*H136</f>
        <v>0</v>
      </c>
      <c r="Q136" s="221">
        <v>0.00081999999999999998</v>
      </c>
      <c r="R136" s="221">
        <f>Q136*H136</f>
        <v>0.00164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246</v>
      </c>
      <c r="AT136" s="223" t="s">
        <v>243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235</v>
      </c>
      <c r="BM136" s="223" t="s">
        <v>312</v>
      </c>
    </row>
    <row r="137" s="2" customFormat="1" ht="16.5" customHeight="1">
      <c r="A137" s="38"/>
      <c r="B137" s="39"/>
      <c r="C137" s="242" t="s">
        <v>313</v>
      </c>
      <c r="D137" s="242" t="s">
        <v>243</v>
      </c>
      <c r="E137" s="243" t="s">
        <v>314</v>
      </c>
      <c r="F137" s="244" t="s">
        <v>315</v>
      </c>
      <c r="G137" s="245" t="s">
        <v>280</v>
      </c>
      <c r="H137" s="246">
        <v>4</v>
      </c>
      <c r="I137" s="247"/>
      <c r="J137" s="248">
        <f>ROUND(I137*H137,2)</f>
        <v>0</v>
      </c>
      <c r="K137" s="244" t="s">
        <v>19</v>
      </c>
      <c r="L137" s="249"/>
      <c r="M137" s="250" t="s">
        <v>19</v>
      </c>
      <c r="N137" s="251" t="s">
        <v>44</v>
      </c>
      <c r="O137" s="84"/>
      <c r="P137" s="221">
        <f>O137*H137</f>
        <v>0</v>
      </c>
      <c r="Q137" s="221">
        <v>0.00098999999999999999</v>
      </c>
      <c r="R137" s="221">
        <f>Q137*H137</f>
        <v>0.00396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246</v>
      </c>
      <c r="AT137" s="223" t="s">
        <v>243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235</v>
      </c>
      <c r="BM137" s="223" t="s">
        <v>316</v>
      </c>
    </row>
    <row r="138" s="2" customFormat="1" ht="16.5" customHeight="1">
      <c r="A138" s="38"/>
      <c r="B138" s="39"/>
      <c r="C138" s="242" t="s">
        <v>317</v>
      </c>
      <c r="D138" s="242" t="s">
        <v>243</v>
      </c>
      <c r="E138" s="243" t="s">
        <v>318</v>
      </c>
      <c r="F138" s="244" t="s">
        <v>319</v>
      </c>
      <c r="G138" s="245" t="s">
        <v>280</v>
      </c>
      <c r="H138" s="246">
        <v>4</v>
      </c>
      <c r="I138" s="247"/>
      <c r="J138" s="248">
        <f>ROUND(I138*H138,2)</f>
        <v>0</v>
      </c>
      <c r="K138" s="244" t="s">
        <v>19</v>
      </c>
      <c r="L138" s="249"/>
      <c r="M138" s="250" t="s">
        <v>19</v>
      </c>
      <c r="N138" s="251" t="s">
        <v>44</v>
      </c>
      <c r="O138" s="84"/>
      <c r="P138" s="221">
        <f>O138*H138</f>
        <v>0</v>
      </c>
      <c r="Q138" s="221">
        <v>0.00131</v>
      </c>
      <c r="R138" s="221">
        <f>Q138*H138</f>
        <v>0.0052399999999999999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246</v>
      </c>
      <c r="AT138" s="223" t="s">
        <v>243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235</v>
      </c>
      <c r="BM138" s="223" t="s">
        <v>320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321</v>
      </c>
      <c r="F139" s="210" t="s">
        <v>322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SUM(P140:P143)</f>
        <v>0</v>
      </c>
      <c r="Q139" s="204"/>
      <c r="R139" s="205">
        <f>SUM(R140:R143)</f>
        <v>0.099459999999999993</v>
      </c>
      <c r="S139" s="204"/>
      <c r="T139" s="206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82</v>
      </c>
      <c r="AT139" s="208" t="s">
        <v>72</v>
      </c>
      <c r="AU139" s="208" t="s">
        <v>80</v>
      </c>
      <c r="AY139" s="207" t="s">
        <v>202</v>
      </c>
      <c r="BK139" s="209">
        <f>SUM(BK140:BK143)</f>
        <v>0</v>
      </c>
    </row>
    <row r="140" s="2" customFormat="1" ht="24.15" customHeight="1">
      <c r="A140" s="38"/>
      <c r="B140" s="39"/>
      <c r="C140" s="212" t="s">
        <v>323</v>
      </c>
      <c r="D140" s="212" t="s">
        <v>205</v>
      </c>
      <c r="E140" s="213" t="s">
        <v>324</v>
      </c>
      <c r="F140" s="214" t="s">
        <v>325</v>
      </c>
      <c r="G140" s="215" t="s">
        <v>280</v>
      </c>
      <c r="H140" s="216">
        <v>6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0.0056699999999999997</v>
      </c>
      <c r="R140" s="221">
        <f>Q140*H140</f>
        <v>0.034019999999999995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235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235</v>
      </c>
      <c r="BM140" s="223" t="s">
        <v>326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327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2" customFormat="1" ht="24.15" customHeight="1">
      <c r="A142" s="38"/>
      <c r="B142" s="39"/>
      <c r="C142" s="212" t="s">
        <v>328</v>
      </c>
      <c r="D142" s="212" t="s">
        <v>205</v>
      </c>
      <c r="E142" s="213" t="s">
        <v>329</v>
      </c>
      <c r="F142" s="214" t="s">
        <v>330</v>
      </c>
      <c r="G142" s="215" t="s">
        <v>280</v>
      </c>
      <c r="H142" s="216">
        <v>8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0.0081799999999999998</v>
      </c>
      <c r="R142" s="221">
        <f>Q142*H142</f>
        <v>0.065439999999999998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235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235</v>
      </c>
      <c r="BM142" s="223" t="s">
        <v>331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332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333</v>
      </c>
      <c r="F144" s="210" t="s">
        <v>334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SUM(P145:P181)</f>
        <v>0</v>
      </c>
      <c r="Q144" s="204"/>
      <c r="R144" s="205">
        <f>SUM(R145:R181)</f>
        <v>0.47909400000000008</v>
      </c>
      <c r="S144" s="204"/>
      <c r="T144" s="206">
        <f>SUM(T145:T181)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72</v>
      </c>
      <c r="AU144" s="208" t="s">
        <v>80</v>
      </c>
      <c r="AY144" s="207" t="s">
        <v>202</v>
      </c>
      <c r="BK144" s="209">
        <f>SUM(BK145:BK181)</f>
        <v>0</v>
      </c>
    </row>
    <row r="145" s="2" customFormat="1" ht="24.15" customHeight="1">
      <c r="A145" s="38"/>
      <c r="B145" s="39"/>
      <c r="C145" s="212" t="s">
        <v>335</v>
      </c>
      <c r="D145" s="212" t="s">
        <v>205</v>
      </c>
      <c r="E145" s="213" t="s">
        <v>336</v>
      </c>
      <c r="F145" s="214" t="s">
        <v>337</v>
      </c>
      <c r="G145" s="215" t="s">
        <v>208</v>
      </c>
      <c r="H145" s="216">
        <v>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0.0016999999999999999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235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235</v>
      </c>
      <c r="BM145" s="223" t="s">
        <v>338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339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24.15" customHeight="1">
      <c r="A147" s="38"/>
      <c r="B147" s="39"/>
      <c r="C147" s="212" t="s">
        <v>340</v>
      </c>
      <c r="D147" s="212" t="s">
        <v>205</v>
      </c>
      <c r="E147" s="213" t="s">
        <v>341</v>
      </c>
      <c r="F147" s="214" t="s">
        <v>342</v>
      </c>
      <c r="G147" s="215" t="s">
        <v>208</v>
      </c>
      <c r="H147" s="216">
        <v>0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0.0022899999999999999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235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235</v>
      </c>
      <c r="BM147" s="223" t="s">
        <v>343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344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345</v>
      </c>
      <c r="D149" s="212" t="s">
        <v>205</v>
      </c>
      <c r="E149" s="213" t="s">
        <v>346</v>
      </c>
      <c r="F149" s="214" t="s">
        <v>347</v>
      </c>
      <c r="G149" s="215" t="s">
        <v>208</v>
      </c>
      <c r="H149" s="216">
        <v>2.2000000000000002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0.0041599999999999996</v>
      </c>
      <c r="R149" s="221">
        <f>Q149*H149</f>
        <v>0.0091520000000000004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235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235</v>
      </c>
      <c r="BM149" s="223" t="s">
        <v>348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349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13" customFormat="1">
      <c r="A151" s="13"/>
      <c r="B151" s="230"/>
      <c r="C151" s="231"/>
      <c r="D151" s="232" t="s">
        <v>221</v>
      </c>
      <c r="E151" s="231"/>
      <c r="F151" s="234" t="s">
        <v>350</v>
      </c>
      <c r="G151" s="231"/>
      <c r="H151" s="235">
        <v>2.2000000000000002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202</v>
      </c>
    </row>
    <row r="152" s="2" customFormat="1" ht="24.15" customHeight="1">
      <c r="A152" s="38"/>
      <c r="B152" s="39"/>
      <c r="C152" s="212" t="s">
        <v>351</v>
      </c>
      <c r="D152" s="212" t="s">
        <v>205</v>
      </c>
      <c r="E152" s="213" t="s">
        <v>352</v>
      </c>
      <c r="F152" s="214" t="s">
        <v>353</v>
      </c>
      <c r="G152" s="215" t="s">
        <v>208</v>
      </c>
      <c r="H152" s="216">
        <v>6.5999999999999996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0.0051799999999999997</v>
      </c>
      <c r="R152" s="221">
        <f>Q152*H152</f>
        <v>0.034187999999999996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235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235</v>
      </c>
      <c r="BM152" s="223" t="s">
        <v>354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355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13" customFormat="1">
      <c r="A154" s="13"/>
      <c r="B154" s="230"/>
      <c r="C154" s="231"/>
      <c r="D154" s="232" t="s">
        <v>221</v>
      </c>
      <c r="E154" s="231"/>
      <c r="F154" s="234" t="s">
        <v>356</v>
      </c>
      <c r="G154" s="231"/>
      <c r="H154" s="235">
        <v>6.5999999999999996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221</v>
      </c>
      <c r="AU154" s="241" t="s">
        <v>82</v>
      </c>
      <c r="AV154" s="13" t="s">
        <v>82</v>
      </c>
      <c r="AW154" s="13" t="s">
        <v>4</v>
      </c>
      <c r="AX154" s="13" t="s">
        <v>80</v>
      </c>
      <c r="AY154" s="241" t="s">
        <v>202</v>
      </c>
    </row>
    <row r="155" s="2" customFormat="1" ht="24.15" customHeight="1">
      <c r="A155" s="38"/>
      <c r="B155" s="39"/>
      <c r="C155" s="212" t="s">
        <v>357</v>
      </c>
      <c r="D155" s="212" t="s">
        <v>205</v>
      </c>
      <c r="E155" s="213" t="s">
        <v>358</v>
      </c>
      <c r="F155" s="214" t="s">
        <v>359</v>
      </c>
      <c r="G155" s="215" t="s">
        <v>208</v>
      </c>
      <c r="H155" s="216">
        <v>2.2000000000000002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0.0051399999999999996</v>
      </c>
      <c r="R155" s="221">
        <f>Q155*H155</f>
        <v>0.011308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235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235</v>
      </c>
      <c r="BM155" s="223" t="s">
        <v>360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361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13" customFormat="1">
      <c r="A157" s="13"/>
      <c r="B157" s="230"/>
      <c r="C157" s="231"/>
      <c r="D157" s="232" t="s">
        <v>221</v>
      </c>
      <c r="E157" s="231"/>
      <c r="F157" s="234" t="s">
        <v>350</v>
      </c>
      <c r="G157" s="231"/>
      <c r="H157" s="235">
        <v>2.2000000000000002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221</v>
      </c>
      <c r="AU157" s="241" t="s">
        <v>82</v>
      </c>
      <c r="AV157" s="13" t="s">
        <v>82</v>
      </c>
      <c r="AW157" s="13" t="s">
        <v>4</v>
      </c>
      <c r="AX157" s="13" t="s">
        <v>80</v>
      </c>
      <c r="AY157" s="241" t="s">
        <v>202</v>
      </c>
    </row>
    <row r="158" s="2" customFormat="1" ht="24.15" customHeight="1">
      <c r="A158" s="38"/>
      <c r="B158" s="39"/>
      <c r="C158" s="212" t="s">
        <v>246</v>
      </c>
      <c r="D158" s="212" t="s">
        <v>205</v>
      </c>
      <c r="E158" s="213" t="s">
        <v>362</v>
      </c>
      <c r="F158" s="214" t="s">
        <v>363</v>
      </c>
      <c r="G158" s="215" t="s">
        <v>208</v>
      </c>
      <c r="H158" s="216">
        <v>4.4000000000000004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0.0071399999999999996</v>
      </c>
      <c r="R158" s="221">
        <f>Q158*H158</f>
        <v>0.031415999999999999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235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235</v>
      </c>
      <c r="BM158" s="223" t="s">
        <v>364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365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13" customFormat="1">
      <c r="A160" s="13"/>
      <c r="B160" s="230"/>
      <c r="C160" s="231"/>
      <c r="D160" s="232" t="s">
        <v>221</v>
      </c>
      <c r="E160" s="231"/>
      <c r="F160" s="234" t="s">
        <v>366</v>
      </c>
      <c r="G160" s="231"/>
      <c r="H160" s="235">
        <v>4.4000000000000004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221</v>
      </c>
      <c r="AU160" s="241" t="s">
        <v>82</v>
      </c>
      <c r="AV160" s="13" t="s">
        <v>82</v>
      </c>
      <c r="AW160" s="13" t="s">
        <v>4</v>
      </c>
      <c r="AX160" s="13" t="s">
        <v>80</v>
      </c>
      <c r="AY160" s="241" t="s">
        <v>202</v>
      </c>
    </row>
    <row r="161" s="2" customFormat="1" ht="24.15" customHeight="1">
      <c r="A161" s="38"/>
      <c r="B161" s="39"/>
      <c r="C161" s="212" t="s">
        <v>367</v>
      </c>
      <c r="D161" s="212" t="s">
        <v>205</v>
      </c>
      <c r="E161" s="213" t="s">
        <v>368</v>
      </c>
      <c r="F161" s="214" t="s">
        <v>369</v>
      </c>
      <c r="G161" s="215" t="s">
        <v>208</v>
      </c>
      <c r="H161" s="216">
        <v>4.4000000000000004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0.00792</v>
      </c>
      <c r="R161" s="221">
        <f>Q161*H161</f>
        <v>0.034848000000000004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235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235</v>
      </c>
      <c r="BM161" s="223" t="s">
        <v>370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371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13" customFormat="1">
      <c r="A163" s="13"/>
      <c r="B163" s="230"/>
      <c r="C163" s="231"/>
      <c r="D163" s="232" t="s">
        <v>221</v>
      </c>
      <c r="E163" s="231"/>
      <c r="F163" s="234" t="s">
        <v>366</v>
      </c>
      <c r="G163" s="231"/>
      <c r="H163" s="235">
        <v>4.4000000000000004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221</v>
      </c>
      <c r="AU163" s="241" t="s">
        <v>82</v>
      </c>
      <c r="AV163" s="13" t="s">
        <v>82</v>
      </c>
      <c r="AW163" s="13" t="s">
        <v>4</v>
      </c>
      <c r="AX163" s="13" t="s">
        <v>80</v>
      </c>
      <c r="AY163" s="241" t="s">
        <v>202</v>
      </c>
    </row>
    <row r="164" s="2" customFormat="1" ht="24.15" customHeight="1">
      <c r="A164" s="38"/>
      <c r="B164" s="39"/>
      <c r="C164" s="212" t="s">
        <v>372</v>
      </c>
      <c r="D164" s="212" t="s">
        <v>205</v>
      </c>
      <c r="E164" s="213" t="s">
        <v>373</v>
      </c>
      <c r="F164" s="214" t="s">
        <v>374</v>
      </c>
      <c r="G164" s="215" t="s">
        <v>208</v>
      </c>
      <c r="H164" s="216">
        <v>0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0.0095499999999999995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235</v>
      </c>
      <c r="BM164" s="223" t="s">
        <v>375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376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 ht="24.15" customHeight="1">
      <c r="A166" s="38"/>
      <c r="B166" s="39"/>
      <c r="C166" s="212" t="s">
        <v>377</v>
      </c>
      <c r="D166" s="212" t="s">
        <v>205</v>
      </c>
      <c r="E166" s="213" t="s">
        <v>378</v>
      </c>
      <c r="F166" s="214" t="s">
        <v>379</v>
      </c>
      <c r="G166" s="215" t="s">
        <v>208</v>
      </c>
      <c r="H166" s="216">
        <v>2.2000000000000002</v>
      </c>
      <c r="I166" s="217"/>
      <c r="J166" s="218">
        <f>ROUND(I166*H166,2)</f>
        <v>0</v>
      </c>
      <c r="K166" s="214" t="s">
        <v>209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0.013480000000000001</v>
      </c>
      <c r="R166" s="221">
        <f>Q166*H166</f>
        <v>0.029656000000000005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235</v>
      </c>
      <c r="AT166" s="223" t="s">
        <v>205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235</v>
      </c>
      <c r="BM166" s="223" t="s">
        <v>380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381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82</v>
      </c>
    </row>
    <row r="168" s="13" customFormat="1">
      <c r="A168" s="13"/>
      <c r="B168" s="230"/>
      <c r="C168" s="231"/>
      <c r="D168" s="232" t="s">
        <v>221</v>
      </c>
      <c r="E168" s="231"/>
      <c r="F168" s="234" t="s">
        <v>350</v>
      </c>
      <c r="G168" s="231"/>
      <c r="H168" s="235">
        <v>2.2000000000000002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221</v>
      </c>
      <c r="AU168" s="241" t="s">
        <v>82</v>
      </c>
      <c r="AV168" s="13" t="s">
        <v>82</v>
      </c>
      <c r="AW168" s="13" t="s">
        <v>4</v>
      </c>
      <c r="AX168" s="13" t="s">
        <v>80</v>
      </c>
      <c r="AY168" s="241" t="s">
        <v>202</v>
      </c>
    </row>
    <row r="169" s="2" customFormat="1" ht="24.15" customHeight="1">
      <c r="A169" s="38"/>
      <c r="B169" s="39"/>
      <c r="C169" s="212" t="s">
        <v>382</v>
      </c>
      <c r="D169" s="212" t="s">
        <v>205</v>
      </c>
      <c r="E169" s="213" t="s">
        <v>383</v>
      </c>
      <c r="F169" s="214" t="s">
        <v>384</v>
      </c>
      <c r="G169" s="215" t="s">
        <v>208</v>
      </c>
      <c r="H169" s="216">
        <v>2.2000000000000002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0.01985</v>
      </c>
      <c r="R169" s="221">
        <f>Q169*H169</f>
        <v>0.04367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235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235</v>
      </c>
      <c r="BM169" s="223" t="s">
        <v>385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386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13" customFormat="1">
      <c r="A171" s="13"/>
      <c r="B171" s="230"/>
      <c r="C171" s="231"/>
      <c r="D171" s="232" t="s">
        <v>221</v>
      </c>
      <c r="E171" s="231"/>
      <c r="F171" s="234" t="s">
        <v>350</v>
      </c>
      <c r="G171" s="231"/>
      <c r="H171" s="235">
        <v>2.2000000000000002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221</v>
      </c>
      <c r="AU171" s="241" t="s">
        <v>82</v>
      </c>
      <c r="AV171" s="13" t="s">
        <v>82</v>
      </c>
      <c r="AW171" s="13" t="s">
        <v>4</v>
      </c>
      <c r="AX171" s="13" t="s">
        <v>80</v>
      </c>
      <c r="AY171" s="241" t="s">
        <v>202</v>
      </c>
    </row>
    <row r="172" s="2" customFormat="1" ht="24.15" customHeight="1">
      <c r="A172" s="38"/>
      <c r="B172" s="39"/>
      <c r="C172" s="212" t="s">
        <v>387</v>
      </c>
      <c r="D172" s="212" t="s">
        <v>205</v>
      </c>
      <c r="E172" s="213" t="s">
        <v>388</v>
      </c>
      <c r="F172" s="214" t="s">
        <v>389</v>
      </c>
      <c r="G172" s="215" t="s">
        <v>208</v>
      </c>
      <c r="H172" s="216">
        <v>4.4000000000000004</v>
      </c>
      <c r="I172" s="217"/>
      <c r="J172" s="218">
        <f>ROUND(I172*H172,2)</f>
        <v>0</v>
      </c>
      <c r="K172" s="214" t="s">
        <v>209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0.031699999999999999</v>
      </c>
      <c r="R172" s="221">
        <f>Q172*H172</f>
        <v>0.13948000000000002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235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390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391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82</v>
      </c>
    </row>
    <row r="174" s="13" customFormat="1">
      <c r="A174" s="13"/>
      <c r="B174" s="230"/>
      <c r="C174" s="231"/>
      <c r="D174" s="232" t="s">
        <v>221</v>
      </c>
      <c r="E174" s="231"/>
      <c r="F174" s="234" t="s">
        <v>366</v>
      </c>
      <c r="G174" s="231"/>
      <c r="H174" s="235">
        <v>4.4000000000000004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221</v>
      </c>
      <c r="AU174" s="241" t="s">
        <v>82</v>
      </c>
      <c r="AV174" s="13" t="s">
        <v>82</v>
      </c>
      <c r="AW174" s="13" t="s">
        <v>4</v>
      </c>
      <c r="AX174" s="13" t="s">
        <v>80</v>
      </c>
      <c r="AY174" s="241" t="s">
        <v>202</v>
      </c>
    </row>
    <row r="175" s="2" customFormat="1" ht="24.15" customHeight="1">
      <c r="A175" s="38"/>
      <c r="B175" s="39"/>
      <c r="C175" s="212" t="s">
        <v>392</v>
      </c>
      <c r="D175" s="212" t="s">
        <v>205</v>
      </c>
      <c r="E175" s="213" t="s">
        <v>393</v>
      </c>
      <c r="F175" s="214" t="s">
        <v>394</v>
      </c>
      <c r="G175" s="215" t="s">
        <v>208</v>
      </c>
      <c r="H175" s="216">
        <v>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0.0511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235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395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396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21.75" customHeight="1">
      <c r="A177" s="38"/>
      <c r="B177" s="39"/>
      <c r="C177" s="212" t="s">
        <v>397</v>
      </c>
      <c r="D177" s="212" t="s">
        <v>205</v>
      </c>
      <c r="E177" s="213" t="s">
        <v>398</v>
      </c>
      <c r="F177" s="214" t="s">
        <v>399</v>
      </c>
      <c r="G177" s="215" t="s">
        <v>208</v>
      </c>
      <c r="H177" s="216">
        <v>2.2000000000000002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0.06608</v>
      </c>
      <c r="R177" s="221">
        <f>Q177*H177</f>
        <v>0.14537600000000001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235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400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401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13" customFormat="1">
      <c r="A179" s="13"/>
      <c r="B179" s="230"/>
      <c r="C179" s="231"/>
      <c r="D179" s="232" t="s">
        <v>221</v>
      </c>
      <c r="E179" s="231"/>
      <c r="F179" s="234" t="s">
        <v>350</v>
      </c>
      <c r="G179" s="231"/>
      <c r="H179" s="235">
        <v>2.2000000000000002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221</v>
      </c>
      <c r="AU179" s="241" t="s">
        <v>82</v>
      </c>
      <c r="AV179" s="13" t="s">
        <v>82</v>
      </c>
      <c r="AW179" s="13" t="s">
        <v>4</v>
      </c>
      <c r="AX179" s="13" t="s">
        <v>80</v>
      </c>
      <c r="AY179" s="241" t="s">
        <v>202</v>
      </c>
    </row>
    <row r="180" s="2" customFormat="1" ht="24.15" customHeight="1">
      <c r="A180" s="38"/>
      <c r="B180" s="39"/>
      <c r="C180" s="212" t="s">
        <v>402</v>
      </c>
      <c r="D180" s="212" t="s">
        <v>205</v>
      </c>
      <c r="E180" s="213" t="s">
        <v>403</v>
      </c>
      <c r="F180" s="214" t="s">
        <v>404</v>
      </c>
      <c r="G180" s="215" t="s">
        <v>218</v>
      </c>
      <c r="H180" s="216">
        <v>0.47899999999999998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405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406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407</v>
      </c>
      <c r="F182" s="210" t="s">
        <v>408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SUM(P183:P251)</f>
        <v>0</v>
      </c>
      <c r="Q182" s="204"/>
      <c r="R182" s="205">
        <f>SUM(R183:R251)</f>
        <v>4.5949199999999992</v>
      </c>
      <c r="S182" s="204"/>
      <c r="T182" s="206">
        <f>SUM(T183:T251)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72</v>
      </c>
      <c r="AU182" s="208" t="s">
        <v>80</v>
      </c>
      <c r="AY182" s="207" t="s">
        <v>202</v>
      </c>
      <c r="BK182" s="209">
        <f>SUM(BK183:BK251)</f>
        <v>0</v>
      </c>
    </row>
    <row r="183" s="2" customFormat="1" ht="16.5" customHeight="1">
      <c r="A183" s="38"/>
      <c r="B183" s="39"/>
      <c r="C183" s="212" t="s">
        <v>409</v>
      </c>
      <c r="D183" s="212" t="s">
        <v>205</v>
      </c>
      <c r="E183" s="213" t="s">
        <v>410</v>
      </c>
      <c r="F183" s="214" t="s">
        <v>411</v>
      </c>
      <c r="G183" s="215" t="s">
        <v>412</v>
      </c>
      <c r="H183" s="216">
        <v>10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0.0035999999999999999</v>
      </c>
      <c r="R183" s="221">
        <f>Q183*H183</f>
        <v>0.035999999999999997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235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235</v>
      </c>
      <c r="BM183" s="223" t="s">
        <v>413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414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42" t="s">
        <v>415</v>
      </c>
      <c r="D185" s="242" t="s">
        <v>243</v>
      </c>
      <c r="E185" s="243" t="s">
        <v>416</v>
      </c>
      <c r="F185" s="244" t="s">
        <v>417</v>
      </c>
      <c r="G185" s="245" t="s">
        <v>280</v>
      </c>
      <c r="H185" s="246">
        <v>10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4"/>
      <c r="P185" s="221">
        <f>O185*H185</f>
        <v>0</v>
      </c>
      <c r="Q185" s="221">
        <v>0.010500000000000001</v>
      </c>
      <c r="R185" s="221">
        <f>Q185*H185</f>
        <v>0.10500000000000001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246</v>
      </c>
      <c r="AT185" s="223" t="s">
        <v>243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418</v>
      </c>
    </row>
    <row r="186" s="2" customFormat="1" ht="16.5" customHeight="1">
      <c r="A186" s="38"/>
      <c r="B186" s="39"/>
      <c r="C186" s="212" t="s">
        <v>419</v>
      </c>
      <c r="D186" s="212" t="s">
        <v>205</v>
      </c>
      <c r="E186" s="213" t="s">
        <v>420</v>
      </c>
      <c r="F186" s="214" t="s">
        <v>421</v>
      </c>
      <c r="G186" s="215" t="s">
        <v>412</v>
      </c>
      <c r="H186" s="216">
        <v>10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0.0060600000000000003</v>
      </c>
      <c r="R186" s="221">
        <f>Q186*H186</f>
        <v>0.060600000000000001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235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422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423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 ht="16.5" customHeight="1">
      <c r="A188" s="38"/>
      <c r="B188" s="39"/>
      <c r="C188" s="242" t="s">
        <v>424</v>
      </c>
      <c r="D188" s="242" t="s">
        <v>243</v>
      </c>
      <c r="E188" s="243" t="s">
        <v>425</v>
      </c>
      <c r="F188" s="244" t="s">
        <v>426</v>
      </c>
      <c r="G188" s="245" t="s">
        <v>280</v>
      </c>
      <c r="H188" s="246">
        <v>10</v>
      </c>
      <c r="I188" s="247"/>
      <c r="J188" s="248">
        <f>ROUND(I188*H188,2)</f>
        <v>0</v>
      </c>
      <c r="K188" s="244" t="s">
        <v>209</v>
      </c>
      <c r="L188" s="249"/>
      <c r="M188" s="250" t="s">
        <v>19</v>
      </c>
      <c r="N188" s="251" t="s">
        <v>44</v>
      </c>
      <c r="O188" s="84"/>
      <c r="P188" s="221">
        <f>O188*H188</f>
        <v>0</v>
      </c>
      <c r="Q188" s="221">
        <v>0.010500000000000001</v>
      </c>
      <c r="R188" s="221">
        <f>Q188*H188</f>
        <v>0.10500000000000001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246</v>
      </c>
      <c r="AT188" s="223" t="s">
        <v>243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235</v>
      </c>
      <c r="BM188" s="223" t="s">
        <v>427</v>
      </c>
    </row>
    <row r="189" s="2" customFormat="1" ht="16.5" customHeight="1">
      <c r="A189" s="38"/>
      <c r="B189" s="39"/>
      <c r="C189" s="212" t="s">
        <v>428</v>
      </c>
      <c r="D189" s="212" t="s">
        <v>205</v>
      </c>
      <c r="E189" s="213" t="s">
        <v>429</v>
      </c>
      <c r="F189" s="214" t="s">
        <v>430</v>
      </c>
      <c r="G189" s="215" t="s">
        <v>412</v>
      </c>
      <c r="H189" s="216">
        <v>6</v>
      </c>
      <c r="I189" s="217"/>
      <c r="J189" s="218">
        <f>ROUND(I189*H189,2)</f>
        <v>0</v>
      </c>
      <c r="K189" s="214" t="s">
        <v>209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0.0047699999999999999</v>
      </c>
      <c r="R189" s="221">
        <f>Q189*H189</f>
        <v>0.02862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235</v>
      </c>
      <c r="AT189" s="223" t="s">
        <v>205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431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432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82</v>
      </c>
    </row>
    <row r="191" s="2" customFormat="1" ht="16.5" customHeight="1">
      <c r="A191" s="38"/>
      <c r="B191" s="39"/>
      <c r="C191" s="212" t="s">
        <v>433</v>
      </c>
      <c r="D191" s="212" t="s">
        <v>205</v>
      </c>
      <c r="E191" s="213" t="s">
        <v>434</v>
      </c>
      <c r="F191" s="214" t="s">
        <v>435</v>
      </c>
      <c r="G191" s="215" t="s">
        <v>412</v>
      </c>
      <c r="H191" s="216">
        <v>6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0.0076499999999999997</v>
      </c>
      <c r="R191" s="221">
        <f>Q191*H191</f>
        <v>0.045899999999999996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235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436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437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 ht="16.5" customHeight="1">
      <c r="A193" s="38"/>
      <c r="B193" s="39"/>
      <c r="C193" s="212" t="s">
        <v>438</v>
      </c>
      <c r="D193" s="212" t="s">
        <v>205</v>
      </c>
      <c r="E193" s="213" t="s">
        <v>439</v>
      </c>
      <c r="F193" s="214" t="s">
        <v>440</v>
      </c>
      <c r="G193" s="215" t="s">
        <v>412</v>
      </c>
      <c r="H193" s="216">
        <v>2</v>
      </c>
      <c r="I193" s="217"/>
      <c r="J193" s="218">
        <f>ROUND(I193*H193,2)</f>
        <v>0</v>
      </c>
      <c r="K193" s="214" t="s">
        <v>209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0.01073</v>
      </c>
      <c r="R193" s="221">
        <f>Q193*H193</f>
        <v>0.02146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235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441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442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82</v>
      </c>
    </row>
    <row r="195" s="2" customFormat="1" ht="16.5" customHeight="1">
      <c r="A195" s="38"/>
      <c r="B195" s="39"/>
      <c r="C195" s="242" t="s">
        <v>443</v>
      </c>
      <c r="D195" s="242" t="s">
        <v>243</v>
      </c>
      <c r="E195" s="243" t="s">
        <v>444</v>
      </c>
      <c r="F195" s="244" t="s">
        <v>445</v>
      </c>
      <c r="G195" s="245" t="s">
        <v>280</v>
      </c>
      <c r="H195" s="246">
        <v>2</v>
      </c>
      <c r="I195" s="247"/>
      <c r="J195" s="248">
        <f>ROUND(I195*H195,2)</f>
        <v>0</v>
      </c>
      <c r="K195" s="244" t="s">
        <v>209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0.02</v>
      </c>
      <c r="R195" s="221">
        <f>Q195*H195</f>
        <v>0.040000000000000001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246</v>
      </c>
      <c r="AT195" s="223" t="s">
        <v>243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446</v>
      </c>
    </row>
    <row r="196" s="2" customFormat="1" ht="16.5" customHeight="1">
      <c r="A196" s="38"/>
      <c r="B196" s="39"/>
      <c r="C196" s="242" t="s">
        <v>447</v>
      </c>
      <c r="D196" s="242" t="s">
        <v>243</v>
      </c>
      <c r="E196" s="243" t="s">
        <v>448</v>
      </c>
      <c r="F196" s="244" t="s">
        <v>449</v>
      </c>
      <c r="G196" s="245" t="s">
        <v>280</v>
      </c>
      <c r="H196" s="246">
        <v>6</v>
      </c>
      <c r="I196" s="247"/>
      <c r="J196" s="248">
        <f>ROUND(I196*H196,2)</f>
        <v>0</v>
      </c>
      <c r="K196" s="244" t="s">
        <v>209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0.012999999999999999</v>
      </c>
      <c r="R196" s="221">
        <f>Q196*H196</f>
        <v>0.078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246</v>
      </c>
      <c r="AT196" s="223" t="s">
        <v>243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235</v>
      </c>
      <c r="BM196" s="223" t="s">
        <v>450</v>
      </c>
    </row>
    <row r="197" s="2" customFormat="1" ht="16.5" customHeight="1">
      <c r="A197" s="38"/>
      <c r="B197" s="39"/>
      <c r="C197" s="242" t="s">
        <v>451</v>
      </c>
      <c r="D197" s="242" t="s">
        <v>243</v>
      </c>
      <c r="E197" s="243" t="s">
        <v>452</v>
      </c>
      <c r="F197" s="244" t="s">
        <v>453</v>
      </c>
      <c r="G197" s="245" t="s">
        <v>280</v>
      </c>
      <c r="H197" s="246">
        <v>6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0.010500000000000001</v>
      </c>
      <c r="R197" s="221">
        <f>Q197*H197</f>
        <v>0.063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246</v>
      </c>
      <c r="AT197" s="223" t="s">
        <v>243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454</v>
      </c>
    </row>
    <row r="198" s="2" customFormat="1" ht="16.5" customHeight="1">
      <c r="A198" s="38"/>
      <c r="B198" s="39"/>
      <c r="C198" s="212" t="s">
        <v>455</v>
      </c>
      <c r="D198" s="212" t="s">
        <v>205</v>
      </c>
      <c r="E198" s="213" t="s">
        <v>456</v>
      </c>
      <c r="F198" s="214" t="s">
        <v>457</v>
      </c>
      <c r="G198" s="215" t="s">
        <v>412</v>
      </c>
      <c r="H198" s="216">
        <v>2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0.030110000000000001</v>
      </c>
      <c r="R198" s="221">
        <f>Q198*H198</f>
        <v>0.060220000000000003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235</v>
      </c>
      <c r="BM198" s="223" t="s">
        <v>458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459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24.15" customHeight="1">
      <c r="A200" s="38"/>
      <c r="B200" s="39"/>
      <c r="C200" s="242" t="s">
        <v>460</v>
      </c>
      <c r="D200" s="242" t="s">
        <v>243</v>
      </c>
      <c r="E200" s="243" t="s">
        <v>461</v>
      </c>
      <c r="F200" s="244" t="s">
        <v>462</v>
      </c>
      <c r="G200" s="245" t="s">
        <v>280</v>
      </c>
      <c r="H200" s="246">
        <v>2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0.0235</v>
      </c>
      <c r="R200" s="221">
        <f>Q200*H200</f>
        <v>0.047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203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463</v>
      </c>
    </row>
    <row r="201" s="2" customFormat="1" ht="16.5" customHeight="1">
      <c r="A201" s="38"/>
      <c r="B201" s="39"/>
      <c r="C201" s="212" t="s">
        <v>464</v>
      </c>
      <c r="D201" s="212" t="s">
        <v>205</v>
      </c>
      <c r="E201" s="213" t="s">
        <v>465</v>
      </c>
      <c r="F201" s="214" t="s">
        <v>466</v>
      </c>
      <c r="G201" s="215" t="s">
        <v>412</v>
      </c>
      <c r="H201" s="216">
        <v>2</v>
      </c>
      <c r="I201" s="217"/>
      <c r="J201" s="218">
        <f>ROUND(I201*H201,2)</f>
        <v>0</v>
      </c>
      <c r="K201" s="214" t="s">
        <v>209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0.046710000000000002</v>
      </c>
      <c r="R201" s="221">
        <f>Q201*H201</f>
        <v>0.093420000000000003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235</v>
      </c>
      <c r="AT201" s="223" t="s">
        <v>205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235</v>
      </c>
      <c r="BM201" s="223" t="s">
        <v>467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468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 ht="24.15" customHeight="1">
      <c r="A203" s="38"/>
      <c r="B203" s="39"/>
      <c r="C203" s="242" t="s">
        <v>469</v>
      </c>
      <c r="D203" s="242" t="s">
        <v>243</v>
      </c>
      <c r="E203" s="243" t="s">
        <v>470</v>
      </c>
      <c r="F203" s="244" t="s">
        <v>471</v>
      </c>
      <c r="G203" s="245" t="s">
        <v>280</v>
      </c>
      <c r="H203" s="246">
        <v>2</v>
      </c>
      <c r="I203" s="247"/>
      <c r="J203" s="248">
        <f>ROUND(I203*H203,2)</f>
        <v>0</v>
      </c>
      <c r="K203" s="244" t="s">
        <v>19</v>
      </c>
      <c r="L203" s="249"/>
      <c r="M203" s="250" t="s">
        <v>19</v>
      </c>
      <c r="N203" s="251" t="s">
        <v>44</v>
      </c>
      <c r="O203" s="84"/>
      <c r="P203" s="221">
        <f>O203*H203</f>
        <v>0</v>
      </c>
      <c r="Q203" s="221">
        <v>0.036999999999999998</v>
      </c>
      <c r="R203" s="221">
        <f>Q203*H203</f>
        <v>0.073999999999999996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203</v>
      </c>
      <c r="AT203" s="223" t="s">
        <v>243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472</v>
      </c>
    </row>
    <row r="204" s="2" customFormat="1" ht="16.5" customHeight="1">
      <c r="A204" s="38"/>
      <c r="B204" s="39"/>
      <c r="C204" s="212" t="s">
        <v>473</v>
      </c>
      <c r="D204" s="212" t="s">
        <v>205</v>
      </c>
      <c r="E204" s="213" t="s">
        <v>474</v>
      </c>
      <c r="F204" s="214" t="s">
        <v>475</v>
      </c>
      <c r="G204" s="215" t="s">
        <v>412</v>
      </c>
      <c r="H204" s="216">
        <v>2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0.066159999999999997</v>
      </c>
      <c r="R204" s="221">
        <f>Q204*H204</f>
        <v>0.13231999999999999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476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477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 ht="24.15" customHeight="1">
      <c r="A206" s="38"/>
      <c r="B206" s="39"/>
      <c r="C206" s="242" t="s">
        <v>478</v>
      </c>
      <c r="D206" s="242" t="s">
        <v>243</v>
      </c>
      <c r="E206" s="243" t="s">
        <v>479</v>
      </c>
      <c r="F206" s="244" t="s">
        <v>480</v>
      </c>
      <c r="G206" s="245" t="s">
        <v>280</v>
      </c>
      <c r="H206" s="246">
        <v>2</v>
      </c>
      <c r="I206" s="247"/>
      <c r="J206" s="248">
        <f>ROUND(I206*H206,2)</f>
        <v>0</v>
      </c>
      <c r="K206" s="244" t="s">
        <v>19</v>
      </c>
      <c r="L206" s="249"/>
      <c r="M206" s="250" t="s">
        <v>19</v>
      </c>
      <c r="N206" s="251" t="s">
        <v>44</v>
      </c>
      <c r="O206" s="84"/>
      <c r="P206" s="221">
        <f>O206*H206</f>
        <v>0</v>
      </c>
      <c r="Q206" s="221">
        <v>0.085999999999999993</v>
      </c>
      <c r="R206" s="221">
        <f>Q206*H206</f>
        <v>0.17199999999999999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246</v>
      </c>
      <c r="AT206" s="223" t="s">
        <v>243</v>
      </c>
      <c r="AU206" s="223" t="s">
        <v>82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235</v>
      </c>
      <c r="BM206" s="223" t="s">
        <v>481</v>
      </c>
    </row>
    <row r="207" s="2" customFormat="1" ht="16.5" customHeight="1">
      <c r="A207" s="38"/>
      <c r="B207" s="39"/>
      <c r="C207" s="212" t="s">
        <v>482</v>
      </c>
      <c r="D207" s="212" t="s">
        <v>205</v>
      </c>
      <c r="E207" s="213" t="s">
        <v>483</v>
      </c>
      <c r="F207" s="214" t="s">
        <v>484</v>
      </c>
      <c r="G207" s="215" t="s">
        <v>412</v>
      </c>
      <c r="H207" s="216">
        <v>4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0.098979999999999999</v>
      </c>
      <c r="R207" s="221">
        <f>Q207*H207</f>
        <v>0.39591999999999999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235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485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486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24.15" customHeight="1">
      <c r="A209" s="38"/>
      <c r="B209" s="39"/>
      <c r="C209" s="242" t="s">
        <v>487</v>
      </c>
      <c r="D209" s="242" t="s">
        <v>243</v>
      </c>
      <c r="E209" s="243" t="s">
        <v>488</v>
      </c>
      <c r="F209" s="244" t="s">
        <v>489</v>
      </c>
      <c r="G209" s="245" t="s">
        <v>280</v>
      </c>
      <c r="H209" s="246">
        <v>4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0.25</v>
      </c>
      <c r="R209" s="221">
        <f>Q209*H209</f>
        <v>1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246</v>
      </c>
      <c r="AT209" s="223" t="s">
        <v>243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490</v>
      </c>
    </row>
    <row r="210" s="2" customFormat="1">
      <c r="A210" s="38"/>
      <c r="B210" s="39"/>
      <c r="C210" s="40"/>
      <c r="D210" s="232" t="s">
        <v>491</v>
      </c>
      <c r="E210" s="40"/>
      <c r="F210" s="252" t="s">
        <v>492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491</v>
      </c>
      <c r="AU210" s="17" t="s">
        <v>82</v>
      </c>
    </row>
    <row r="211" s="2" customFormat="1" ht="16.5" customHeight="1">
      <c r="A211" s="38"/>
      <c r="B211" s="39"/>
      <c r="C211" s="212" t="s">
        <v>493</v>
      </c>
      <c r="D211" s="212" t="s">
        <v>205</v>
      </c>
      <c r="E211" s="213" t="s">
        <v>494</v>
      </c>
      <c r="F211" s="214" t="s">
        <v>495</v>
      </c>
      <c r="G211" s="215" t="s">
        <v>412</v>
      </c>
      <c r="H211" s="216">
        <v>6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0.0028400000000000001</v>
      </c>
      <c r="R211" s="221">
        <f>Q211*H211</f>
        <v>0.01704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235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235</v>
      </c>
      <c r="BM211" s="223" t="s">
        <v>496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497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 ht="16.5" customHeight="1">
      <c r="A213" s="38"/>
      <c r="B213" s="39"/>
      <c r="C213" s="212" t="s">
        <v>498</v>
      </c>
      <c r="D213" s="212" t="s">
        <v>205</v>
      </c>
      <c r="E213" s="213" t="s">
        <v>499</v>
      </c>
      <c r="F213" s="214" t="s">
        <v>500</v>
      </c>
      <c r="G213" s="215" t="s">
        <v>412</v>
      </c>
      <c r="H213" s="216">
        <v>18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0.0028400000000000001</v>
      </c>
      <c r="R213" s="221">
        <f>Q213*H213</f>
        <v>0.051119999999999999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501</v>
      </c>
    </row>
    <row r="214" s="2" customFormat="1" ht="16.5" customHeight="1">
      <c r="A214" s="38"/>
      <c r="B214" s="39"/>
      <c r="C214" s="212" t="s">
        <v>502</v>
      </c>
      <c r="D214" s="212" t="s">
        <v>205</v>
      </c>
      <c r="E214" s="213" t="s">
        <v>503</v>
      </c>
      <c r="F214" s="214" t="s">
        <v>504</v>
      </c>
      <c r="G214" s="215" t="s">
        <v>412</v>
      </c>
      <c r="H214" s="216">
        <v>6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0.0047200000000000002</v>
      </c>
      <c r="R214" s="221">
        <f>Q214*H214</f>
        <v>0.028320000000000001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235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235</v>
      </c>
      <c r="BM214" s="223" t="s">
        <v>505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506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 ht="16.5" customHeight="1">
      <c r="A216" s="38"/>
      <c r="B216" s="39"/>
      <c r="C216" s="212" t="s">
        <v>507</v>
      </c>
      <c r="D216" s="212" t="s">
        <v>205</v>
      </c>
      <c r="E216" s="213" t="s">
        <v>508</v>
      </c>
      <c r="F216" s="214" t="s">
        <v>509</v>
      </c>
      <c r="G216" s="215" t="s">
        <v>412</v>
      </c>
      <c r="H216" s="216">
        <v>12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0.0061700000000000001</v>
      </c>
      <c r="R216" s="221">
        <f>Q216*H216</f>
        <v>0.074039999999999995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235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235</v>
      </c>
      <c r="BM216" s="223" t="s">
        <v>510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511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 ht="16.5" customHeight="1">
      <c r="A218" s="38"/>
      <c r="B218" s="39"/>
      <c r="C218" s="212" t="s">
        <v>512</v>
      </c>
      <c r="D218" s="212" t="s">
        <v>205</v>
      </c>
      <c r="E218" s="213" t="s">
        <v>513</v>
      </c>
      <c r="F218" s="214" t="s">
        <v>514</v>
      </c>
      <c r="G218" s="215" t="s">
        <v>412</v>
      </c>
      <c r="H218" s="216">
        <v>6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0.0084499999999999992</v>
      </c>
      <c r="R218" s="221">
        <f>Q218*H218</f>
        <v>0.050699999999999995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235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235</v>
      </c>
      <c r="BM218" s="223" t="s">
        <v>515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516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2" customFormat="1" ht="16.5" customHeight="1">
      <c r="A220" s="38"/>
      <c r="B220" s="39"/>
      <c r="C220" s="212" t="s">
        <v>230</v>
      </c>
      <c r="D220" s="212" t="s">
        <v>205</v>
      </c>
      <c r="E220" s="213" t="s">
        <v>517</v>
      </c>
      <c r="F220" s="214" t="s">
        <v>518</v>
      </c>
      <c r="G220" s="215" t="s">
        <v>412</v>
      </c>
      <c r="H220" s="216">
        <v>16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0.011679999999999999</v>
      </c>
      <c r="R220" s="221">
        <f>Q220*H220</f>
        <v>0.18687999999999999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519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520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2" customFormat="1" ht="16.5" customHeight="1">
      <c r="A222" s="38"/>
      <c r="B222" s="39"/>
      <c r="C222" s="212" t="s">
        <v>521</v>
      </c>
      <c r="D222" s="212" t="s">
        <v>205</v>
      </c>
      <c r="E222" s="213" t="s">
        <v>522</v>
      </c>
      <c r="F222" s="214" t="s">
        <v>523</v>
      </c>
      <c r="G222" s="215" t="s">
        <v>412</v>
      </c>
      <c r="H222" s="216">
        <v>16</v>
      </c>
      <c r="I222" s="217"/>
      <c r="J222" s="218">
        <f>ROUND(I222*H222,2)</f>
        <v>0</v>
      </c>
      <c r="K222" s="214" t="s">
        <v>209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0.01951</v>
      </c>
      <c r="R222" s="221">
        <f>Q222*H222</f>
        <v>0.31215999999999999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235</v>
      </c>
      <c r="AT222" s="223" t="s">
        <v>205</v>
      </c>
      <c r="AU222" s="223" t="s">
        <v>82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235</v>
      </c>
      <c r="BM222" s="223" t="s">
        <v>524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525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82</v>
      </c>
    </row>
    <row r="224" s="2" customFormat="1" ht="16.5" customHeight="1">
      <c r="A224" s="38"/>
      <c r="B224" s="39"/>
      <c r="C224" s="212" t="s">
        <v>526</v>
      </c>
      <c r="D224" s="212" t="s">
        <v>205</v>
      </c>
      <c r="E224" s="213" t="s">
        <v>527</v>
      </c>
      <c r="F224" s="214" t="s">
        <v>528</v>
      </c>
      <c r="G224" s="215" t="s">
        <v>412</v>
      </c>
      <c r="H224" s="216">
        <v>16</v>
      </c>
      <c r="I224" s="217"/>
      <c r="J224" s="218">
        <f>ROUND(I224*H224,2)</f>
        <v>0</v>
      </c>
      <c r="K224" s="214" t="s">
        <v>209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0.024760000000000001</v>
      </c>
      <c r="R224" s="221">
        <f>Q224*H224</f>
        <v>0.39616000000000001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235</v>
      </c>
      <c r="AT224" s="223" t="s">
        <v>205</v>
      </c>
      <c r="AU224" s="223" t="s">
        <v>82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235</v>
      </c>
      <c r="BM224" s="223" t="s">
        <v>529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530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82</v>
      </c>
    </row>
    <row r="226" s="2" customFormat="1" ht="16.5" customHeight="1">
      <c r="A226" s="38"/>
      <c r="B226" s="39"/>
      <c r="C226" s="212" t="s">
        <v>531</v>
      </c>
      <c r="D226" s="212" t="s">
        <v>205</v>
      </c>
      <c r="E226" s="213" t="s">
        <v>532</v>
      </c>
      <c r="F226" s="214" t="s">
        <v>533</v>
      </c>
      <c r="G226" s="215" t="s">
        <v>412</v>
      </c>
      <c r="H226" s="216">
        <v>10</v>
      </c>
      <c r="I226" s="217"/>
      <c r="J226" s="218">
        <f>ROUND(I226*H226,2)</f>
        <v>0</v>
      </c>
      <c r="K226" s="214" t="s">
        <v>209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0.0031199999999999999</v>
      </c>
      <c r="R226" s="221">
        <f>Q226*H226</f>
        <v>0.031199999999999999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235</v>
      </c>
      <c r="AT226" s="223" t="s">
        <v>205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235</v>
      </c>
      <c r="BM226" s="223" t="s">
        <v>534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535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2" customFormat="1" ht="16.5" customHeight="1">
      <c r="A228" s="38"/>
      <c r="B228" s="39"/>
      <c r="C228" s="212" t="s">
        <v>536</v>
      </c>
      <c r="D228" s="212" t="s">
        <v>205</v>
      </c>
      <c r="E228" s="213" t="s">
        <v>537</v>
      </c>
      <c r="F228" s="214" t="s">
        <v>538</v>
      </c>
      <c r="G228" s="215" t="s">
        <v>412</v>
      </c>
      <c r="H228" s="216">
        <v>6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0.0031199999999999999</v>
      </c>
      <c r="R228" s="221">
        <f>Q228*H228</f>
        <v>0.018720000000000001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235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235</v>
      </c>
      <c r="BM228" s="223" t="s">
        <v>539</v>
      </c>
    </row>
    <row r="229" s="2" customFormat="1" ht="16.5" customHeight="1">
      <c r="A229" s="38"/>
      <c r="B229" s="39"/>
      <c r="C229" s="212" t="s">
        <v>540</v>
      </c>
      <c r="D229" s="212" t="s">
        <v>205</v>
      </c>
      <c r="E229" s="213" t="s">
        <v>541</v>
      </c>
      <c r="F229" s="214" t="s">
        <v>542</v>
      </c>
      <c r="G229" s="215" t="s">
        <v>412</v>
      </c>
      <c r="H229" s="216">
        <v>10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0.00577</v>
      </c>
      <c r="R229" s="221">
        <f>Q229*H229</f>
        <v>0.057700000000000001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235</v>
      </c>
      <c r="BM229" s="223" t="s">
        <v>543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544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12" t="s">
        <v>545</v>
      </c>
      <c r="D231" s="212" t="s">
        <v>205</v>
      </c>
      <c r="E231" s="213" t="s">
        <v>546</v>
      </c>
      <c r="F231" s="214" t="s">
        <v>547</v>
      </c>
      <c r="G231" s="215" t="s">
        <v>412</v>
      </c>
      <c r="H231" s="216">
        <v>6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0.00677</v>
      </c>
      <c r="R231" s="221">
        <f>Q231*H231</f>
        <v>0.040620000000000003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235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235</v>
      </c>
      <c r="BM231" s="223" t="s">
        <v>548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549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16.5" customHeight="1">
      <c r="A233" s="38"/>
      <c r="B233" s="39"/>
      <c r="C233" s="212" t="s">
        <v>550</v>
      </c>
      <c r="D233" s="212" t="s">
        <v>205</v>
      </c>
      <c r="E233" s="213" t="s">
        <v>551</v>
      </c>
      <c r="F233" s="214" t="s">
        <v>552</v>
      </c>
      <c r="G233" s="215" t="s">
        <v>412</v>
      </c>
      <c r="H233" s="216">
        <v>2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0.0091299999999999992</v>
      </c>
      <c r="R233" s="221">
        <f>Q233*H233</f>
        <v>0.018259999999999998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235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235</v>
      </c>
      <c r="BM233" s="223" t="s">
        <v>553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554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2" customFormat="1" ht="16.5" customHeight="1">
      <c r="A235" s="38"/>
      <c r="B235" s="39"/>
      <c r="C235" s="212" t="s">
        <v>555</v>
      </c>
      <c r="D235" s="212" t="s">
        <v>205</v>
      </c>
      <c r="E235" s="213" t="s">
        <v>556</v>
      </c>
      <c r="F235" s="214" t="s">
        <v>557</v>
      </c>
      <c r="G235" s="215" t="s">
        <v>412</v>
      </c>
      <c r="H235" s="216">
        <v>0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0.011650000000000001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235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235</v>
      </c>
      <c r="BM235" s="223" t="s">
        <v>558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559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2" customFormat="1" ht="16.5" customHeight="1">
      <c r="A237" s="38"/>
      <c r="B237" s="39"/>
      <c r="C237" s="212" t="s">
        <v>560</v>
      </c>
      <c r="D237" s="212" t="s">
        <v>205</v>
      </c>
      <c r="E237" s="213" t="s">
        <v>561</v>
      </c>
      <c r="F237" s="214" t="s">
        <v>562</v>
      </c>
      <c r="G237" s="215" t="s">
        <v>412</v>
      </c>
      <c r="H237" s="216">
        <v>0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0.01602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235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563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564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 ht="16.5" customHeight="1">
      <c r="A239" s="38"/>
      <c r="B239" s="39"/>
      <c r="C239" s="212" t="s">
        <v>565</v>
      </c>
      <c r="D239" s="212" t="s">
        <v>205</v>
      </c>
      <c r="E239" s="213" t="s">
        <v>566</v>
      </c>
      <c r="F239" s="214" t="s">
        <v>567</v>
      </c>
      <c r="G239" s="215" t="s">
        <v>412</v>
      </c>
      <c r="H239" s="216">
        <v>0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0.021350000000000001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235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568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569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2" customFormat="1" ht="16.5" customHeight="1">
      <c r="A241" s="38"/>
      <c r="B241" s="39"/>
      <c r="C241" s="212" t="s">
        <v>570</v>
      </c>
      <c r="D241" s="212" t="s">
        <v>205</v>
      </c>
      <c r="E241" s="213" t="s">
        <v>571</v>
      </c>
      <c r="F241" s="214" t="s">
        <v>572</v>
      </c>
      <c r="G241" s="215" t="s">
        <v>412</v>
      </c>
      <c r="H241" s="216">
        <v>2</v>
      </c>
      <c r="I241" s="217"/>
      <c r="J241" s="218">
        <f>ROUND(I241*H241,2)</f>
        <v>0</v>
      </c>
      <c r="K241" s="214" t="s">
        <v>209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0.024219999999999998</v>
      </c>
      <c r="R241" s="221">
        <f>Q241*H241</f>
        <v>0.048439999999999997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235</v>
      </c>
      <c r="AT241" s="223" t="s">
        <v>205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573</v>
      </c>
    </row>
    <row r="242" s="2" customFormat="1">
      <c r="A242" s="38"/>
      <c r="B242" s="39"/>
      <c r="C242" s="40"/>
      <c r="D242" s="225" t="s">
        <v>212</v>
      </c>
      <c r="E242" s="40"/>
      <c r="F242" s="226" t="s">
        <v>574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212</v>
      </c>
      <c r="AU242" s="17" t="s">
        <v>82</v>
      </c>
    </row>
    <row r="243" s="2" customFormat="1" ht="16.5" customHeight="1">
      <c r="A243" s="38"/>
      <c r="B243" s="39"/>
      <c r="C243" s="212" t="s">
        <v>575</v>
      </c>
      <c r="D243" s="212" t="s">
        <v>205</v>
      </c>
      <c r="E243" s="213" t="s">
        <v>576</v>
      </c>
      <c r="F243" s="214" t="s">
        <v>577</v>
      </c>
      <c r="G243" s="215" t="s">
        <v>412</v>
      </c>
      <c r="H243" s="216">
        <v>2</v>
      </c>
      <c r="I243" s="217"/>
      <c r="J243" s="218">
        <f>ROUND(I243*H243,2)</f>
        <v>0</v>
      </c>
      <c r="K243" s="214" t="s">
        <v>209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0.033799999999999997</v>
      </c>
      <c r="R243" s="221">
        <f>Q243*H243</f>
        <v>0.067599999999999993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235</v>
      </c>
      <c r="AT243" s="223" t="s">
        <v>205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235</v>
      </c>
      <c r="BM243" s="223" t="s">
        <v>578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579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82</v>
      </c>
    </row>
    <row r="245" s="2" customFormat="1" ht="16.5" customHeight="1">
      <c r="A245" s="38"/>
      <c r="B245" s="39"/>
      <c r="C245" s="212" t="s">
        <v>580</v>
      </c>
      <c r="D245" s="212" t="s">
        <v>205</v>
      </c>
      <c r="E245" s="213" t="s">
        <v>581</v>
      </c>
      <c r="F245" s="214" t="s">
        <v>582</v>
      </c>
      <c r="G245" s="215" t="s">
        <v>412</v>
      </c>
      <c r="H245" s="216">
        <v>2</v>
      </c>
      <c r="I245" s="217"/>
      <c r="J245" s="218">
        <f>ROUND(I245*H245,2)</f>
        <v>0</v>
      </c>
      <c r="K245" s="214" t="s">
        <v>209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0.047699999999999999</v>
      </c>
      <c r="R245" s="221">
        <f>Q245*H245</f>
        <v>0.095399999999999999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235</v>
      </c>
      <c r="AT245" s="223" t="s">
        <v>205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235</v>
      </c>
      <c r="BM245" s="223" t="s">
        <v>583</v>
      </c>
    </row>
    <row r="246" s="2" customFormat="1">
      <c r="A246" s="38"/>
      <c r="B246" s="39"/>
      <c r="C246" s="40"/>
      <c r="D246" s="225" t="s">
        <v>212</v>
      </c>
      <c r="E246" s="40"/>
      <c r="F246" s="226" t="s">
        <v>584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212</v>
      </c>
      <c r="AU246" s="17" t="s">
        <v>82</v>
      </c>
    </row>
    <row r="247" s="2" customFormat="1" ht="16.5" customHeight="1">
      <c r="A247" s="38"/>
      <c r="B247" s="39"/>
      <c r="C247" s="212" t="s">
        <v>585</v>
      </c>
      <c r="D247" s="212" t="s">
        <v>205</v>
      </c>
      <c r="E247" s="213" t="s">
        <v>586</v>
      </c>
      <c r="F247" s="214" t="s">
        <v>587</v>
      </c>
      <c r="G247" s="215" t="s">
        <v>412</v>
      </c>
      <c r="H247" s="216">
        <v>4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0.074520000000000003</v>
      </c>
      <c r="R247" s="221">
        <f>Q247*H247</f>
        <v>0.29808000000000001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235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235</v>
      </c>
      <c r="BM247" s="223" t="s">
        <v>588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589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12" t="s">
        <v>590</v>
      </c>
      <c r="D249" s="212" t="s">
        <v>205</v>
      </c>
      <c r="E249" s="213" t="s">
        <v>591</v>
      </c>
      <c r="F249" s="214" t="s">
        <v>592</v>
      </c>
      <c r="G249" s="215" t="s">
        <v>412</v>
      </c>
      <c r="H249" s="216">
        <v>2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0.07467</v>
      </c>
      <c r="R249" s="221">
        <f>Q249*H249</f>
        <v>0.14934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235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235</v>
      </c>
      <c r="BM249" s="223" t="s">
        <v>593</v>
      </c>
    </row>
    <row r="250" s="2" customFormat="1" ht="24.15" customHeight="1">
      <c r="A250" s="38"/>
      <c r="B250" s="39"/>
      <c r="C250" s="212" t="s">
        <v>594</v>
      </c>
      <c r="D250" s="212" t="s">
        <v>205</v>
      </c>
      <c r="E250" s="213" t="s">
        <v>595</v>
      </c>
      <c r="F250" s="214" t="s">
        <v>596</v>
      </c>
      <c r="G250" s="215" t="s">
        <v>412</v>
      </c>
      <c r="H250" s="216">
        <v>2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0.017489999999999999</v>
      </c>
      <c r="R250" s="221">
        <f>Q250*H250</f>
        <v>0.034979999999999997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235</v>
      </c>
      <c r="AT250" s="223" t="s">
        <v>205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597</v>
      </c>
    </row>
    <row r="251" s="2" customFormat="1" ht="38.55" customHeight="1">
      <c r="A251" s="38"/>
      <c r="B251" s="39"/>
      <c r="C251" s="212" t="s">
        <v>598</v>
      </c>
      <c r="D251" s="212" t="s">
        <v>205</v>
      </c>
      <c r="E251" s="213" t="s">
        <v>599</v>
      </c>
      <c r="F251" s="214" t="s">
        <v>600</v>
      </c>
      <c r="G251" s="215" t="s">
        <v>412</v>
      </c>
      <c r="H251" s="216">
        <v>2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0.029850000000000002</v>
      </c>
      <c r="R251" s="221">
        <f>Q251*H251</f>
        <v>0.059700000000000003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235</v>
      </c>
      <c r="AT251" s="223" t="s">
        <v>205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601</v>
      </c>
    </row>
    <row r="252" s="12" customFormat="1" ht="22.8" customHeight="1">
      <c r="A252" s="12"/>
      <c r="B252" s="196"/>
      <c r="C252" s="197"/>
      <c r="D252" s="198" t="s">
        <v>72</v>
      </c>
      <c r="E252" s="210" t="s">
        <v>602</v>
      </c>
      <c r="F252" s="210" t="s">
        <v>603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SUM(P253:P263)</f>
        <v>0</v>
      </c>
      <c r="Q252" s="204"/>
      <c r="R252" s="205">
        <f>SUM(R253:R263)</f>
        <v>0.16275999999999999</v>
      </c>
      <c r="S252" s="204"/>
      <c r="T252" s="206">
        <f>SUM(T253:T263)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82</v>
      </c>
      <c r="AT252" s="208" t="s">
        <v>72</v>
      </c>
      <c r="AU252" s="208" t="s">
        <v>80</v>
      </c>
      <c r="AY252" s="207" t="s">
        <v>202</v>
      </c>
      <c r="BK252" s="209">
        <f>SUM(BK253:BK263)</f>
        <v>0</v>
      </c>
    </row>
    <row r="253" s="2" customFormat="1" ht="24.15" customHeight="1">
      <c r="A253" s="38"/>
      <c r="B253" s="39"/>
      <c r="C253" s="212" t="s">
        <v>604</v>
      </c>
      <c r="D253" s="212" t="s">
        <v>205</v>
      </c>
      <c r="E253" s="213" t="s">
        <v>605</v>
      </c>
      <c r="F253" s="214" t="s">
        <v>606</v>
      </c>
      <c r="G253" s="215" t="s">
        <v>280</v>
      </c>
      <c r="H253" s="216">
        <v>1564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235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607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608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>
      <c r="A255" s="38"/>
      <c r="B255" s="39"/>
      <c r="C255" s="40"/>
      <c r="D255" s="232" t="s">
        <v>491</v>
      </c>
      <c r="E255" s="40"/>
      <c r="F255" s="252" t="s">
        <v>609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491</v>
      </c>
      <c r="AU255" s="17" t="s">
        <v>82</v>
      </c>
    </row>
    <row r="256" s="2" customFormat="1" ht="16.5" customHeight="1">
      <c r="A256" s="38"/>
      <c r="B256" s="39"/>
      <c r="C256" s="212" t="s">
        <v>610</v>
      </c>
      <c r="D256" s="212" t="s">
        <v>205</v>
      </c>
      <c r="E256" s="213" t="s">
        <v>611</v>
      </c>
      <c r="F256" s="214" t="s">
        <v>612</v>
      </c>
      <c r="G256" s="215" t="s">
        <v>280</v>
      </c>
      <c r="H256" s="216">
        <v>40</v>
      </c>
      <c r="I256" s="217"/>
      <c r="J256" s="218">
        <f>ROUND(I256*H256,2)</f>
        <v>0</v>
      </c>
      <c r="K256" s="214" t="s">
        <v>19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235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613</v>
      </c>
    </row>
    <row r="257" s="2" customFormat="1" ht="16.5" customHeight="1">
      <c r="A257" s="38"/>
      <c r="B257" s="39"/>
      <c r="C257" s="242" t="s">
        <v>614</v>
      </c>
      <c r="D257" s="242" t="s">
        <v>243</v>
      </c>
      <c r="E257" s="243" t="s">
        <v>615</v>
      </c>
      <c r="F257" s="244" t="s">
        <v>616</v>
      </c>
      <c r="G257" s="245" t="s">
        <v>208</v>
      </c>
      <c r="H257" s="246">
        <v>1564</v>
      </c>
      <c r="I257" s="247"/>
      <c r="J257" s="248">
        <f>ROUND(I257*H257,2)</f>
        <v>0</v>
      </c>
      <c r="K257" s="244" t="s">
        <v>19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9.0000000000000006E-05</v>
      </c>
      <c r="R257" s="221">
        <f>Q257*H257</f>
        <v>0.14076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246</v>
      </c>
      <c r="AT257" s="223" t="s">
        <v>243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235</v>
      </c>
      <c r="BM257" s="223" t="s">
        <v>617</v>
      </c>
    </row>
    <row r="258" s="2" customFormat="1" ht="16.5" customHeight="1">
      <c r="A258" s="38"/>
      <c r="B258" s="39"/>
      <c r="C258" s="242" t="s">
        <v>618</v>
      </c>
      <c r="D258" s="242" t="s">
        <v>243</v>
      </c>
      <c r="E258" s="243" t="s">
        <v>619</v>
      </c>
      <c r="F258" s="244" t="s">
        <v>620</v>
      </c>
      <c r="G258" s="245" t="s">
        <v>621</v>
      </c>
      <c r="H258" s="246">
        <v>40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0.00050000000000000001</v>
      </c>
      <c r="R258" s="221">
        <f>Q258*H258</f>
        <v>0.02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622</v>
      </c>
    </row>
    <row r="259" s="2" customFormat="1">
      <c r="A259" s="38"/>
      <c r="B259" s="39"/>
      <c r="C259" s="40"/>
      <c r="D259" s="232" t="s">
        <v>491</v>
      </c>
      <c r="E259" s="40"/>
      <c r="F259" s="252" t="s">
        <v>492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491</v>
      </c>
      <c r="AU259" s="17" t="s">
        <v>82</v>
      </c>
    </row>
    <row r="260" s="2" customFormat="1" ht="16.5" customHeight="1">
      <c r="A260" s="38"/>
      <c r="B260" s="39"/>
      <c r="C260" s="242" t="s">
        <v>623</v>
      </c>
      <c r="D260" s="242" t="s">
        <v>243</v>
      </c>
      <c r="E260" s="243" t="s">
        <v>624</v>
      </c>
      <c r="F260" s="244" t="s">
        <v>625</v>
      </c>
      <c r="G260" s="245" t="s">
        <v>621</v>
      </c>
      <c r="H260" s="246">
        <v>1</v>
      </c>
      <c r="I260" s="247"/>
      <c r="J260" s="248">
        <f>ROUND(I260*H260,2)</f>
        <v>0</v>
      </c>
      <c r="K260" s="244" t="s">
        <v>19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0.002</v>
      </c>
      <c r="R260" s="221">
        <f>Q260*H260</f>
        <v>0.002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246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235</v>
      </c>
      <c r="BM260" s="223" t="s">
        <v>626</v>
      </c>
    </row>
    <row r="261" s="2" customFormat="1">
      <c r="A261" s="38"/>
      <c r="B261" s="39"/>
      <c r="C261" s="40"/>
      <c r="D261" s="232" t="s">
        <v>491</v>
      </c>
      <c r="E261" s="40"/>
      <c r="F261" s="252" t="s">
        <v>627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491</v>
      </c>
      <c r="AU261" s="17" t="s">
        <v>82</v>
      </c>
    </row>
    <row r="262" s="2" customFormat="1" ht="24.15" customHeight="1">
      <c r="A262" s="38"/>
      <c r="B262" s="39"/>
      <c r="C262" s="212" t="s">
        <v>628</v>
      </c>
      <c r="D262" s="212" t="s">
        <v>205</v>
      </c>
      <c r="E262" s="213" t="s">
        <v>629</v>
      </c>
      <c r="F262" s="214" t="s">
        <v>630</v>
      </c>
      <c r="G262" s="215" t="s">
        <v>218</v>
      </c>
      <c r="H262" s="216">
        <v>0.16300000000000001</v>
      </c>
      <c r="I262" s="217"/>
      <c r="J262" s="218">
        <f>ROUND(I262*H262,2)</f>
        <v>0</v>
      </c>
      <c r="K262" s="214" t="s">
        <v>209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235</v>
      </c>
      <c r="AT262" s="223" t="s">
        <v>205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235</v>
      </c>
      <c r="BM262" s="223" t="s">
        <v>631</v>
      </c>
    </row>
    <row r="263" s="2" customFormat="1">
      <c r="A263" s="38"/>
      <c r="B263" s="39"/>
      <c r="C263" s="40"/>
      <c r="D263" s="225" t="s">
        <v>212</v>
      </c>
      <c r="E263" s="40"/>
      <c r="F263" s="226" t="s">
        <v>632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212</v>
      </c>
      <c r="AU263" s="17" t="s">
        <v>82</v>
      </c>
    </row>
    <row r="264" s="12" customFormat="1" ht="22.8" customHeight="1">
      <c r="A264" s="12"/>
      <c r="B264" s="196"/>
      <c r="C264" s="197"/>
      <c r="D264" s="198" t="s">
        <v>72</v>
      </c>
      <c r="E264" s="210" t="s">
        <v>633</v>
      </c>
      <c r="F264" s="210" t="s">
        <v>634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SUM(P265:P273)</f>
        <v>0</v>
      </c>
      <c r="Q264" s="204"/>
      <c r="R264" s="205">
        <f>SUM(R265:R273)</f>
        <v>4.1711999999999998</v>
      </c>
      <c r="S264" s="204"/>
      <c r="T264" s="206">
        <f>SUM(T265:T273)</f>
        <v>95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82</v>
      </c>
      <c r="AT264" s="208" t="s">
        <v>72</v>
      </c>
      <c r="AU264" s="208" t="s">
        <v>80</v>
      </c>
      <c r="AY264" s="207" t="s">
        <v>202</v>
      </c>
      <c r="BK264" s="209">
        <f>SUM(BK265:BK273)</f>
        <v>0</v>
      </c>
    </row>
    <row r="265" s="2" customFormat="1" ht="16.5" customHeight="1">
      <c r="A265" s="38"/>
      <c r="B265" s="39"/>
      <c r="C265" s="212" t="s">
        <v>635</v>
      </c>
      <c r="D265" s="212" t="s">
        <v>205</v>
      </c>
      <c r="E265" s="213" t="s">
        <v>636</v>
      </c>
      <c r="F265" s="214" t="s">
        <v>637</v>
      </c>
      <c r="G265" s="215" t="s">
        <v>208</v>
      </c>
      <c r="H265" s="216">
        <v>3950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638</v>
      </c>
    </row>
    <row r="266" s="2" customFormat="1" ht="16.5" customHeight="1">
      <c r="A266" s="38"/>
      <c r="B266" s="39"/>
      <c r="C266" s="242" t="s">
        <v>639</v>
      </c>
      <c r="D266" s="242" t="s">
        <v>243</v>
      </c>
      <c r="E266" s="243" t="s">
        <v>640</v>
      </c>
      <c r="F266" s="244" t="s">
        <v>641</v>
      </c>
      <c r="G266" s="245" t="s">
        <v>208</v>
      </c>
      <c r="H266" s="246">
        <v>4345</v>
      </c>
      <c r="I266" s="247"/>
      <c r="J266" s="248">
        <f>ROUND(I266*H266,2)</f>
        <v>0</v>
      </c>
      <c r="K266" s="244" t="s">
        <v>19</v>
      </c>
      <c r="L266" s="249"/>
      <c r="M266" s="250" t="s">
        <v>19</v>
      </c>
      <c r="N266" s="251" t="s">
        <v>44</v>
      </c>
      <c r="O266" s="84"/>
      <c r="P266" s="221">
        <f>O266*H266</f>
        <v>0</v>
      </c>
      <c r="Q266" s="221">
        <v>0.00096000000000000002</v>
      </c>
      <c r="R266" s="221">
        <f>Q266*H266</f>
        <v>4.1711999999999998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246</v>
      </c>
      <c r="AT266" s="223" t="s">
        <v>243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235</v>
      </c>
      <c r="BM266" s="223" t="s">
        <v>642</v>
      </c>
    </row>
    <row r="267" s="13" customFormat="1">
      <c r="A267" s="13"/>
      <c r="B267" s="230"/>
      <c r="C267" s="231"/>
      <c r="D267" s="232" t="s">
        <v>221</v>
      </c>
      <c r="E267" s="231"/>
      <c r="F267" s="234" t="s">
        <v>643</v>
      </c>
      <c r="G267" s="231"/>
      <c r="H267" s="235">
        <v>4345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221</v>
      </c>
      <c r="AU267" s="241" t="s">
        <v>82</v>
      </c>
      <c r="AV267" s="13" t="s">
        <v>82</v>
      </c>
      <c r="AW267" s="13" t="s">
        <v>4</v>
      </c>
      <c r="AX267" s="13" t="s">
        <v>80</v>
      </c>
      <c r="AY267" s="241" t="s">
        <v>202</v>
      </c>
    </row>
    <row r="268" s="2" customFormat="1" ht="21.75" customHeight="1">
      <c r="A268" s="38"/>
      <c r="B268" s="39"/>
      <c r="C268" s="212" t="s">
        <v>644</v>
      </c>
      <c r="D268" s="212" t="s">
        <v>205</v>
      </c>
      <c r="E268" s="213" t="s">
        <v>645</v>
      </c>
      <c r="F268" s="214" t="s">
        <v>646</v>
      </c>
      <c r="G268" s="215" t="s">
        <v>647</v>
      </c>
      <c r="H268" s="216">
        <v>95000</v>
      </c>
      <c r="I268" s="217"/>
      <c r="J268" s="218">
        <f>ROUND(I268*H268,2)</f>
        <v>0</v>
      </c>
      <c r="K268" s="214" t="s">
        <v>209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0.001</v>
      </c>
      <c r="T268" s="222">
        <f>S268*H268</f>
        <v>95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235</v>
      </c>
      <c r="AT268" s="223" t="s">
        <v>205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235</v>
      </c>
      <c r="BM268" s="223" t="s">
        <v>648</v>
      </c>
    </row>
    <row r="269" s="2" customFormat="1">
      <c r="A269" s="38"/>
      <c r="B269" s="39"/>
      <c r="C269" s="40"/>
      <c r="D269" s="225" t="s">
        <v>212</v>
      </c>
      <c r="E269" s="40"/>
      <c r="F269" s="226" t="s">
        <v>649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212</v>
      </c>
      <c r="AU269" s="17" t="s">
        <v>82</v>
      </c>
    </row>
    <row r="270" s="13" customFormat="1">
      <c r="A270" s="13"/>
      <c r="B270" s="230"/>
      <c r="C270" s="231"/>
      <c r="D270" s="232" t="s">
        <v>221</v>
      </c>
      <c r="E270" s="233" t="s">
        <v>19</v>
      </c>
      <c r="F270" s="234" t="s">
        <v>650</v>
      </c>
      <c r="G270" s="231"/>
      <c r="H270" s="235">
        <v>95000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221</v>
      </c>
      <c r="AU270" s="241" t="s">
        <v>82</v>
      </c>
      <c r="AV270" s="13" t="s">
        <v>82</v>
      </c>
      <c r="AW270" s="13" t="s">
        <v>35</v>
      </c>
      <c r="AX270" s="13" t="s">
        <v>80</v>
      </c>
      <c r="AY270" s="241" t="s">
        <v>202</v>
      </c>
    </row>
    <row r="271" s="2" customFormat="1" ht="24.15" customHeight="1">
      <c r="A271" s="38"/>
      <c r="B271" s="39"/>
      <c r="C271" s="212" t="s">
        <v>651</v>
      </c>
      <c r="D271" s="212" t="s">
        <v>205</v>
      </c>
      <c r="E271" s="213" t="s">
        <v>652</v>
      </c>
      <c r="F271" s="214" t="s">
        <v>653</v>
      </c>
      <c r="G271" s="215" t="s">
        <v>218</v>
      </c>
      <c r="H271" s="216">
        <v>99.171000000000006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235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654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655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13" customFormat="1">
      <c r="A273" s="13"/>
      <c r="B273" s="230"/>
      <c r="C273" s="231"/>
      <c r="D273" s="232" t="s">
        <v>221</v>
      </c>
      <c r="E273" s="233" t="s">
        <v>19</v>
      </c>
      <c r="F273" s="234" t="s">
        <v>656</v>
      </c>
      <c r="G273" s="231"/>
      <c r="H273" s="235">
        <v>99.171000000000006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221</v>
      </c>
      <c r="AU273" s="241" t="s">
        <v>82</v>
      </c>
      <c r="AV273" s="13" t="s">
        <v>82</v>
      </c>
      <c r="AW273" s="13" t="s">
        <v>35</v>
      </c>
      <c r="AX273" s="13" t="s">
        <v>80</v>
      </c>
      <c r="AY273" s="241" t="s">
        <v>202</v>
      </c>
    </row>
    <row r="274" s="12" customFormat="1" ht="22.8" customHeight="1">
      <c r="A274" s="12"/>
      <c r="B274" s="196"/>
      <c r="C274" s="197"/>
      <c r="D274" s="198" t="s">
        <v>72</v>
      </c>
      <c r="E274" s="210" t="s">
        <v>657</v>
      </c>
      <c r="F274" s="210" t="s">
        <v>658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SUM(P275:P278)</f>
        <v>0</v>
      </c>
      <c r="Q274" s="204"/>
      <c r="R274" s="205">
        <f>SUM(R275:R278)</f>
        <v>0.0025000000000000001</v>
      </c>
      <c r="S274" s="204"/>
      <c r="T274" s="206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82</v>
      </c>
      <c r="AT274" s="208" t="s">
        <v>72</v>
      </c>
      <c r="AU274" s="208" t="s">
        <v>80</v>
      </c>
      <c r="AY274" s="207" t="s">
        <v>202</v>
      </c>
      <c r="BK274" s="209">
        <f>SUM(BK275:BK278)</f>
        <v>0</v>
      </c>
    </row>
    <row r="275" s="2" customFormat="1" ht="24.15" customHeight="1">
      <c r="A275" s="38"/>
      <c r="B275" s="39"/>
      <c r="C275" s="212" t="s">
        <v>659</v>
      </c>
      <c r="D275" s="212" t="s">
        <v>205</v>
      </c>
      <c r="E275" s="213" t="s">
        <v>660</v>
      </c>
      <c r="F275" s="214" t="s">
        <v>661</v>
      </c>
      <c r="G275" s="215" t="s">
        <v>268</v>
      </c>
      <c r="H275" s="216">
        <v>25</v>
      </c>
      <c r="I275" s="217"/>
      <c r="J275" s="218">
        <f>ROUND(I275*H275,2)</f>
        <v>0</v>
      </c>
      <c r="K275" s="214" t="s">
        <v>209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235</v>
      </c>
      <c r="AT275" s="223" t="s">
        <v>205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662</v>
      </c>
    </row>
    <row r="276" s="2" customFormat="1">
      <c r="A276" s="38"/>
      <c r="B276" s="39"/>
      <c r="C276" s="40"/>
      <c r="D276" s="225" t="s">
        <v>212</v>
      </c>
      <c r="E276" s="40"/>
      <c r="F276" s="226" t="s">
        <v>663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212</v>
      </c>
      <c r="AU276" s="17" t="s">
        <v>82</v>
      </c>
    </row>
    <row r="277" s="2" customFormat="1" ht="16.5" customHeight="1">
      <c r="A277" s="38"/>
      <c r="B277" s="39"/>
      <c r="C277" s="242" t="s">
        <v>664</v>
      </c>
      <c r="D277" s="242" t="s">
        <v>243</v>
      </c>
      <c r="E277" s="243" t="s">
        <v>665</v>
      </c>
      <c r="F277" s="244" t="s">
        <v>666</v>
      </c>
      <c r="G277" s="245" t="s">
        <v>647</v>
      </c>
      <c r="H277" s="246">
        <v>2.5</v>
      </c>
      <c r="I277" s="247"/>
      <c r="J277" s="248">
        <f>ROUND(I277*H277,2)</f>
        <v>0</v>
      </c>
      <c r="K277" s="244" t="s">
        <v>209</v>
      </c>
      <c r="L277" s="249"/>
      <c r="M277" s="250" t="s">
        <v>19</v>
      </c>
      <c r="N277" s="251" t="s">
        <v>44</v>
      </c>
      <c r="O277" s="84"/>
      <c r="P277" s="221">
        <f>O277*H277</f>
        <v>0</v>
      </c>
      <c r="Q277" s="221">
        <v>0.001</v>
      </c>
      <c r="R277" s="221">
        <f>Q277*H277</f>
        <v>0.0025000000000000001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246</v>
      </c>
      <c r="AT277" s="223" t="s">
        <v>243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235</v>
      </c>
      <c r="BM277" s="223" t="s">
        <v>667</v>
      </c>
    </row>
    <row r="278" s="13" customFormat="1">
      <c r="A278" s="13"/>
      <c r="B278" s="230"/>
      <c r="C278" s="231"/>
      <c r="D278" s="232" t="s">
        <v>221</v>
      </c>
      <c r="E278" s="231"/>
      <c r="F278" s="234" t="s">
        <v>668</v>
      </c>
      <c r="G278" s="231"/>
      <c r="H278" s="235">
        <v>2.5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221</v>
      </c>
      <c r="AU278" s="241" t="s">
        <v>82</v>
      </c>
      <c r="AV278" s="13" t="s">
        <v>82</v>
      </c>
      <c r="AW278" s="13" t="s">
        <v>4</v>
      </c>
      <c r="AX278" s="13" t="s">
        <v>80</v>
      </c>
      <c r="AY278" s="241" t="s">
        <v>202</v>
      </c>
    </row>
    <row r="279" s="12" customFormat="1" ht="25.92" customHeight="1">
      <c r="A279" s="12"/>
      <c r="B279" s="196"/>
      <c r="C279" s="197"/>
      <c r="D279" s="198" t="s">
        <v>72</v>
      </c>
      <c r="E279" s="199" t="s">
        <v>243</v>
      </c>
      <c r="F279" s="199" t="s">
        <v>669</v>
      </c>
      <c r="G279" s="197"/>
      <c r="H279" s="197"/>
      <c r="I279" s="200"/>
      <c r="J279" s="201">
        <f>BK279</f>
        <v>0</v>
      </c>
      <c r="K279" s="197"/>
      <c r="L279" s="202"/>
      <c r="M279" s="203"/>
      <c r="N279" s="204"/>
      <c r="O279" s="204"/>
      <c r="P279" s="205">
        <f>P280+P734</f>
        <v>0</v>
      </c>
      <c r="Q279" s="204"/>
      <c r="R279" s="205">
        <f>R280+R734</f>
        <v>590.56406993999997</v>
      </c>
      <c r="S279" s="204"/>
      <c r="T279" s="206">
        <f>T280+T734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227</v>
      </c>
      <c r="AT279" s="208" t="s">
        <v>72</v>
      </c>
      <c r="AU279" s="208" t="s">
        <v>73</v>
      </c>
      <c r="AY279" s="207" t="s">
        <v>202</v>
      </c>
      <c r="BK279" s="209">
        <f>BK280+BK734</f>
        <v>0</v>
      </c>
    </row>
    <row r="280" s="12" customFormat="1" ht="22.8" customHeight="1">
      <c r="A280" s="12"/>
      <c r="B280" s="196"/>
      <c r="C280" s="197"/>
      <c r="D280" s="198" t="s">
        <v>72</v>
      </c>
      <c r="E280" s="210" t="s">
        <v>670</v>
      </c>
      <c r="F280" s="210" t="s">
        <v>671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SUM(P281:P733)</f>
        <v>0</v>
      </c>
      <c r="Q280" s="204"/>
      <c r="R280" s="205">
        <f>SUM(R281:R733)</f>
        <v>585.13456994000001</v>
      </c>
      <c r="S280" s="204"/>
      <c r="T280" s="206">
        <f>SUM(T281:T733)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227</v>
      </c>
      <c r="AT280" s="208" t="s">
        <v>72</v>
      </c>
      <c r="AU280" s="208" t="s">
        <v>80</v>
      </c>
      <c r="AY280" s="207" t="s">
        <v>202</v>
      </c>
      <c r="BK280" s="209">
        <f>SUM(BK281:BK733)</f>
        <v>0</v>
      </c>
    </row>
    <row r="281" s="2" customFormat="1" ht="16.5" customHeight="1">
      <c r="A281" s="38"/>
      <c r="B281" s="39"/>
      <c r="C281" s="212" t="s">
        <v>672</v>
      </c>
      <c r="D281" s="212" t="s">
        <v>205</v>
      </c>
      <c r="E281" s="213" t="s">
        <v>673</v>
      </c>
      <c r="F281" s="214" t="s">
        <v>674</v>
      </c>
      <c r="G281" s="215" t="s">
        <v>208</v>
      </c>
      <c r="H281" s="216">
        <v>128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5.0000000000000002E-05</v>
      </c>
      <c r="R281" s="221">
        <f>Q281*H281</f>
        <v>0.0064000000000000003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230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230</v>
      </c>
      <c r="BM281" s="223" t="s">
        <v>675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676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 ht="16.5" customHeight="1">
      <c r="A283" s="38"/>
      <c r="B283" s="39"/>
      <c r="C283" s="242" t="s">
        <v>677</v>
      </c>
      <c r="D283" s="242" t="s">
        <v>243</v>
      </c>
      <c r="E283" s="243" t="s">
        <v>678</v>
      </c>
      <c r="F283" s="244" t="s">
        <v>679</v>
      </c>
      <c r="G283" s="245" t="s">
        <v>208</v>
      </c>
      <c r="H283" s="246">
        <v>140.80000000000001</v>
      </c>
      <c r="I283" s="247"/>
      <c r="J283" s="248">
        <f>ROUND(I283*H283,2)</f>
        <v>0</v>
      </c>
      <c r="K283" s="244" t="s">
        <v>209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0.017950000000000001</v>
      </c>
      <c r="R283" s="221">
        <f>Q283*H283</f>
        <v>2.5273600000000003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680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680</v>
      </c>
      <c r="BM283" s="223" t="s">
        <v>681</v>
      </c>
    </row>
    <row r="284" s="13" customFormat="1">
      <c r="A284" s="13"/>
      <c r="B284" s="230"/>
      <c r="C284" s="231"/>
      <c r="D284" s="232" t="s">
        <v>221</v>
      </c>
      <c r="E284" s="233" t="s">
        <v>19</v>
      </c>
      <c r="F284" s="234" t="s">
        <v>682</v>
      </c>
      <c r="G284" s="231"/>
      <c r="H284" s="235">
        <v>128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221</v>
      </c>
      <c r="AU284" s="241" t="s">
        <v>82</v>
      </c>
      <c r="AV284" s="13" t="s">
        <v>82</v>
      </c>
      <c r="AW284" s="13" t="s">
        <v>35</v>
      </c>
      <c r="AX284" s="13" t="s">
        <v>80</v>
      </c>
      <c r="AY284" s="241" t="s">
        <v>202</v>
      </c>
    </row>
    <row r="285" s="13" customFormat="1">
      <c r="A285" s="13"/>
      <c r="B285" s="230"/>
      <c r="C285" s="231"/>
      <c r="D285" s="232" t="s">
        <v>221</v>
      </c>
      <c r="E285" s="231"/>
      <c r="F285" s="234" t="s">
        <v>683</v>
      </c>
      <c r="G285" s="231"/>
      <c r="H285" s="235">
        <v>140.80000000000001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221</v>
      </c>
      <c r="AU285" s="241" t="s">
        <v>82</v>
      </c>
      <c r="AV285" s="13" t="s">
        <v>82</v>
      </c>
      <c r="AW285" s="13" t="s">
        <v>4</v>
      </c>
      <c r="AX285" s="13" t="s">
        <v>80</v>
      </c>
      <c r="AY285" s="241" t="s">
        <v>202</v>
      </c>
    </row>
    <row r="286" s="2" customFormat="1" ht="21.75" customHeight="1">
      <c r="A286" s="38"/>
      <c r="B286" s="39"/>
      <c r="C286" s="212" t="s">
        <v>684</v>
      </c>
      <c r="D286" s="212" t="s">
        <v>205</v>
      </c>
      <c r="E286" s="213" t="s">
        <v>685</v>
      </c>
      <c r="F286" s="214" t="s">
        <v>686</v>
      </c>
      <c r="G286" s="215" t="s">
        <v>280</v>
      </c>
      <c r="H286" s="216">
        <v>16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0.00029999999999999997</v>
      </c>
      <c r="R286" s="221">
        <f>Q286*H286</f>
        <v>0.0047999999999999996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230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230</v>
      </c>
      <c r="BM286" s="223" t="s">
        <v>687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688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24.15" customHeight="1">
      <c r="A288" s="38"/>
      <c r="B288" s="39"/>
      <c r="C288" s="242" t="s">
        <v>689</v>
      </c>
      <c r="D288" s="242" t="s">
        <v>243</v>
      </c>
      <c r="E288" s="243" t="s">
        <v>690</v>
      </c>
      <c r="F288" s="244" t="s">
        <v>691</v>
      </c>
      <c r="G288" s="245" t="s">
        <v>280</v>
      </c>
      <c r="H288" s="246">
        <v>14</v>
      </c>
      <c r="I288" s="247"/>
      <c r="J288" s="248">
        <f>ROUND(I288*H288,2)</f>
        <v>0</v>
      </c>
      <c r="K288" s="244" t="s">
        <v>19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0.034000000000000002</v>
      </c>
      <c r="R288" s="221">
        <f>Q288*H288</f>
        <v>0.47600000000000003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680</v>
      </c>
      <c r="AT288" s="223" t="s">
        <v>243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680</v>
      </c>
      <c r="BM288" s="223" t="s">
        <v>692</v>
      </c>
    </row>
    <row r="289" s="2" customFormat="1" ht="21.75" customHeight="1">
      <c r="A289" s="38"/>
      <c r="B289" s="39"/>
      <c r="C289" s="242" t="s">
        <v>693</v>
      </c>
      <c r="D289" s="242" t="s">
        <v>243</v>
      </c>
      <c r="E289" s="243" t="s">
        <v>694</v>
      </c>
      <c r="F289" s="244" t="s">
        <v>695</v>
      </c>
      <c r="G289" s="245" t="s">
        <v>280</v>
      </c>
      <c r="H289" s="246">
        <v>2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0.029999999999999999</v>
      </c>
      <c r="R289" s="221">
        <f>Q289*H289</f>
        <v>0.059999999999999998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246</v>
      </c>
      <c r="AT289" s="223" t="s">
        <v>243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235</v>
      </c>
      <c r="BM289" s="223" t="s">
        <v>696</v>
      </c>
    </row>
    <row r="290" s="2" customFormat="1">
      <c r="A290" s="38"/>
      <c r="B290" s="39"/>
      <c r="C290" s="40"/>
      <c r="D290" s="232" t="s">
        <v>491</v>
      </c>
      <c r="E290" s="40"/>
      <c r="F290" s="252" t="s">
        <v>492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491</v>
      </c>
      <c r="AU290" s="17" t="s">
        <v>82</v>
      </c>
    </row>
    <row r="291" s="2" customFormat="1" ht="21.75" customHeight="1">
      <c r="A291" s="38"/>
      <c r="B291" s="39"/>
      <c r="C291" s="212" t="s">
        <v>697</v>
      </c>
      <c r="D291" s="212" t="s">
        <v>205</v>
      </c>
      <c r="E291" s="213" t="s">
        <v>698</v>
      </c>
      <c r="F291" s="214" t="s">
        <v>699</v>
      </c>
      <c r="G291" s="215" t="s">
        <v>280</v>
      </c>
      <c r="H291" s="216">
        <v>60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0.00010000000000000001</v>
      </c>
      <c r="R291" s="221">
        <f>Q291*H291</f>
        <v>0.0060000000000000001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230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230</v>
      </c>
      <c r="BM291" s="223" t="s">
        <v>700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701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16.5" customHeight="1">
      <c r="A293" s="38"/>
      <c r="B293" s="39"/>
      <c r="C293" s="212" t="s">
        <v>702</v>
      </c>
      <c r="D293" s="212" t="s">
        <v>205</v>
      </c>
      <c r="E293" s="213" t="s">
        <v>703</v>
      </c>
      <c r="F293" s="214" t="s">
        <v>704</v>
      </c>
      <c r="G293" s="215" t="s">
        <v>280</v>
      </c>
      <c r="H293" s="216">
        <v>107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0.00011</v>
      </c>
      <c r="R293" s="221">
        <f>Q293*H293</f>
        <v>0.011770000000000001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230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230</v>
      </c>
      <c r="BM293" s="223" t="s">
        <v>705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706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 ht="16.5" customHeight="1">
      <c r="A295" s="38"/>
      <c r="B295" s="39"/>
      <c r="C295" s="212" t="s">
        <v>707</v>
      </c>
      <c r="D295" s="212" t="s">
        <v>205</v>
      </c>
      <c r="E295" s="213" t="s">
        <v>708</v>
      </c>
      <c r="F295" s="214" t="s">
        <v>709</v>
      </c>
      <c r="G295" s="215" t="s">
        <v>280</v>
      </c>
      <c r="H295" s="216">
        <v>400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0.00011</v>
      </c>
      <c r="R295" s="221">
        <f>Q295*H295</f>
        <v>0.044000000000000004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230</v>
      </c>
      <c r="BM295" s="223" t="s">
        <v>710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711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21.75" customHeight="1">
      <c r="A297" s="38"/>
      <c r="B297" s="39"/>
      <c r="C297" s="212" t="s">
        <v>712</v>
      </c>
      <c r="D297" s="212" t="s">
        <v>205</v>
      </c>
      <c r="E297" s="213" t="s">
        <v>713</v>
      </c>
      <c r="F297" s="214" t="s">
        <v>714</v>
      </c>
      <c r="G297" s="215" t="s">
        <v>280</v>
      </c>
      <c r="H297" s="216">
        <v>57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0.00013999999999999999</v>
      </c>
      <c r="R297" s="221">
        <f>Q297*H297</f>
        <v>0.0079799999999999992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230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230</v>
      </c>
      <c r="BM297" s="223" t="s">
        <v>715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716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 ht="21.75" customHeight="1">
      <c r="A299" s="38"/>
      <c r="B299" s="39"/>
      <c r="C299" s="212" t="s">
        <v>717</v>
      </c>
      <c r="D299" s="212" t="s">
        <v>205</v>
      </c>
      <c r="E299" s="213" t="s">
        <v>718</v>
      </c>
      <c r="F299" s="214" t="s">
        <v>719</v>
      </c>
      <c r="G299" s="215" t="s">
        <v>280</v>
      </c>
      <c r="H299" s="216">
        <v>173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0.00013999999999999999</v>
      </c>
      <c r="R299" s="221">
        <f>Q299*H299</f>
        <v>0.024219999999999998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230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230</v>
      </c>
      <c r="BM299" s="223" t="s">
        <v>720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721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13" customFormat="1">
      <c r="A301" s="13"/>
      <c r="B301" s="230"/>
      <c r="C301" s="231"/>
      <c r="D301" s="232" t="s">
        <v>221</v>
      </c>
      <c r="E301" s="233" t="s">
        <v>19</v>
      </c>
      <c r="F301" s="234" t="s">
        <v>722</v>
      </c>
      <c r="G301" s="231"/>
      <c r="H301" s="235">
        <v>173</v>
      </c>
      <c r="I301" s="236"/>
      <c r="J301" s="231"/>
      <c r="K301" s="231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221</v>
      </c>
      <c r="AU301" s="241" t="s">
        <v>82</v>
      </c>
      <c r="AV301" s="13" t="s">
        <v>82</v>
      </c>
      <c r="AW301" s="13" t="s">
        <v>35</v>
      </c>
      <c r="AX301" s="13" t="s">
        <v>80</v>
      </c>
      <c r="AY301" s="241" t="s">
        <v>202</v>
      </c>
    </row>
    <row r="302" s="2" customFormat="1" ht="21.75" customHeight="1">
      <c r="A302" s="38"/>
      <c r="B302" s="39"/>
      <c r="C302" s="212" t="s">
        <v>723</v>
      </c>
      <c r="D302" s="212" t="s">
        <v>205</v>
      </c>
      <c r="E302" s="213" t="s">
        <v>724</v>
      </c>
      <c r="F302" s="214" t="s">
        <v>725</v>
      </c>
      <c r="G302" s="215" t="s">
        <v>280</v>
      </c>
      <c r="H302" s="216">
        <v>220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0.00014999999999999999</v>
      </c>
      <c r="R302" s="221">
        <f>Q302*H302</f>
        <v>0.032999999999999995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230</v>
      </c>
      <c r="BM302" s="223" t="s">
        <v>726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727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13" customFormat="1">
      <c r="A304" s="13"/>
      <c r="B304" s="230"/>
      <c r="C304" s="231"/>
      <c r="D304" s="232" t="s">
        <v>221</v>
      </c>
      <c r="E304" s="233" t="s">
        <v>19</v>
      </c>
      <c r="F304" s="234" t="s">
        <v>728</v>
      </c>
      <c r="G304" s="231"/>
      <c r="H304" s="235">
        <v>220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221</v>
      </c>
      <c r="AU304" s="241" t="s">
        <v>82</v>
      </c>
      <c r="AV304" s="13" t="s">
        <v>82</v>
      </c>
      <c r="AW304" s="13" t="s">
        <v>35</v>
      </c>
      <c r="AX304" s="13" t="s">
        <v>80</v>
      </c>
      <c r="AY304" s="241" t="s">
        <v>202</v>
      </c>
    </row>
    <row r="305" s="2" customFormat="1" ht="21.75" customHeight="1">
      <c r="A305" s="38"/>
      <c r="B305" s="39"/>
      <c r="C305" s="212" t="s">
        <v>729</v>
      </c>
      <c r="D305" s="212" t="s">
        <v>205</v>
      </c>
      <c r="E305" s="213" t="s">
        <v>730</v>
      </c>
      <c r="F305" s="214" t="s">
        <v>731</v>
      </c>
      <c r="G305" s="215" t="s">
        <v>280</v>
      </c>
      <c r="H305" s="216">
        <v>892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0.00014999999999999999</v>
      </c>
      <c r="R305" s="221">
        <f>Q305*H305</f>
        <v>0.13379999999999998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230</v>
      </c>
      <c r="BM305" s="223" t="s">
        <v>732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733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0"/>
      <c r="C307" s="231"/>
      <c r="D307" s="232" t="s">
        <v>221</v>
      </c>
      <c r="E307" s="233" t="s">
        <v>19</v>
      </c>
      <c r="F307" s="234" t="s">
        <v>734</v>
      </c>
      <c r="G307" s="231"/>
      <c r="H307" s="235">
        <v>892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221</v>
      </c>
      <c r="AU307" s="241" t="s">
        <v>82</v>
      </c>
      <c r="AV307" s="13" t="s">
        <v>82</v>
      </c>
      <c r="AW307" s="13" t="s">
        <v>35</v>
      </c>
      <c r="AX307" s="13" t="s">
        <v>80</v>
      </c>
      <c r="AY307" s="241" t="s">
        <v>202</v>
      </c>
    </row>
    <row r="308" s="2" customFormat="1" ht="21.75" customHeight="1">
      <c r="A308" s="38"/>
      <c r="B308" s="39"/>
      <c r="C308" s="212" t="s">
        <v>735</v>
      </c>
      <c r="D308" s="212" t="s">
        <v>205</v>
      </c>
      <c r="E308" s="213" t="s">
        <v>736</v>
      </c>
      <c r="F308" s="214" t="s">
        <v>737</v>
      </c>
      <c r="G308" s="215" t="s">
        <v>280</v>
      </c>
      <c r="H308" s="216">
        <v>1685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0.00031</v>
      </c>
      <c r="R308" s="221">
        <f>Q308*H308</f>
        <v>0.52234999999999998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738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739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13" customFormat="1">
      <c r="A310" s="13"/>
      <c r="B310" s="230"/>
      <c r="C310" s="231"/>
      <c r="D310" s="232" t="s">
        <v>221</v>
      </c>
      <c r="E310" s="233" t="s">
        <v>19</v>
      </c>
      <c r="F310" s="234" t="s">
        <v>740</v>
      </c>
      <c r="G310" s="231"/>
      <c r="H310" s="235">
        <v>1685</v>
      </c>
      <c r="I310" s="236"/>
      <c r="J310" s="231"/>
      <c r="K310" s="231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221</v>
      </c>
      <c r="AU310" s="241" t="s">
        <v>82</v>
      </c>
      <c r="AV310" s="13" t="s">
        <v>82</v>
      </c>
      <c r="AW310" s="13" t="s">
        <v>35</v>
      </c>
      <c r="AX310" s="13" t="s">
        <v>80</v>
      </c>
      <c r="AY310" s="241" t="s">
        <v>202</v>
      </c>
    </row>
    <row r="311" s="2" customFormat="1" ht="21.75" customHeight="1">
      <c r="A311" s="38"/>
      <c r="B311" s="39"/>
      <c r="C311" s="212" t="s">
        <v>741</v>
      </c>
      <c r="D311" s="212" t="s">
        <v>205</v>
      </c>
      <c r="E311" s="213" t="s">
        <v>742</v>
      </c>
      <c r="F311" s="214" t="s">
        <v>743</v>
      </c>
      <c r="G311" s="215" t="s">
        <v>280</v>
      </c>
      <c r="H311" s="216">
        <v>873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0.00038000000000000002</v>
      </c>
      <c r="R311" s="221">
        <f>Q311*H311</f>
        <v>0.33174000000000003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744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745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13" customFormat="1">
      <c r="A313" s="13"/>
      <c r="B313" s="230"/>
      <c r="C313" s="231"/>
      <c r="D313" s="232" t="s">
        <v>221</v>
      </c>
      <c r="E313" s="233" t="s">
        <v>19</v>
      </c>
      <c r="F313" s="234" t="s">
        <v>746</v>
      </c>
      <c r="G313" s="231"/>
      <c r="H313" s="235">
        <v>873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221</v>
      </c>
      <c r="AU313" s="241" t="s">
        <v>82</v>
      </c>
      <c r="AV313" s="13" t="s">
        <v>82</v>
      </c>
      <c r="AW313" s="13" t="s">
        <v>35</v>
      </c>
      <c r="AX313" s="13" t="s">
        <v>80</v>
      </c>
      <c r="AY313" s="241" t="s">
        <v>202</v>
      </c>
    </row>
    <row r="314" s="2" customFormat="1" ht="21.75" customHeight="1">
      <c r="A314" s="38"/>
      <c r="B314" s="39"/>
      <c r="C314" s="212" t="s">
        <v>747</v>
      </c>
      <c r="D314" s="212" t="s">
        <v>205</v>
      </c>
      <c r="E314" s="213" t="s">
        <v>748</v>
      </c>
      <c r="F314" s="214" t="s">
        <v>749</v>
      </c>
      <c r="G314" s="215" t="s">
        <v>280</v>
      </c>
      <c r="H314" s="216">
        <v>40</v>
      </c>
      <c r="I314" s="217"/>
      <c r="J314" s="218">
        <f>ROUND(I314*H314,2)</f>
        <v>0</v>
      </c>
      <c r="K314" s="214" t="s">
        <v>19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0.00040999999999999999</v>
      </c>
      <c r="R314" s="221">
        <f>Q314*H314</f>
        <v>0.016399999999999998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230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230</v>
      </c>
      <c r="BM314" s="223" t="s">
        <v>750</v>
      </c>
    </row>
    <row r="315" s="2" customFormat="1">
      <c r="A315" s="38"/>
      <c r="B315" s="39"/>
      <c r="C315" s="40"/>
      <c r="D315" s="232" t="s">
        <v>491</v>
      </c>
      <c r="E315" s="40"/>
      <c r="F315" s="252" t="s">
        <v>751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491</v>
      </c>
      <c r="AU315" s="17" t="s">
        <v>82</v>
      </c>
    </row>
    <row r="316" s="2" customFormat="1" ht="21.75" customHeight="1">
      <c r="A316" s="38"/>
      <c r="B316" s="39"/>
      <c r="C316" s="212" t="s">
        <v>752</v>
      </c>
      <c r="D316" s="212" t="s">
        <v>205</v>
      </c>
      <c r="E316" s="213" t="s">
        <v>753</v>
      </c>
      <c r="F316" s="214" t="s">
        <v>754</v>
      </c>
      <c r="G316" s="215" t="s">
        <v>280</v>
      </c>
      <c r="H316" s="216">
        <v>45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0.00042000000000000002</v>
      </c>
      <c r="R316" s="221">
        <f>Q316*H316</f>
        <v>0.0189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230</v>
      </c>
      <c r="BM316" s="223" t="s">
        <v>755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756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1.75" customHeight="1">
      <c r="A318" s="38"/>
      <c r="B318" s="39"/>
      <c r="C318" s="212" t="s">
        <v>757</v>
      </c>
      <c r="D318" s="212" t="s">
        <v>205</v>
      </c>
      <c r="E318" s="213" t="s">
        <v>758</v>
      </c>
      <c r="F318" s="214" t="s">
        <v>759</v>
      </c>
      <c r="G318" s="215" t="s">
        <v>280</v>
      </c>
      <c r="H318" s="216">
        <v>120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0.00058</v>
      </c>
      <c r="R318" s="221">
        <f>Q318*H318</f>
        <v>0.069599999999999995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230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230</v>
      </c>
      <c r="BM318" s="223" t="s">
        <v>760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761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1.75" customHeight="1">
      <c r="A320" s="38"/>
      <c r="B320" s="39"/>
      <c r="C320" s="212" t="s">
        <v>762</v>
      </c>
      <c r="D320" s="212" t="s">
        <v>205</v>
      </c>
      <c r="E320" s="213" t="s">
        <v>763</v>
      </c>
      <c r="F320" s="214" t="s">
        <v>764</v>
      </c>
      <c r="G320" s="215" t="s">
        <v>280</v>
      </c>
      <c r="H320" s="216">
        <v>50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0.00064999999999999997</v>
      </c>
      <c r="R320" s="221">
        <f>Q320*H320</f>
        <v>0.032500000000000001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230</v>
      </c>
      <c r="BM320" s="223" t="s">
        <v>765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766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1.75" customHeight="1">
      <c r="A322" s="38"/>
      <c r="B322" s="39"/>
      <c r="C322" s="212" t="s">
        <v>767</v>
      </c>
      <c r="D322" s="212" t="s">
        <v>205</v>
      </c>
      <c r="E322" s="213" t="s">
        <v>768</v>
      </c>
      <c r="F322" s="214" t="s">
        <v>769</v>
      </c>
      <c r="G322" s="215" t="s">
        <v>280</v>
      </c>
      <c r="H322" s="216">
        <v>92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0.00095</v>
      </c>
      <c r="R322" s="221">
        <f>Q322*H322</f>
        <v>0.087400000000000005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230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230</v>
      </c>
      <c r="BM322" s="223" t="s">
        <v>770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771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21.75" customHeight="1">
      <c r="A324" s="38"/>
      <c r="B324" s="39"/>
      <c r="C324" s="212" t="s">
        <v>772</v>
      </c>
      <c r="D324" s="212" t="s">
        <v>205</v>
      </c>
      <c r="E324" s="213" t="s">
        <v>773</v>
      </c>
      <c r="F324" s="214" t="s">
        <v>774</v>
      </c>
      <c r="G324" s="215" t="s">
        <v>280</v>
      </c>
      <c r="H324" s="216">
        <v>770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0.0010399999999999999</v>
      </c>
      <c r="R324" s="221">
        <f>Q324*H324</f>
        <v>0.80079999999999996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230</v>
      </c>
      <c r="BM324" s="223" t="s">
        <v>775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776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>
      <c r="A326" s="38"/>
      <c r="B326" s="39"/>
      <c r="C326" s="40"/>
      <c r="D326" s="232" t="s">
        <v>491</v>
      </c>
      <c r="E326" s="40"/>
      <c r="F326" s="252" t="s">
        <v>777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491</v>
      </c>
      <c r="AU326" s="17" t="s">
        <v>82</v>
      </c>
    </row>
    <row r="327" s="2" customFormat="1" ht="16.5" customHeight="1">
      <c r="A327" s="38"/>
      <c r="B327" s="39"/>
      <c r="C327" s="212" t="s">
        <v>778</v>
      </c>
      <c r="D327" s="212" t="s">
        <v>205</v>
      </c>
      <c r="E327" s="213" t="s">
        <v>779</v>
      </c>
      <c r="F327" s="214" t="s">
        <v>780</v>
      </c>
      <c r="G327" s="215" t="s">
        <v>208</v>
      </c>
      <c r="H327" s="216">
        <v>120</v>
      </c>
      <c r="I327" s="217"/>
      <c r="J327" s="218">
        <f>ROUND(I327*H327,2)</f>
        <v>0</v>
      </c>
      <c r="K327" s="214" t="s">
        <v>209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1.0000000000000001E-05</v>
      </c>
      <c r="R327" s="221">
        <f>Q327*H327</f>
        <v>0.0012000000000000001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230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230</v>
      </c>
      <c r="BM327" s="223" t="s">
        <v>781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782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16.5" customHeight="1">
      <c r="A329" s="38"/>
      <c r="B329" s="39"/>
      <c r="C329" s="242" t="s">
        <v>783</v>
      </c>
      <c r="D329" s="242" t="s">
        <v>243</v>
      </c>
      <c r="E329" s="243" t="s">
        <v>784</v>
      </c>
      <c r="F329" s="244" t="s">
        <v>785</v>
      </c>
      <c r="G329" s="245" t="s">
        <v>208</v>
      </c>
      <c r="H329" s="246">
        <v>63.600000000000001</v>
      </c>
      <c r="I329" s="247"/>
      <c r="J329" s="248">
        <f>ROUND(I329*H329,2)</f>
        <v>0</v>
      </c>
      <c r="K329" s="244" t="s">
        <v>209</v>
      </c>
      <c r="L329" s="249"/>
      <c r="M329" s="250" t="s">
        <v>19</v>
      </c>
      <c r="N329" s="251" t="s">
        <v>44</v>
      </c>
      <c r="O329" s="84"/>
      <c r="P329" s="221">
        <f>O329*H329</f>
        <v>0</v>
      </c>
      <c r="Q329" s="221">
        <v>0.0036900000000000001</v>
      </c>
      <c r="R329" s="221">
        <f>Q329*H329</f>
        <v>0.234684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680</v>
      </c>
      <c r="AT329" s="223" t="s">
        <v>243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680</v>
      </c>
      <c r="BM329" s="223" t="s">
        <v>786</v>
      </c>
    </row>
    <row r="330" s="13" customFormat="1">
      <c r="A330" s="13"/>
      <c r="B330" s="230"/>
      <c r="C330" s="231"/>
      <c r="D330" s="232" t="s">
        <v>221</v>
      </c>
      <c r="E330" s="233" t="s">
        <v>19</v>
      </c>
      <c r="F330" s="234" t="s">
        <v>787</v>
      </c>
      <c r="G330" s="231"/>
      <c r="H330" s="235">
        <v>60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221</v>
      </c>
      <c r="AU330" s="241" t="s">
        <v>82</v>
      </c>
      <c r="AV330" s="13" t="s">
        <v>82</v>
      </c>
      <c r="AW330" s="13" t="s">
        <v>35</v>
      </c>
      <c r="AX330" s="13" t="s">
        <v>80</v>
      </c>
      <c r="AY330" s="241" t="s">
        <v>202</v>
      </c>
    </row>
    <row r="331" s="13" customFormat="1">
      <c r="A331" s="13"/>
      <c r="B331" s="230"/>
      <c r="C331" s="231"/>
      <c r="D331" s="232" t="s">
        <v>221</v>
      </c>
      <c r="E331" s="231"/>
      <c r="F331" s="234" t="s">
        <v>788</v>
      </c>
      <c r="G331" s="231"/>
      <c r="H331" s="235">
        <v>63.600000000000001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221</v>
      </c>
      <c r="AU331" s="241" t="s">
        <v>82</v>
      </c>
      <c r="AV331" s="13" t="s">
        <v>82</v>
      </c>
      <c r="AW331" s="13" t="s">
        <v>4</v>
      </c>
      <c r="AX331" s="13" t="s">
        <v>80</v>
      </c>
      <c r="AY331" s="241" t="s">
        <v>202</v>
      </c>
    </row>
    <row r="332" s="2" customFormat="1" ht="16.5" customHeight="1">
      <c r="A332" s="38"/>
      <c r="B332" s="39"/>
      <c r="C332" s="242" t="s">
        <v>789</v>
      </c>
      <c r="D332" s="242" t="s">
        <v>243</v>
      </c>
      <c r="E332" s="243" t="s">
        <v>790</v>
      </c>
      <c r="F332" s="244" t="s">
        <v>791</v>
      </c>
      <c r="G332" s="245" t="s">
        <v>208</v>
      </c>
      <c r="H332" s="246">
        <v>63.600000000000001</v>
      </c>
      <c r="I332" s="247"/>
      <c r="J332" s="248">
        <f>ROUND(I332*H332,2)</f>
        <v>0</v>
      </c>
      <c r="K332" s="244" t="s">
        <v>209</v>
      </c>
      <c r="L332" s="249"/>
      <c r="M332" s="250" t="s">
        <v>19</v>
      </c>
      <c r="N332" s="251" t="s">
        <v>44</v>
      </c>
      <c r="O332" s="84"/>
      <c r="P332" s="221">
        <f>O332*H332</f>
        <v>0</v>
      </c>
      <c r="Q332" s="221">
        <v>0.0033800000000000002</v>
      </c>
      <c r="R332" s="221">
        <f>Q332*H332</f>
        <v>0.21496800000000002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680</v>
      </c>
      <c r="AT332" s="223" t="s">
        <v>243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680</v>
      </c>
      <c r="BM332" s="223" t="s">
        <v>792</v>
      </c>
    </row>
    <row r="333" s="13" customFormat="1">
      <c r="A333" s="13"/>
      <c r="B333" s="230"/>
      <c r="C333" s="231"/>
      <c r="D333" s="232" t="s">
        <v>221</v>
      </c>
      <c r="E333" s="233" t="s">
        <v>19</v>
      </c>
      <c r="F333" s="234" t="s">
        <v>787</v>
      </c>
      <c r="G333" s="231"/>
      <c r="H333" s="235">
        <v>60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221</v>
      </c>
      <c r="AU333" s="241" t="s">
        <v>82</v>
      </c>
      <c r="AV333" s="13" t="s">
        <v>82</v>
      </c>
      <c r="AW333" s="13" t="s">
        <v>35</v>
      </c>
      <c r="AX333" s="13" t="s">
        <v>80</v>
      </c>
      <c r="AY333" s="241" t="s">
        <v>202</v>
      </c>
    </row>
    <row r="334" s="13" customFormat="1">
      <c r="A334" s="13"/>
      <c r="B334" s="230"/>
      <c r="C334" s="231"/>
      <c r="D334" s="232" t="s">
        <v>221</v>
      </c>
      <c r="E334" s="231"/>
      <c r="F334" s="234" t="s">
        <v>788</v>
      </c>
      <c r="G334" s="231"/>
      <c r="H334" s="235">
        <v>63.600000000000001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221</v>
      </c>
      <c r="AU334" s="241" t="s">
        <v>82</v>
      </c>
      <c r="AV334" s="13" t="s">
        <v>82</v>
      </c>
      <c r="AW334" s="13" t="s">
        <v>4</v>
      </c>
      <c r="AX334" s="13" t="s">
        <v>80</v>
      </c>
      <c r="AY334" s="241" t="s">
        <v>202</v>
      </c>
    </row>
    <row r="335" s="2" customFormat="1" ht="16.5" customHeight="1">
      <c r="A335" s="38"/>
      <c r="B335" s="39"/>
      <c r="C335" s="212" t="s">
        <v>793</v>
      </c>
      <c r="D335" s="212" t="s">
        <v>205</v>
      </c>
      <c r="E335" s="213" t="s">
        <v>794</v>
      </c>
      <c r="F335" s="214" t="s">
        <v>795</v>
      </c>
      <c r="G335" s="215" t="s">
        <v>208</v>
      </c>
      <c r="H335" s="216">
        <v>432</v>
      </c>
      <c r="I335" s="217"/>
      <c r="J335" s="218">
        <f>ROUND(I335*H335,2)</f>
        <v>0</v>
      </c>
      <c r="K335" s="214" t="s">
        <v>209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2.0000000000000002E-05</v>
      </c>
      <c r="R335" s="221">
        <f>Q335*H335</f>
        <v>0.0086400000000000001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230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230</v>
      </c>
      <c r="BM335" s="223" t="s">
        <v>796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797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2" customFormat="1" ht="16.5" customHeight="1">
      <c r="A337" s="38"/>
      <c r="B337" s="39"/>
      <c r="C337" s="242" t="s">
        <v>798</v>
      </c>
      <c r="D337" s="242" t="s">
        <v>243</v>
      </c>
      <c r="E337" s="243" t="s">
        <v>799</v>
      </c>
      <c r="F337" s="244" t="s">
        <v>800</v>
      </c>
      <c r="G337" s="245" t="s">
        <v>208</v>
      </c>
      <c r="H337" s="246">
        <v>228.96000000000001</v>
      </c>
      <c r="I337" s="247"/>
      <c r="J337" s="248">
        <f>ROUND(I337*H337,2)</f>
        <v>0</v>
      </c>
      <c r="K337" s="244" t="s">
        <v>209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0.0050200000000000002</v>
      </c>
      <c r="R337" s="221">
        <f>Q337*H337</f>
        <v>1.1493792000000001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680</v>
      </c>
      <c r="AT337" s="223" t="s">
        <v>243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680</v>
      </c>
      <c r="BM337" s="223" t="s">
        <v>801</v>
      </c>
    </row>
    <row r="338" s="13" customFormat="1">
      <c r="A338" s="13"/>
      <c r="B338" s="230"/>
      <c r="C338" s="231"/>
      <c r="D338" s="232" t="s">
        <v>221</v>
      </c>
      <c r="E338" s="233" t="s">
        <v>19</v>
      </c>
      <c r="F338" s="234" t="s">
        <v>802</v>
      </c>
      <c r="G338" s="231"/>
      <c r="H338" s="235">
        <v>216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221</v>
      </c>
      <c r="AU338" s="241" t="s">
        <v>82</v>
      </c>
      <c r="AV338" s="13" t="s">
        <v>82</v>
      </c>
      <c r="AW338" s="13" t="s">
        <v>35</v>
      </c>
      <c r="AX338" s="13" t="s">
        <v>80</v>
      </c>
      <c r="AY338" s="241" t="s">
        <v>202</v>
      </c>
    </row>
    <row r="339" s="13" customFormat="1">
      <c r="A339" s="13"/>
      <c r="B339" s="230"/>
      <c r="C339" s="231"/>
      <c r="D339" s="232" t="s">
        <v>221</v>
      </c>
      <c r="E339" s="231"/>
      <c r="F339" s="234" t="s">
        <v>803</v>
      </c>
      <c r="G339" s="231"/>
      <c r="H339" s="235">
        <v>228.96000000000001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221</v>
      </c>
      <c r="AU339" s="241" t="s">
        <v>82</v>
      </c>
      <c r="AV339" s="13" t="s">
        <v>82</v>
      </c>
      <c r="AW339" s="13" t="s">
        <v>4</v>
      </c>
      <c r="AX339" s="13" t="s">
        <v>80</v>
      </c>
      <c r="AY339" s="241" t="s">
        <v>202</v>
      </c>
    </row>
    <row r="340" s="2" customFormat="1" ht="16.5" customHeight="1">
      <c r="A340" s="38"/>
      <c r="B340" s="39"/>
      <c r="C340" s="242" t="s">
        <v>804</v>
      </c>
      <c r="D340" s="242" t="s">
        <v>243</v>
      </c>
      <c r="E340" s="243" t="s">
        <v>805</v>
      </c>
      <c r="F340" s="244" t="s">
        <v>806</v>
      </c>
      <c r="G340" s="245" t="s">
        <v>208</v>
      </c>
      <c r="H340" s="246">
        <v>228.96000000000001</v>
      </c>
      <c r="I340" s="247"/>
      <c r="J340" s="248">
        <f>ROUND(I340*H340,2)</f>
        <v>0</v>
      </c>
      <c r="K340" s="244" t="s">
        <v>209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0.0044900000000000001</v>
      </c>
      <c r="R340" s="221">
        <f>Q340*H340</f>
        <v>1.0280304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680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680</v>
      </c>
      <c r="BM340" s="223" t="s">
        <v>807</v>
      </c>
    </row>
    <row r="341" s="13" customFormat="1">
      <c r="A341" s="13"/>
      <c r="B341" s="230"/>
      <c r="C341" s="231"/>
      <c r="D341" s="232" t="s">
        <v>221</v>
      </c>
      <c r="E341" s="233" t="s">
        <v>19</v>
      </c>
      <c r="F341" s="234" t="s">
        <v>802</v>
      </c>
      <c r="G341" s="231"/>
      <c r="H341" s="235">
        <v>216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221</v>
      </c>
      <c r="AU341" s="241" t="s">
        <v>82</v>
      </c>
      <c r="AV341" s="13" t="s">
        <v>82</v>
      </c>
      <c r="AW341" s="13" t="s">
        <v>35</v>
      </c>
      <c r="AX341" s="13" t="s">
        <v>80</v>
      </c>
      <c r="AY341" s="241" t="s">
        <v>202</v>
      </c>
    </row>
    <row r="342" s="13" customFormat="1">
      <c r="A342" s="13"/>
      <c r="B342" s="230"/>
      <c r="C342" s="231"/>
      <c r="D342" s="232" t="s">
        <v>221</v>
      </c>
      <c r="E342" s="231"/>
      <c r="F342" s="234" t="s">
        <v>803</v>
      </c>
      <c r="G342" s="231"/>
      <c r="H342" s="235">
        <v>228.96000000000001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221</v>
      </c>
      <c r="AU342" s="241" t="s">
        <v>82</v>
      </c>
      <c r="AV342" s="13" t="s">
        <v>82</v>
      </c>
      <c r="AW342" s="13" t="s">
        <v>4</v>
      </c>
      <c r="AX342" s="13" t="s">
        <v>80</v>
      </c>
      <c r="AY342" s="241" t="s">
        <v>202</v>
      </c>
    </row>
    <row r="343" s="2" customFormat="1" ht="16.5" customHeight="1">
      <c r="A343" s="38"/>
      <c r="B343" s="39"/>
      <c r="C343" s="212" t="s">
        <v>808</v>
      </c>
      <c r="D343" s="212" t="s">
        <v>205</v>
      </c>
      <c r="E343" s="213" t="s">
        <v>809</v>
      </c>
      <c r="F343" s="214" t="s">
        <v>810</v>
      </c>
      <c r="G343" s="215" t="s">
        <v>208</v>
      </c>
      <c r="H343" s="216">
        <v>48</v>
      </c>
      <c r="I343" s="217"/>
      <c r="J343" s="218">
        <f>ROUND(I343*H343,2)</f>
        <v>0</v>
      </c>
      <c r="K343" s="214" t="s">
        <v>209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2.0000000000000002E-05</v>
      </c>
      <c r="R343" s="221">
        <f>Q343*H343</f>
        <v>0.00096000000000000013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230</v>
      </c>
      <c r="AT343" s="223" t="s">
        <v>205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230</v>
      </c>
      <c r="BM343" s="223" t="s">
        <v>811</v>
      </c>
    </row>
    <row r="344" s="2" customFormat="1">
      <c r="A344" s="38"/>
      <c r="B344" s="39"/>
      <c r="C344" s="40"/>
      <c r="D344" s="225" t="s">
        <v>212</v>
      </c>
      <c r="E344" s="40"/>
      <c r="F344" s="226" t="s">
        <v>812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212</v>
      </c>
      <c r="AU344" s="17" t="s">
        <v>82</v>
      </c>
    </row>
    <row r="345" s="2" customFormat="1" ht="16.5" customHeight="1">
      <c r="A345" s="38"/>
      <c r="B345" s="39"/>
      <c r="C345" s="242" t="s">
        <v>813</v>
      </c>
      <c r="D345" s="242" t="s">
        <v>243</v>
      </c>
      <c r="E345" s="243" t="s">
        <v>814</v>
      </c>
      <c r="F345" s="244" t="s">
        <v>815</v>
      </c>
      <c r="G345" s="245" t="s">
        <v>208</v>
      </c>
      <c r="H345" s="246">
        <v>25.440000000000001</v>
      </c>
      <c r="I345" s="247"/>
      <c r="J345" s="248">
        <f>ROUND(I345*H345,2)</f>
        <v>0</v>
      </c>
      <c r="K345" s="244" t="s">
        <v>209</v>
      </c>
      <c r="L345" s="249"/>
      <c r="M345" s="250" t="s">
        <v>19</v>
      </c>
      <c r="N345" s="251" t="s">
        <v>44</v>
      </c>
      <c r="O345" s="84"/>
      <c r="P345" s="221">
        <f>O345*H345</f>
        <v>0</v>
      </c>
      <c r="Q345" s="221">
        <v>0.0054099999999999999</v>
      </c>
      <c r="R345" s="221">
        <f>Q345*H345</f>
        <v>0.13763040000000001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680</v>
      </c>
      <c r="AT345" s="223" t="s">
        <v>243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680</v>
      </c>
      <c r="BM345" s="223" t="s">
        <v>816</v>
      </c>
    </row>
    <row r="346" s="13" customFormat="1">
      <c r="A346" s="13"/>
      <c r="B346" s="230"/>
      <c r="C346" s="231"/>
      <c r="D346" s="232" t="s">
        <v>221</v>
      </c>
      <c r="E346" s="233" t="s">
        <v>19</v>
      </c>
      <c r="F346" s="234" t="s">
        <v>817</v>
      </c>
      <c r="G346" s="231"/>
      <c r="H346" s="235">
        <v>24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221</v>
      </c>
      <c r="AU346" s="241" t="s">
        <v>82</v>
      </c>
      <c r="AV346" s="13" t="s">
        <v>82</v>
      </c>
      <c r="AW346" s="13" t="s">
        <v>35</v>
      </c>
      <c r="AX346" s="13" t="s">
        <v>80</v>
      </c>
      <c r="AY346" s="241" t="s">
        <v>202</v>
      </c>
    </row>
    <row r="347" s="13" customFormat="1">
      <c r="A347" s="13"/>
      <c r="B347" s="230"/>
      <c r="C347" s="231"/>
      <c r="D347" s="232" t="s">
        <v>221</v>
      </c>
      <c r="E347" s="231"/>
      <c r="F347" s="234" t="s">
        <v>818</v>
      </c>
      <c r="G347" s="231"/>
      <c r="H347" s="235">
        <v>25.440000000000001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221</v>
      </c>
      <c r="AU347" s="241" t="s">
        <v>82</v>
      </c>
      <c r="AV347" s="13" t="s">
        <v>82</v>
      </c>
      <c r="AW347" s="13" t="s">
        <v>4</v>
      </c>
      <c r="AX347" s="13" t="s">
        <v>80</v>
      </c>
      <c r="AY347" s="241" t="s">
        <v>202</v>
      </c>
    </row>
    <row r="348" s="2" customFormat="1" ht="16.5" customHeight="1">
      <c r="A348" s="38"/>
      <c r="B348" s="39"/>
      <c r="C348" s="242" t="s">
        <v>819</v>
      </c>
      <c r="D348" s="242" t="s">
        <v>243</v>
      </c>
      <c r="E348" s="243" t="s">
        <v>820</v>
      </c>
      <c r="F348" s="244" t="s">
        <v>821</v>
      </c>
      <c r="G348" s="245" t="s">
        <v>208</v>
      </c>
      <c r="H348" s="246">
        <v>25.440000000000001</v>
      </c>
      <c r="I348" s="247"/>
      <c r="J348" s="248">
        <f>ROUND(I348*H348,2)</f>
        <v>0</v>
      </c>
      <c r="K348" s="244" t="s">
        <v>209</v>
      </c>
      <c r="L348" s="249"/>
      <c r="M348" s="250" t="s">
        <v>19</v>
      </c>
      <c r="N348" s="251" t="s">
        <v>44</v>
      </c>
      <c r="O348" s="84"/>
      <c r="P348" s="221">
        <f>O348*H348</f>
        <v>0</v>
      </c>
      <c r="Q348" s="221">
        <v>0.0048799999999999998</v>
      </c>
      <c r="R348" s="221">
        <f>Q348*H348</f>
        <v>0.1241472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680</v>
      </c>
      <c r="AT348" s="223" t="s">
        <v>243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680</v>
      </c>
      <c r="BM348" s="223" t="s">
        <v>822</v>
      </c>
    </row>
    <row r="349" s="13" customFormat="1">
      <c r="A349" s="13"/>
      <c r="B349" s="230"/>
      <c r="C349" s="231"/>
      <c r="D349" s="232" t="s">
        <v>221</v>
      </c>
      <c r="E349" s="233" t="s">
        <v>19</v>
      </c>
      <c r="F349" s="234" t="s">
        <v>817</v>
      </c>
      <c r="G349" s="231"/>
      <c r="H349" s="235">
        <v>24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221</v>
      </c>
      <c r="AU349" s="241" t="s">
        <v>82</v>
      </c>
      <c r="AV349" s="13" t="s">
        <v>82</v>
      </c>
      <c r="AW349" s="13" t="s">
        <v>35</v>
      </c>
      <c r="AX349" s="13" t="s">
        <v>80</v>
      </c>
      <c r="AY349" s="241" t="s">
        <v>202</v>
      </c>
    </row>
    <row r="350" s="13" customFormat="1">
      <c r="A350" s="13"/>
      <c r="B350" s="230"/>
      <c r="C350" s="231"/>
      <c r="D350" s="232" t="s">
        <v>221</v>
      </c>
      <c r="E350" s="231"/>
      <c r="F350" s="234" t="s">
        <v>818</v>
      </c>
      <c r="G350" s="231"/>
      <c r="H350" s="235">
        <v>25.440000000000001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221</v>
      </c>
      <c r="AU350" s="241" t="s">
        <v>82</v>
      </c>
      <c r="AV350" s="13" t="s">
        <v>82</v>
      </c>
      <c r="AW350" s="13" t="s">
        <v>4</v>
      </c>
      <c r="AX350" s="13" t="s">
        <v>80</v>
      </c>
      <c r="AY350" s="241" t="s">
        <v>202</v>
      </c>
    </row>
    <row r="351" s="2" customFormat="1" ht="16.5" customHeight="1">
      <c r="A351" s="38"/>
      <c r="B351" s="39"/>
      <c r="C351" s="212" t="s">
        <v>823</v>
      </c>
      <c r="D351" s="212" t="s">
        <v>205</v>
      </c>
      <c r="E351" s="213" t="s">
        <v>824</v>
      </c>
      <c r="F351" s="214" t="s">
        <v>825</v>
      </c>
      <c r="G351" s="215" t="s">
        <v>208</v>
      </c>
      <c r="H351" s="216">
        <v>888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2.0000000000000002E-05</v>
      </c>
      <c r="R351" s="221">
        <f>Q351*H351</f>
        <v>0.017760000000000001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230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230</v>
      </c>
      <c r="BM351" s="223" t="s">
        <v>826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827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42" t="s">
        <v>828</v>
      </c>
      <c r="D353" s="242" t="s">
        <v>243</v>
      </c>
      <c r="E353" s="243" t="s">
        <v>829</v>
      </c>
      <c r="F353" s="244" t="s">
        <v>830</v>
      </c>
      <c r="G353" s="245" t="s">
        <v>208</v>
      </c>
      <c r="H353" s="246">
        <v>470.63999999999999</v>
      </c>
      <c r="I353" s="247"/>
      <c r="J353" s="248">
        <f>ROUND(I353*H353,2)</f>
        <v>0</v>
      </c>
      <c r="K353" s="244" t="s">
        <v>209</v>
      </c>
      <c r="L353" s="249"/>
      <c r="M353" s="250" t="s">
        <v>19</v>
      </c>
      <c r="N353" s="251" t="s">
        <v>44</v>
      </c>
      <c r="O353" s="84"/>
      <c r="P353" s="221">
        <f>O353*H353</f>
        <v>0</v>
      </c>
      <c r="Q353" s="221">
        <v>0.0067099999999999998</v>
      </c>
      <c r="R353" s="221">
        <f>Q353*H353</f>
        <v>3.1579943999999998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680</v>
      </c>
      <c r="AT353" s="223" t="s">
        <v>243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680</v>
      </c>
      <c r="BM353" s="223" t="s">
        <v>831</v>
      </c>
    </row>
    <row r="354" s="13" customFormat="1">
      <c r="A354" s="13"/>
      <c r="B354" s="230"/>
      <c r="C354" s="231"/>
      <c r="D354" s="232" t="s">
        <v>221</v>
      </c>
      <c r="E354" s="233" t="s">
        <v>19</v>
      </c>
      <c r="F354" s="234" t="s">
        <v>832</v>
      </c>
      <c r="G354" s="231"/>
      <c r="H354" s="235">
        <v>444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221</v>
      </c>
      <c r="AU354" s="241" t="s">
        <v>82</v>
      </c>
      <c r="AV354" s="13" t="s">
        <v>82</v>
      </c>
      <c r="AW354" s="13" t="s">
        <v>35</v>
      </c>
      <c r="AX354" s="13" t="s">
        <v>80</v>
      </c>
      <c r="AY354" s="241" t="s">
        <v>202</v>
      </c>
    </row>
    <row r="355" s="13" customFormat="1">
      <c r="A355" s="13"/>
      <c r="B355" s="230"/>
      <c r="C355" s="231"/>
      <c r="D355" s="232" t="s">
        <v>221</v>
      </c>
      <c r="E355" s="231"/>
      <c r="F355" s="234" t="s">
        <v>833</v>
      </c>
      <c r="G355" s="231"/>
      <c r="H355" s="235">
        <v>470.63999999999999</v>
      </c>
      <c r="I355" s="236"/>
      <c r="J355" s="231"/>
      <c r="K355" s="231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221</v>
      </c>
      <c r="AU355" s="241" t="s">
        <v>82</v>
      </c>
      <c r="AV355" s="13" t="s">
        <v>82</v>
      </c>
      <c r="AW355" s="13" t="s">
        <v>4</v>
      </c>
      <c r="AX355" s="13" t="s">
        <v>80</v>
      </c>
      <c r="AY355" s="241" t="s">
        <v>202</v>
      </c>
    </row>
    <row r="356" s="2" customFormat="1" ht="16.5" customHeight="1">
      <c r="A356" s="38"/>
      <c r="B356" s="39"/>
      <c r="C356" s="242" t="s">
        <v>834</v>
      </c>
      <c r="D356" s="242" t="s">
        <v>243</v>
      </c>
      <c r="E356" s="243" t="s">
        <v>835</v>
      </c>
      <c r="F356" s="244" t="s">
        <v>836</v>
      </c>
      <c r="G356" s="245" t="s">
        <v>208</v>
      </c>
      <c r="H356" s="246">
        <v>470.63999999999999</v>
      </c>
      <c r="I356" s="247"/>
      <c r="J356" s="248">
        <f>ROUND(I356*H356,2)</f>
        <v>0</v>
      </c>
      <c r="K356" s="244" t="s">
        <v>209</v>
      </c>
      <c r="L356" s="249"/>
      <c r="M356" s="250" t="s">
        <v>19</v>
      </c>
      <c r="N356" s="251" t="s">
        <v>44</v>
      </c>
      <c r="O356" s="84"/>
      <c r="P356" s="221">
        <f>O356*H356</f>
        <v>0</v>
      </c>
      <c r="Q356" s="221">
        <v>0.0061900000000000002</v>
      </c>
      <c r="R356" s="221">
        <f>Q356*H356</f>
        <v>2.9132615999999998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680</v>
      </c>
      <c r="AT356" s="223" t="s">
        <v>243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680</v>
      </c>
      <c r="BM356" s="223" t="s">
        <v>837</v>
      </c>
    </row>
    <row r="357" s="13" customFormat="1">
      <c r="A357" s="13"/>
      <c r="B357" s="230"/>
      <c r="C357" s="231"/>
      <c r="D357" s="232" t="s">
        <v>221</v>
      </c>
      <c r="E357" s="233" t="s">
        <v>19</v>
      </c>
      <c r="F357" s="234" t="s">
        <v>832</v>
      </c>
      <c r="G357" s="231"/>
      <c r="H357" s="235">
        <v>444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221</v>
      </c>
      <c r="AU357" s="241" t="s">
        <v>82</v>
      </c>
      <c r="AV357" s="13" t="s">
        <v>82</v>
      </c>
      <c r="AW357" s="13" t="s">
        <v>35</v>
      </c>
      <c r="AX357" s="13" t="s">
        <v>80</v>
      </c>
      <c r="AY357" s="241" t="s">
        <v>202</v>
      </c>
    </row>
    <row r="358" s="13" customFormat="1">
      <c r="A358" s="13"/>
      <c r="B358" s="230"/>
      <c r="C358" s="231"/>
      <c r="D358" s="232" t="s">
        <v>221</v>
      </c>
      <c r="E358" s="231"/>
      <c r="F358" s="234" t="s">
        <v>833</v>
      </c>
      <c r="G358" s="231"/>
      <c r="H358" s="235">
        <v>470.63999999999999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221</v>
      </c>
      <c r="AU358" s="241" t="s">
        <v>82</v>
      </c>
      <c r="AV358" s="13" t="s">
        <v>82</v>
      </c>
      <c r="AW358" s="13" t="s">
        <v>4</v>
      </c>
      <c r="AX358" s="13" t="s">
        <v>80</v>
      </c>
      <c r="AY358" s="241" t="s">
        <v>202</v>
      </c>
    </row>
    <row r="359" s="2" customFormat="1" ht="16.5" customHeight="1">
      <c r="A359" s="38"/>
      <c r="B359" s="39"/>
      <c r="C359" s="212" t="s">
        <v>838</v>
      </c>
      <c r="D359" s="212" t="s">
        <v>205</v>
      </c>
      <c r="E359" s="213" t="s">
        <v>839</v>
      </c>
      <c r="F359" s="214" t="s">
        <v>840</v>
      </c>
      <c r="G359" s="215" t="s">
        <v>208</v>
      </c>
      <c r="H359" s="216">
        <v>1240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2.0000000000000002E-05</v>
      </c>
      <c r="R359" s="221">
        <f>Q359*H359</f>
        <v>0.024800000000000003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230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230</v>
      </c>
      <c r="BM359" s="223" t="s">
        <v>841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842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 ht="16.5" customHeight="1">
      <c r="A361" s="38"/>
      <c r="B361" s="39"/>
      <c r="C361" s="242" t="s">
        <v>843</v>
      </c>
      <c r="D361" s="242" t="s">
        <v>243</v>
      </c>
      <c r="E361" s="243" t="s">
        <v>844</v>
      </c>
      <c r="F361" s="244" t="s">
        <v>845</v>
      </c>
      <c r="G361" s="245" t="s">
        <v>208</v>
      </c>
      <c r="H361" s="246">
        <v>127.2</v>
      </c>
      <c r="I361" s="247"/>
      <c r="J361" s="248">
        <f>ROUND(I361*H361,2)</f>
        <v>0</v>
      </c>
      <c r="K361" s="244" t="s">
        <v>209</v>
      </c>
      <c r="L361" s="249"/>
      <c r="M361" s="250" t="s">
        <v>19</v>
      </c>
      <c r="N361" s="251" t="s">
        <v>44</v>
      </c>
      <c r="O361" s="84"/>
      <c r="P361" s="221">
        <f>O361*H361</f>
        <v>0</v>
      </c>
      <c r="Q361" s="221">
        <v>0.0087899999999999992</v>
      </c>
      <c r="R361" s="221">
        <f>Q361*H361</f>
        <v>1.118088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680</v>
      </c>
      <c r="AT361" s="223" t="s">
        <v>243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680</v>
      </c>
      <c r="BM361" s="223" t="s">
        <v>846</v>
      </c>
    </row>
    <row r="362" s="13" customFormat="1">
      <c r="A362" s="13"/>
      <c r="B362" s="230"/>
      <c r="C362" s="231"/>
      <c r="D362" s="232" t="s">
        <v>221</v>
      </c>
      <c r="E362" s="233" t="s">
        <v>19</v>
      </c>
      <c r="F362" s="234" t="s">
        <v>847</v>
      </c>
      <c r="G362" s="231"/>
      <c r="H362" s="235">
        <v>120</v>
      </c>
      <c r="I362" s="236"/>
      <c r="J362" s="231"/>
      <c r="K362" s="231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221</v>
      </c>
      <c r="AU362" s="241" t="s">
        <v>82</v>
      </c>
      <c r="AV362" s="13" t="s">
        <v>82</v>
      </c>
      <c r="AW362" s="13" t="s">
        <v>35</v>
      </c>
      <c r="AX362" s="13" t="s">
        <v>80</v>
      </c>
      <c r="AY362" s="241" t="s">
        <v>202</v>
      </c>
    </row>
    <row r="363" s="13" customFormat="1">
      <c r="A363" s="13"/>
      <c r="B363" s="230"/>
      <c r="C363" s="231"/>
      <c r="D363" s="232" t="s">
        <v>221</v>
      </c>
      <c r="E363" s="231"/>
      <c r="F363" s="234" t="s">
        <v>848</v>
      </c>
      <c r="G363" s="231"/>
      <c r="H363" s="235">
        <v>127.2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221</v>
      </c>
      <c r="AU363" s="241" t="s">
        <v>82</v>
      </c>
      <c r="AV363" s="13" t="s">
        <v>82</v>
      </c>
      <c r="AW363" s="13" t="s">
        <v>4</v>
      </c>
      <c r="AX363" s="13" t="s">
        <v>80</v>
      </c>
      <c r="AY363" s="241" t="s">
        <v>202</v>
      </c>
    </row>
    <row r="364" s="2" customFormat="1" ht="16.5" customHeight="1">
      <c r="A364" s="38"/>
      <c r="B364" s="39"/>
      <c r="C364" s="242" t="s">
        <v>680</v>
      </c>
      <c r="D364" s="242" t="s">
        <v>243</v>
      </c>
      <c r="E364" s="243" t="s">
        <v>849</v>
      </c>
      <c r="F364" s="244" t="s">
        <v>850</v>
      </c>
      <c r="G364" s="245" t="s">
        <v>208</v>
      </c>
      <c r="H364" s="246">
        <v>127.2</v>
      </c>
      <c r="I364" s="247"/>
      <c r="J364" s="248">
        <f>ROUND(I364*H364,2)</f>
        <v>0</v>
      </c>
      <c r="K364" s="244" t="s">
        <v>209</v>
      </c>
      <c r="L364" s="249"/>
      <c r="M364" s="250" t="s">
        <v>19</v>
      </c>
      <c r="N364" s="251" t="s">
        <v>44</v>
      </c>
      <c r="O364" s="84"/>
      <c r="P364" s="221">
        <f>O364*H364</f>
        <v>0</v>
      </c>
      <c r="Q364" s="221">
        <v>0.0082199999999999999</v>
      </c>
      <c r="R364" s="221">
        <f>Q364*H364</f>
        <v>1.0455840000000001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680</v>
      </c>
      <c r="AT364" s="223" t="s">
        <v>243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680</v>
      </c>
      <c r="BM364" s="223" t="s">
        <v>851</v>
      </c>
    </row>
    <row r="365" s="13" customFormat="1">
      <c r="A365" s="13"/>
      <c r="B365" s="230"/>
      <c r="C365" s="231"/>
      <c r="D365" s="232" t="s">
        <v>221</v>
      </c>
      <c r="E365" s="233" t="s">
        <v>19</v>
      </c>
      <c r="F365" s="234" t="s">
        <v>847</v>
      </c>
      <c r="G365" s="231"/>
      <c r="H365" s="235">
        <v>120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221</v>
      </c>
      <c r="AU365" s="241" t="s">
        <v>82</v>
      </c>
      <c r="AV365" s="13" t="s">
        <v>82</v>
      </c>
      <c r="AW365" s="13" t="s">
        <v>35</v>
      </c>
      <c r="AX365" s="13" t="s">
        <v>80</v>
      </c>
      <c r="AY365" s="241" t="s">
        <v>202</v>
      </c>
    </row>
    <row r="366" s="13" customFormat="1">
      <c r="A366" s="13"/>
      <c r="B366" s="230"/>
      <c r="C366" s="231"/>
      <c r="D366" s="232" t="s">
        <v>221</v>
      </c>
      <c r="E366" s="231"/>
      <c r="F366" s="234" t="s">
        <v>848</v>
      </c>
      <c r="G366" s="231"/>
      <c r="H366" s="235">
        <v>127.2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221</v>
      </c>
      <c r="AU366" s="241" t="s">
        <v>82</v>
      </c>
      <c r="AV366" s="13" t="s">
        <v>82</v>
      </c>
      <c r="AW366" s="13" t="s">
        <v>4</v>
      </c>
      <c r="AX366" s="13" t="s">
        <v>80</v>
      </c>
      <c r="AY366" s="241" t="s">
        <v>202</v>
      </c>
    </row>
    <row r="367" s="2" customFormat="1" ht="16.5" customHeight="1">
      <c r="A367" s="38"/>
      <c r="B367" s="39"/>
      <c r="C367" s="242" t="s">
        <v>852</v>
      </c>
      <c r="D367" s="242" t="s">
        <v>243</v>
      </c>
      <c r="E367" s="243" t="s">
        <v>853</v>
      </c>
      <c r="F367" s="244" t="s">
        <v>854</v>
      </c>
      <c r="G367" s="245" t="s">
        <v>208</v>
      </c>
      <c r="H367" s="246">
        <v>1000</v>
      </c>
      <c r="I367" s="247"/>
      <c r="J367" s="248">
        <f>ROUND(I367*H367,2)</f>
        <v>0</v>
      </c>
      <c r="K367" s="244" t="s">
        <v>209</v>
      </c>
      <c r="L367" s="249"/>
      <c r="M367" s="250" t="s">
        <v>19</v>
      </c>
      <c r="N367" s="251" t="s">
        <v>44</v>
      </c>
      <c r="O367" s="84"/>
      <c r="P367" s="221">
        <f>O367*H367</f>
        <v>0</v>
      </c>
      <c r="Q367" s="221">
        <v>0.0077000000000000002</v>
      </c>
      <c r="R367" s="221">
        <f>Q367*H367</f>
        <v>7.7000000000000002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680</v>
      </c>
      <c r="AT367" s="223" t="s">
        <v>243</v>
      </c>
      <c r="AU367" s="223" t="s">
        <v>82</v>
      </c>
      <c r="AY367" s="17" t="s">
        <v>202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680</v>
      </c>
      <c r="BM367" s="223" t="s">
        <v>855</v>
      </c>
    </row>
    <row r="368" s="13" customFormat="1">
      <c r="A368" s="13"/>
      <c r="B368" s="230"/>
      <c r="C368" s="231"/>
      <c r="D368" s="232" t="s">
        <v>221</v>
      </c>
      <c r="E368" s="233" t="s">
        <v>19</v>
      </c>
      <c r="F368" s="234" t="s">
        <v>856</v>
      </c>
      <c r="G368" s="231"/>
      <c r="H368" s="235">
        <v>1000</v>
      </c>
      <c r="I368" s="236"/>
      <c r="J368" s="231"/>
      <c r="K368" s="231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221</v>
      </c>
      <c r="AU368" s="241" t="s">
        <v>82</v>
      </c>
      <c r="AV368" s="13" t="s">
        <v>82</v>
      </c>
      <c r="AW368" s="13" t="s">
        <v>35</v>
      </c>
      <c r="AX368" s="13" t="s">
        <v>80</v>
      </c>
      <c r="AY368" s="241" t="s">
        <v>202</v>
      </c>
    </row>
    <row r="369" s="2" customFormat="1" ht="16.5" customHeight="1">
      <c r="A369" s="38"/>
      <c r="B369" s="39"/>
      <c r="C369" s="212" t="s">
        <v>857</v>
      </c>
      <c r="D369" s="212" t="s">
        <v>205</v>
      </c>
      <c r="E369" s="213" t="s">
        <v>858</v>
      </c>
      <c r="F369" s="214" t="s">
        <v>859</v>
      </c>
      <c r="G369" s="215" t="s">
        <v>208</v>
      </c>
      <c r="H369" s="216">
        <v>360</v>
      </c>
      <c r="I369" s="217"/>
      <c r="J369" s="218">
        <f>ROUND(I369*H369,2)</f>
        <v>0</v>
      </c>
      <c r="K369" s="214" t="s">
        <v>209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4.0000000000000003E-05</v>
      </c>
      <c r="R369" s="221">
        <f>Q369*H369</f>
        <v>0.014400000000000001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230</v>
      </c>
      <c r="AT369" s="223" t="s">
        <v>205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230</v>
      </c>
      <c r="BM369" s="223" t="s">
        <v>860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861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2" customFormat="1" ht="16.5" customHeight="1">
      <c r="A371" s="38"/>
      <c r="B371" s="39"/>
      <c r="C371" s="242" t="s">
        <v>862</v>
      </c>
      <c r="D371" s="242" t="s">
        <v>243</v>
      </c>
      <c r="E371" s="243" t="s">
        <v>863</v>
      </c>
      <c r="F371" s="244" t="s">
        <v>864</v>
      </c>
      <c r="G371" s="245" t="s">
        <v>208</v>
      </c>
      <c r="H371" s="246">
        <v>190.80000000000001</v>
      </c>
      <c r="I371" s="247"/>
      <c r="J371" s="248">
        <f>ROUND(I371*H371,2)</f>
        <v>0</v>
      </c>
      <c r="K371" s="244" t="s">
        <v>209</v>
      </c>
      <c r="L371" s="249"/>
      <c r="M371" s="250" t="s">
        <v>19</v>
      </c>
      <c r="N371" s="251" t="s">
        <v>44</v>
      </c>
      <c r="O371" s="84"/>
      <c r="P371" s="221">
        <f>O371*H371</f>
        <v>0</v>
      </c>
      <c r="Q371" s="221">
        <v>0.015910000000000001</v>
      </c>
      <c r="R371" s="221">
        <f>Q371*H371</f>
        <v>3.0356280000000004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680</v>
      </c>
      <c r="AT371" s="223" t="s">
        <v>243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680</v>
      </c>
      <c r="BM371" s="223" t="s">
        <v>865</v>
      </c>
    </row>
    <row r="372" s="13" customFormat="1">
      <c r="A372" s="13"/>
      <c r="B372" s="230"/>
      <c r="C372" s="231"/>
      <c r="D372" s="232" t="s">
        <v>221</v>
      </c>
      <c r="E372" s="233" t="s">
        <v>19</v>
      </c>
      <c r="F372" s="234" t="s">
        <v>866</v>
      </c>
      <c r="G372" s="231"/>
      <c r="H372" s="235">
        <v>180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221</v>
      </c>
      <c r="AU372" s="241" t="s">
        <v>82</v>
      </c>
      <c r="AV372" s="13" t="s">
        <v>82</v>
      </c>
      <c r="AW372" s="13" t="s">
        <v>35</v>
      </c>
      <c r="AX372" s="13" t="s">
        <v>80</v>
      </c>
      <c r="AY372" s="241" t="s">
        <v>202</v>
      </c>
    </row>
    <row r="373" s="13" customFormat="1">
      <c r="A373" s="13"/>
      <c r="B373" s="230"/>
      <c r="C373" s="231"/>
      <c r="D373" s="232" t="s">
        <v>221</v>
      </c>
      <c r="E373" s="231"/>
      <c r="F373" s="234" t="s">
        <v>867</v>
      </c>
      <c r="G373" s="231"/>
      <c r="H373" s="235">
        <v>190.80000000000001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221</v>
      </c>
      <c r="AU373" s="241" t="s">
        <v>82</v>
      </c>
      <c r="AV373" s="13" t="s">
        <v>82</v>
      </c>
      <c r="AW373" s="13" t="s">
        <v>4</v>
      </c>
      <c r="AX373" s="13" t="s">
        <v>80</v>
      </c>
      <c r="AY373" s="241" t="s">
        <v>202</v>
      </c>
    </row>
    <row r="374" s="2" customFormat="1" ht="16.5" customHeight="1">
      <c r="A374" s="38"/>
      <c r="B374" s="39"/>
      <c r="C374" s="242" t="s">
        <v>868</v>
      </c>
      <c r="D374" s="242" t="s">
        <v>243</v>
      </c>
      <c r="E374" s="243" t="s">
        <v>869</v>
      </c>
      <c r="F374" s="244" t="s">
        <v>870</v>
      </c>
      <c r="G374" s="245" t="s">
        <v>208</v>
      </c>
      <c r="H374" s="246">
        <v>190.80000000000001</v>
      </c>
      <c r="I374" s="247"/>
      <c r="J374" s="248">
        <f>ROUND(I374*H374,2)</f>
        <v>0</v>
      </c>
      <c r="K374" s="244" t="s">
        <v>209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0.014710000000000001</v>
      </c>
      <c r="R374" s="221">
        <f>Q374*H374</f>
        <v>2.8066680000000002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680</v>
      </c>
      <c r="AT374" s="223" t="s">
        <v>243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680</v>
      </c>
      <c r="BM374" s="223" t="s">
        <v>871</v>
      </c>
    </row>
    <row r="375" s="13" customFormat="1">
      <c r="A375" s="13"/>
      <c r="B375" s="230"/>
      <c r="C375" s="231"/>
      <c r="D375" s="232" t="s">
        <v>221</v>
      </c>
      <c r="E375" s="233" t="s">
        <v>19</v>
      </c>
      <c r="F375" s="234" t="s">
        <v>866</v>
      </c>
      <c r="G375" s="231"/>
      <c r="H375" s="235">
        <v>180</v>
      </c>
      <c r="I375" s="236"/>
      <c r="J375" s="231"/>
      <c r="K375" s="231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221</v>
      </c>
      <c r="AU375" s="241" t="s">
        <v>82</v>
      </c>
      <c r="AV375" s="13" t="s">
        <v>82</v>
      </c>
      <c r="AW375" s="13" t="s">
        <v>35</v>
      </c>
      <c r="AX375" s="13" t="s">
        <v>80</v>
      </c>
      <c r="AY375" s="241" t="s">
        <v>202</v>
      </c>
    </row>
    <row r="376" s="13" customFormat="1">
      <c r="A376" s="13"/>
      <c r="B376" s="230"/>
      <c r="C376" s="231"/>
      <c r="D376" s="232" t="s">
        <v>221</v>
      </c>
      <c r="E376" s="231"/>
      <c r="F376" s="234" t="s">
        <v>867</v>
      </c>
      <c r="G376" s="231"/>
      <c r="H376" s="235">
        <v>190.80000000000001</v>
      </c>
      <c r="I376" s="236"/>
      <c r="J376" s="231"/>
      <c r="K376" s="231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221</v>
      </c>
      <c r="AU376" s="241" t="s">
        <v>82</v>
      </c>
      <c r="AV376" s="13" t="s">
        <v>82</v>
      </c>
      <c r="AW376" s="13" t="s">
        <v>4</v>
      </c>
      <c r="AX376" s="13" t="s">
        <v>80</v>
      </c>
      <c r="AY376" s="241" t="s">
        <v>202</v>
      </c>
    </row>
    <row r="377" s="2" customFormat="1" ht="16.5" customHeight="1">
      <c r="A377" s="38"/>
      <c r="B377" s="39"/>
      <c r="C377" s="212" t="s">
        <v>872</v>
      </c>
      <c r="D377" s="212" t="s">
        <v>205</v>
      </c>
      <c r="E377" s="213" t="s">
        <v>873</v>
      </c>
      <c r="F377" s="214" t="s">
        <v>874</v>
      </c>
      <c r="G377" s="215" t="s">
        <v>208</v>
      </c>
      <c r="H377" s="216">
        <v>1576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6.0000000000000002E-05</v>
      </c>
      <c r="R377" s="221">
        <f>Q377*H377</f>
        <v>0.094560000000000005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230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230</v>
      </c>
      <c r="BM377" s="223" t="s">
        <v>875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876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 ht="16.5" customHeight="1">
      <c r="A379" s="38"/>
      <c r="B379" s="39"/>
      <c r="C379" s="242" t="s">
        <v>877</v>
      </c>
      <c r="D379" s="242" t="s">
        <v>243</v>
      </c>
      <c r="E379" s="243" t="s">
        <v>878</v>
      </c>
      <c r="F379" s="244" t="s">
        <v>879</v>
      </c>
      <c r="G379" s="245" t="s">
        <v>208</v>
      </c>
      <c r="H379" s="246">
        <v>415.51999999999998</v>
      </c>
      <c r="I379" s="247"/>
      <c r="J379" s="248">
        <f>ROUND(I379*H379,2)</f>
        <v>0</v>
      </c>
      <c r="K379" s="244" t="s">
        <v>209</v>
      </c>
      <c r="L379" s="249"/>
      <c r="M379" s="250" t="s">
        <v>19</v>
      </c>
      <c r="N379" s="251" t="s">
        <v>44</v>
      </c>
      <c r="O379" s="84"/>
      <c r="P379" s="221">
        <f>O379*H379</f>
        <v>0</v>
      </c>
      <c r="Q379" s="221">
        <v>0.025729999999999999</v>
      </c>
      <c r="R379" s="221">
        <f>Q379*H379</f>
        <v>10.6913296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680</v>
      </c>
      <c r="AT379" s="223" t="s">
        <v>243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680</v>
      </c>
      <c r="BM379" s="223" t="s">
        <v>880</v>
      </c>
    </row>
    <row r="380" s="13" customFormat="1">
      <c r="A380" s="13"/>
      <c r="B380" s="230"/>
      <c r="C380" s="231"/>
      <c r="D380" s="232" t="s">
        <v>221</v>
      </c>
      <c r="E380" s="233" t="s">
        <v>19</v>
      </c>
      <c r="F380" s="234" t="s">
        <v>881</v>
      </c>
      <c r="G380" s="231"/>
      <c r="H380" s="235">
        <v>392</v>
      </c>
      <c r="I380" s="236"/>
      <c r="J380" s="231"/>
      <c r="K380" s="231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221</v>
      </c>
      <c r="AU380" s="241" t="s">
        <v>82</v>
      </c>
      <c r="AV380" s="13" t="s">
        <v>82</v>
      </c>
      <c r="AW380" s="13" t="s">
        <v>35</v>
      </c>
      <c r="AX380" s="13" t="s">
        <v>80</v>
      </c>
      <c r="AY380" s="241" t="s">
        <v>202</v>
      </c>
    </row>
    <row r="381" s="13" customFormat="1">
      <c r="A381" s="13"/>
      <c r="B381" s="230"/>
      <c r="C381" s="231"/>
      <c r="D381" s="232" t="s">
        <v>221</v>
      </c>
      <c r="E381" s="231"/>
      <c r="F381" s="234" t="s">
        <v>882</v>
      </c>
      <c r="G381" s="231"/>
      <c r="H381" s="235">
        <v>415.51999999999998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221</v>
      </c>
      <c r="AU381" s="241" t="s">
        <v>82</v>
      </c>
      <c r="AV381" s="13" t="s">
        <v>82</v>
      </c>
      <c r="AW381" s="13" t="s">
        <v>4</v>
      </c>
      <c r="AX381" s="13" t="s">
        <v>80</v>
      </c>
      <c r="AY381" s="241" t="s">
        <v>202</v>
      </c>
    </row>
    <row r="382" s="2" customFormat="1" ht="16.5" customHeight="1">
      <c r="A382" s="38"/>
      <c r="B382" s="39"/>
      <c r="C382" s="242" t="s">
        <v>883</v>
      </c>
      <c r="D382" s="242" t="s">
        <v>243</v>
      </c>
      <c r="E382" s="243" t="s">
        <v>884</v>
      </c>
      <c r="F382" s="244" t="s">
        <v>885</v>
      </c>
      <c r="G382" s="245" t="s">
        <v>208</v>
      </c>
      <c r="H382" s="246">
        <v>415.51999999999998</v>
      </c>
      <c r="I382" s="247"/>
      <c r="J382" s="248">
        <f>ROUND(I382*H382,2)</f>
        <v>0</v>
      </c>
      <c r="K382" s="244" t="s">
        <v>209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0.023390000000000001</v>
      </c>
      <c r="R382" s="221">
        <f>Q382*H382</f>
        <v>9.7190127999999998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680</v>
      </c>
      <c r="AT382" s="223" t="s">
        <v>243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680</v>
      </c>
      <c r="BM382" s="223" t="s">
        <v>886</v>
      </c>
    </row>
    <row r="383" s="13" customFormat="1">
      <c r="A383" s="13"/>
      <c r="B383" s="230"/>
      <c r="C383" s="231"/>
      <c r="D383" s="232" t="s">
        <v>221</v>
      </c>
      <c r="E383" s="233" t="s">
        <v>19</v>
      </c>
      <c r="F383" s="234" t="s">
        <v>881</v>
      </c>
      <c r="G383" s="231"/>
      <c r="H383" s="235">
        <v>392</v>
      </c>
      <c r="I383" s="236"/>
      <c r="J383" s="231"/>
      <c r="K383" s="231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221</v>
      </c>
      <c r="AU383" s="241" t="s">
        <v>82</v>
      </c>
      <c r="AV383" s="13" t="s">
        <v>82</v>
      </c>
      <c r="AW383" s="13" t="s">
        <v>35</v>
      </c>
      <c r="AX383" s="13" t="s">
        <v>80</v>
      </c>
      <c r="AY383" s="241" t="s">
        <v>202</v>
      </c>
    </row>
    <row r="384" s="13" customFormat="1">
      <c r="A384" s="13"/>
      <c r="B384" s="230"/>
      <c r="C384" s="231"/>
      <c r="D384" s="232" t="s">
        <v>221</v>
      </c>
      <c r="E384" s="231"/>
      <c r="F384" s="234" t="s">
        <v>882</v>
      </c>
      <c r="G384" s="231"/>
      <c r="H384" s="235">
        <v>415.51999999999998</v>
      </c>
      <c r="I384" s="236"/>
      <c r="J384" s="231"/>
      <c r="K384" s="231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221</v>
      </c>
      <c r="AU384" s="241" t="s">
        <v>82</v>
      </c>
      <c r="AV384" s="13" t="s">
        <v>82</v>
      </c>
      <c r="AW384" s="13" t="s">
        <v>4</v>
      </c>
      <c r="AX384" s="13" t="s">
        <v>80</v>
      </c>
      <c r="AY384" s="241" t="s">
        <v>202</v>
      </c>
    </row>
    <row r="385" s="2" customFormat="1" ht="16.5" customHeight="1">
      <c r="A385" s="38"/>
      <c r="B385" s="39"/>
      <c r="C385" s="242" t="s">
        <v>887</v>
      </c>
      <c r="D385" s="242" t="s">
        <v>243</v>
      </c>
      <c r="E385" s="243" t="s">
        <v>888</v>
      </c>
      <c r="F385" s="244" t="s">
        <v>889</v>
      </c>
      <c r="G385" s="245" t="s">
        <v>208</v>
      </c>
      <c r="H385" s="246">
        <v>792</v>
      </c>
      <c r="I385" s="247"/>
      <c r="J385" s="248">
        <f>ROUND(I385*H385,2)</f>
        <v>0</v>
      </c>
      <c r="K385" s="244" t="s">
        <v>209</v>
      </c>
      <c r="L385" s="249"/>
      <c r="M385" s="250" t="s">
        <v>19</v>
      </c>
      <c r="N385" s="251" t="s">
        <v>44</v>
      </c>
      <c r="O385" s="84"/>
      <c r="P385" s="221">
        <f>O385*H385</f>
        <v>0</v>
      </c>
      <c r="Q385" s="221">
        <v>0.021999999999999999</v>
      </c>
      <c r="R385" s="221">
        <f>Q385*H385</f>
        <v>17.423999999999999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680</v>
      </c>
      <c r="AT385" s="223" t="s">
        <v>243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680</v>
      </c>
      <c r="BM385" s="223" t="s">
        <v>890</v>
      </c>
    </row>
    <row r="386" s="13" customFormat="1">
      <c r="A386" s="13"/>
      <c r="B386" s="230"/>
      <c r="C386" s="231"/>
      <c r="D386" s="232" t="s">
        <v>221</v>
      </c>
      <c r="E386" s="233" t="s">
        <v>19</v>
      </c>
      <c r="F386" s="234" t="s">
        <v>891</v>
      </c>
      <c r="G386" s="231"/>
      <c r="H386" s="235">
        <v>792</v>
      </c>
      <c r="I386" s="236"/>
      <c r="J386" s="231"/>
      <c r="K386" s="231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221</v>
      </c>
      <c r="AU386" s="241" t="s">
        <v>82</v>
      </c>
      <c r="AV386" s="13" t="s">
        <v>82</v>
      </c>
      <c r="AW386" s="13" t="s">
        <v>35</v>
      </c>
      <c r="AX386" s="13" t="s">
        <v>80</v>
      </c>
      <c r="AY386" s="241" t="s">
        <v>202</v>
      </c>
    </row>
    <row r="387" s="2" customFormat="1" ht="16.5" customHeight="1">
      <c r="A387" s="38"/>
      <c r="B387" s="39"/>
      <c r="C387" s="212" t="s">
        <v>892</v>
      </c>
      <c r="D387" s="212" t="s">
        <v>205</v>
      </c>
      <c r="E387" s="213" t="s">
        <v>893</v>
      </c>
      <c r="F387" s="214" t="s">
        <v>894</v>
      </c>
      <c r="G387" s="215" t="s">
        <v>208</v>
      </c>
      <c r="H387" s="216">
        <v>880</v>
      </c>
      <c r="I387" s="217"/>
      <c r="J387" s="218">
        <f>ROUND(I387*H387,2)</f>
        <v>0</v>
      </c>
      <c r="K387" s="214" t="s">
        <v>209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0.00014999999999999999</v>
      </c>
      <c r="R387" s="221">
        <f>Q387*H387</f>
        <v>0.13199999999999998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230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230</v>
      </c>
      <c r="BM387" s="223" t="s">
        <v>895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896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16.5" customHeight="1">
      <c r="A389" s="38"/>
      <c r="B389" s="39"/>
      <c r="C389" s="242" t="s">
        <v>897</v>
      </c>
      <c r="D389" s="242" t="s">
        <v>243</v>
      </c>
      <c r="E389" s="243" t="s">
        <v>898</v>
      </c>
      <c r="F389" s="244" t="s">
        <v>899</v>
      </c>
      <c r="G389" s="245" t="s">
        <v>208</v>
      </c>
      <c r="H389" s="246">
        <v>466.39999999999998</v>
      </c>
      <c r="I389" s="247"/>
      <c r="J389" s="248">
        <f>ROUND(I389*H389,2)</f>
        <v>0</v>
      </c>
      <c r="K389" s="244" t="s">
        <v>209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0.046539999999999998</v>
      </c>
      <c r="R389" s="221">
        <f>Q389*H389</f>
        <v>21.706256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680</v>
      </c>
      <c r="AT389" s="223" t="s">
        <v>243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680</v>
      </c>
      <c r="BM389" s="223" t="s">
        <v>900</v>
      </c>
    </row>
    <row r="390" s="13" customFormat="1">
      <c r="A390" s="13"/>
      <c r="B390" s="230"/>
      <c r="C390" s="231"/>
      <c r="D390" s="232" t="s">
        <v>221</v>
      </c>
      <c r="E390" s="233" t="s">
        <v>19</v>
      </c>
      <c r="F390" s="234" t="s">
        <v>901</v>
      </c>
      <c r="G390" s="231"/>
      <c r="H390" s="235">
        <v>440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221</v>
      </c>
      <c r="AU390" s="241" t="s">
        <v>82</v>
      </c>
      <c r="AV390" s="13" t="s">
        <v>82</v>
      </c>
      <c r="AW390" s="13" t="s">
        <v>35</v>
      </c>
      <c r="AX390" s="13" t="s">
        <v>80</v>
      </c>
      <c r="AY390" s="241" t="s">
        <v>202</v>
      </c>
    </row>
    <row r="391" s="13" customFormat="1">
      <c r="A391" s="13"/>
      <c r="B391" s="230"/>
      <c r="C391" s="231"/>
      <c r="D391" s="232" t="s">
        <v>221</v>
      </c>
      <c r="E391" s="231"/>
      <c r="F391" s="234" t="s">
        <v>902</v>
      </c>
      <c r="G391" s="231"/>
      <c r="H391" s="235">
        <v>466.39999999999998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221</v>
      </c>
      <c r="AU391" s="241" t="s">
        <v>82</v>
      </c>
      <c r="AV391" s="13" t="s">
        <v>82</v>
      </c>
      <c r="AW391" s="13" t="s">
        <v>4</v>
      </c>
      <c r="AX391" s="13" t="s">
        <v>80</v>
      </c>
      <c r="AY391" s="241" t="s">
        <v>202</v>
      </c>
    </row>
    <row r="392" s="2" customFormat="1" ht="16.5" customHeight="1">
      <c r="A392" s="38"/>
      <c r="B392" s="39"/>
      <c r="C392" s="242" t="s">
        <v>903</v>
      </c>
      <c r="D392" s="242" t="s">
        <v>243</v>
      </c>
      <c r="E392" s="243" t="s">
        <v>904</v>
      </c>
      <c r="F392" s="244" t="s">
        <v>905</v>
      </c>
      <c r="G392" s="245" t="s">
        <v>208</v>
      </c>
      <c r="H392" s="246">
        <v>466.39999999999998</v>
      </c>
      <c r="I392" s="247"/>
      <c r="J392" s="248">
        <f>ROUND(I392*H392,2)</f>
        <v>0</v>
      </c>
      <c r="K392" s="244" t="s">
        <v>209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0.043090000000000003</v>
      </c>
      <c r="R392" s="221">
        <f>Q392*H392</f>
        <v>20.097176000000001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680</v>
      </c>
      <c r="AT392" s="223" t="s">
        <v>243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680</v>
      </c>
      <c r="BM392" s="223" t="s">
        <v>906</v>
      </c>
    </row>
    <row r="393" s="13" customFormat="1">
      <c r="A393" s="13"/>
      <c r="B393" s="230"/>
      <c r="C393" s="231"/>
      <c r="D393" s="232" t="s">
        <v>221</v>
      </c>
      <c r="E393" s="233" t="s">
        <v>19</v>
      </c>
      <c r="F393" s="234" t="s">
        <v>907</v>
      </c>
      <c r="G393" s="231"/>
      <c r="H393" s="235">
        <v>440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221</v>
      </c>
      <c r="AU393" s="241" t="s">
        <v>82</v>
      </c>
      <c r="AV393" s="13" t="s">
        <v>82</v>
      </c>
      <c r="AW393" s="13" t="s">
        <v>35</v>
      </c>
      <c r="AX393" s="13" t="s">
        <v>80</v>
      </c>
      <c r="AY393" s="241" t="s">
        <v>202</v>
      </c>
    </row>
    <row r="394" s="13" customFormat="1">
      <c r="A394" s="13"/>
      <c r="B394" s="230"/>
      <c r="C394" s="231"/>
      <c r="D394" s="232" t="s">
        <v>221</v>
      </c>
      <c r="E394" s="231"/>
      <c r="F394" s="234" t="s">
        <v>902</v>
      </c>
      <c r="G394" s="231"/>
      <c r="H394" s="235">
        <v>466.39999999999998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221</v>
      </c>
      <c r="AU394" s="241" t="s">
        <v>82</v>
      </c>
      <c r="AV394" s="13" t="s">
        <v>82</v>
      </c>
      <c r="AW394" s="13" t="s">
        <v>4</v>
      </c>
      <c r="AX394" s="13" t="s">
        <v>80</v>
      </c>
      <c r="AY394" s="241" t="s">
        <v>202</v>
      </c>
    </row>
    <row r="395" s="2" customFormat="1" ht="16.5" customHeight="1">
      <c r="A395" s="38"/>
      <c r="B395" s="39"/>
      <c r="C395" s="212" t="s">
        <v>908</v>
      </c>
      <c r="D395" s="212" t="s">
        <v>205</v>
      </c>
      <c r="E395" s="213" t="s">
        <v>909</v>
      </c>
      <c r="F395" s="214" t="s">
        <v>910</v>
      </c>
      <c r="G395" s="215" t="s">
        <v>208</v>
      </c>
      <c r="H395" s="216">
        <v>1920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0.00019000000000000001</v>
      </c>
      <c r="R395" s="221">
        <f>Q395*H395</f>
        <v>0.36480000000000001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230</v>
      </c>
      <c r="BM395" s="223" t="s">
        <v>911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912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16.5" customHeight="1">
      <c r="A397" s="38"/>
      <c r="B397" s="39"/>
      <c r="C397" s="242" t="s">
        <v>913</v>
      </c>
      <c r="D397" s="242" t="s">
        <v>243</v>
      </c>
      <c r="E397" s="243" t="s">
        <v>914</v>
      </c>
      <c r="F397" s="244" t="s">
        <v>915</v>
      </c>
      <c r="G397" s="245" t="s">
        <v>208</v>
      </c>
      <c r="H397" s="246">
        <v>1017.6</v>
      </c>
      <c r="I397" s="247"/>
      <c r="J397" s="248">
        <f>ROUND(I397*H397,2)</f>
        <v>0</v>
      </c>
      <c r="K397" s="244" t="s">
        <v>209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0.063060000000000005</v>
      </c>
      <c r="R397" s="221">
        <f>Q397*H397</f>
        <v>64.16985600000001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680</v>
      </c>
      <c r="AT397" s="223" t="s">
        <v>243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680</v>
      </c>
      <c r="BM397" s="223" t="s">
        <v>916</v>
      </c>
    </row>
    <row r="398" s="13" customFormat="1">
      <c r="A398" s="13"/>
      <c r="B398" s="230"/>
      <c r="C398" s="231"/>
      <c r="D398" s="232" t="s">
        <v>221</v>
      </c>
      <c r="E398" s="233" t="s">
        <v>19</v>
      </c>
      <c r="F398" s="234" t="s">
        <v>917</v>
      </c>
      <c r="G398" s="231"/>
      <c r="H398" s="235">
        <v>960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221</v>
      </c>
      <c r="AU398" s="241" t="s">
        <v>82</v>
      </c>
      <c r="AV398" s="13" t="s">
        <v>82</v>
      </c>
      <c r="AW398" s="13" t="s">
        <v>35</v>
      </c>
      <c r="AX398" s="13" t="s">
        <v>80</v>
      </c>
      <c r="AY398" s="241" t="s">
        <v>202</v>
      </c>
    </row>
    <row r="399" s="13" customFormat="1">
      <c r="A399" s="13"/>
      <c r="B399" s="230"/>
      <c r="C399" s="231"/>
      <c r="D399" s="232" t="s">
        <v>221</v>
      </c>
      <c r="E399" s="231"/>
      <c r="F399" s="234" t="s">
        <v>918</v>
      </c>
      <c r="G399" s="231"/>
      <c r="H399" s="235">
        <v>1017.6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221</v>
      </c>
      <c r="AU399" s="241" t="s">
        <v>82</v>
      </c>
      <c r="AV399" s="13" t="s">
        <v>82</v>
      </c>
      <c r="AW399" s="13" t="s">
        <v>4</v>
      </c>
      <c r="AX399" s="13" t="s">
        <v>80</v>
      </c>
      <c r="AY399" s="241" t="s">
        <v>202</v>
      </c>
    </row>
    <row r="400" s="2" customFormat="1" ht="16.5" customHeight="1">
      <c r="A400" s="38"/>
      <c r="B400" s="39"/>
      <c r="C400" s="242" t="s">
        <v>919</v>
      </c>
      <c r="D400" s="242" t="s">
        <v>243</v>
      </c>
      <c r="E400" s="243" t="s">
        <v>920</v>
      </c>
      <c r="F400" s="244" t="s">
        <v>921</v>
      </c>
      <c r="G400" s="245" t="s">
        <v>208</v>
      </c>
      <c r="H400" s="246">
        <v>1017.6</v>
      </c>
      <c r="I400" s="247"/>
      <c r="J400" s="248">
        <f>ROUND(I400*H400,2)</f>
        <v>0</v>
      </c>
      <c r="K400" s="244" t="s">
        <v>209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0.067589999999999997</v>
      </c>
      <c r="R400" s="221">
        <f>Q400*H400</f>
        <v>68.779584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680</v>
      </c>
      <c r="AT400" s="223" t="s">
        <v>243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680</v>
      </c>
      <c r="BM400" s="223" t="s">
        <v>922</v>
      </c>
    </row>
    <row r="401" s="13" customFormat="1">
      <c r="A401" s="13"/>
      <c r="B401" s="230"/>
      <c r="C401" s="231"/>
      <c r="D401" s="232" t="s">
        <v>221</v>
      </c>
      <c r="E401" s="233" t="s">
        <v>19</v>
      </c>
      <c r="F401" s="234" t="s">
        <v>917</v>
      </c>
      <c r="G401" s="231"/>
      <c r="H401" s="235">
        <v>960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35</v>
      </c>
      <c r="AX401" s="13" t="s">
        <v>80</v>
      </c>
      <c r="AY401" s="241" t="s">
        <v>202</v>
      </c>
    </row>
    <row r="402" s="13" customFormat="1">
      <c r="A402" s="13"/>
      <c r="B402" s="230"/>
      <c r="C402" s="231"/>
      <c r="D402" s="232" t="s">
        <v>221</v>
      </c>
      <c r="E402" s="231"/>
      <c r="F402" s="234" t="s">
        <v>918</v>
      </c>
      <c r="G402" s="231"/>
      <c r="H402" s="235">
        <v>1017.6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221</v>
      </c>
      <c r="AU402" s="241" t="s">
        <v>82</v>
      </c>
      <c r="AV402" s="13" t="s">
        <v>82</v>
      </c>
      <c r="AW402" s="13" t="s">
        <v>4</v>
      </c>
      <c r="AX402" s="13" t="s">
        <v>80</v>
      </c>
      <c r="AY402" s="241" t="s">
        <v>202</v>
      </c>
    </row>
    <row r="403" s="2" customFormat="1" ht="16.5" customHeight="1">
      <c r="A403" s="38"/>
      <c r="B403" s="39"/>
      <c r="C403" s="242" t="s">
        <v>923</v>
      </c>
      <c r="D403" s="242" t="s">
        <v>243</v>
      </c>
      <c r="E403" s="243" t="s">
        <v>924</v>
      </c>
      <c r="F403" s="244" t="s">
        <v>915</v>
      </c>
      <c r="G403" s="245" t="s">
        <v>208</v>
      </c>
      <c r="H403" s="246">
        <v>12</v>
      </c>
      <c r="I403" s="247"/>
      <c r="J403" s="248">
        <f>ROUND(I403*H403,2)</f>
        <v>0</v>
      </c>
      <c r="K403" s="244" t="s">
        <v>19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0.063060000000000005</v>
      </c>
      <c r="R403" s="221">
        <f>Q403*H403</f>
        <v>0.75672000000000006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680</v>
      </c>
      <c r="AT403" s="223" t="s">
        <v>243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680</v>
      </c>
      <c r="BM403" s="223" t="s">
        <v>925</v>
      </c>
    </row>
    <row r="404" s="13" customFormat="1">
      <c r="A404" s="13"/>
      <c r="B404" s="230"/>
      <c r="C404" s="231"/>
      <c r="D404" s="232" t="s">
        <v>221</v>
      </c>
      <c r="E404" s="233" t="s">
        <v>19</v>
      </c>
      <c r="F404" s="234" t="s">
        <v>8</v>
      </c>
      <c r="G404" s="231"/>
      <c r="H404" s="235">
        <v>12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35</v>
      </c>
      <c r="AX404" s="13" t="s">
        <v>80</v>
      </c>
      <c r="AY404" s="241" t="s">
        <v>202</v>
      </c>
    </row>
    <row r="405" s="2" customFormat="1" ht="16.5" customHeight="1">
      <c r="A405" s="38"/>
      <c r="B405" s="39"/>
      <c r="C405" s="242" t="s">
        <v>926</v>
      </c>
      <c r="D405" s="242" t="s">
        <v>243</v>
      </c>
      <c r="E405" s="243" t="s">
        <v>927</v>
      </c>
      <c r="F405" s="244" t="s">
        <v>921</v>
      </c>
      <c r="G405" s="245" t="s">
        <v>208</v>
      </c>
      <c r="H405" s="246">
        <v>12</v>
      </c>
      <c r="I405" s="247"/>
      <c r="J405" s="248">
        <f>ROUND(I405*H405,2)</f>
        <v>0</v>
      </c>
      <c r="K405" s="244" t="s">
        <v>19</v>
      </c>
      <c r="L405" s="249"/>
      <c r="M405" s="250" t="s">
        <v>19</v>
      </c>
      <c r="N405" s="251" t="s">
        <v>44</v>
      </c>
      <c r="O405" s="84"/>
      <c r="P405" s="221">
        <f>O405*H405</f>
        <v>0</v>
      </c>
      <c r="Q405" s="221">
        <v>0.067589999999999997</v>
      </c>
      <c r="R405" s="221">
        <f>Q405*H405</f>
        <v>0.81108000000000002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680</v>
      </c>
      <c r="AT405" s="223" t="s">
        <v>243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680</v>
      </c>
      <c r="BM405" s="223" t="s">
        <v>928</v>
      </c>
    </row>
    <row r="406" s="13" customFormat="1">
      <c r="A406" s="13"/>
      <c r="B406" s="230"/>
      <c r="C406" s="231"/>
      <c r="D406" s="232" t="s">
        <v>221</v>
      </c>
      <c r="E406" s="233" t="s">
        <v>19</v>
      </c>
      <c r="F406" s="234" t="s">
        <v>8</v>
      </c>
      <c r="G406" s="231"/>
      <c r="H406" s="235">
        <v>12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221</v>
      </c>
      <c r="AU406" s="241" t="s">
        <v>82</v>
      </c>
      <c r="AV406" s="13" t="s">
        <v>82</v>
      </c>
      <c r="AW406" s="13" t="s">
        <v>35</v>
      </c>
      <c r="AX406" s="13" t="s">
        <v>80</v>
      </c>
      <c r="AY406" s="241" t="s">
        <v>202</v>
      </c>
    </row>
    <row r="407" s="2" customFormat="1" ht="16.5" customHeight="1">
      <c r="A407" s="38"/>
      <c r="B407" s="39"/>
      <c r="C407" s="212" t="s">
        <v>929</v>
      </c>
      <c r="D407" s="212" t="s">
        <v>205</v>
      </c>
      <c r="E407" s="213" t="s">
        <v>930</v>
      </c>
      <c r="F407" s="214" t="s">
        <v>931</v>
      </c>
      <c r="G407" s="215" t="s">
        <v>208</v>
      </c>
      <c r="H407" s="216">
        <v>3600</v>
      </c>
      <c r="I407" s="217"/>
      <c r="J407" s="218">
        <f>ROUND(I407*H407,2)</f>
        <v>0</v>
      </c>
      <c r="K407" s="214" t="s">
        <v>209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0.00019000000000000001</v>
      </c>
      <c r="R407" s="221">
        <f>Q407*H407</f>
        <v>0.68400000000000005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230</v>
      </c>
      <c r="AT407" s="223" t="s">
        <v>205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230</v>
      </c>
      <c r="BM407" s="223" t="s">
        <v>932</v>
      </c>
    </row>
    <row r="408" s="2" customFormat="1">
      <c r="A408" s="38"/>
      <c r="B408" s="39"/>
      <c r="C408" s="40"/>
      <c r="D408" s="225" t="s">
        <v>212</v>
      </c>
      <c r="E408" s="40"/>
      <c r="F408" s="226" t="s">
        <v>933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212</v>
      </c>
      <c r="AU408" s="17" t="s">
        <v>82</v>
      </c>
    </row>
    <row r="409" s="2" customFormat="1" ht="16.5" customHeight="1">
      <c r="A409" s="38"/>
      <c r="B409" s="39"/>
      <c r="C409" s="242" t="s">
        <v>934</v>
      </c>
      <c r="D409" s="242" t="s">
        <v>243</v>
      </c>
      <c r="E409" s="243" t="s">
        <v>935</v>
      </c>
      <c r="F409" s="244" t="s">
        <v>936</v>
      </c>
      <c r="G409" s="245" t="s">
        <v>208</v>
      </c>
      <c r="H409" s="246">
        <v>1908</v>
      </c>
      <c r="I409" s="247"/>
      <c r="J409" s="248">
        <f>ROUND(I409*H409,2)</f>
        <v>0</v>
      </c>
      <c r="K409" s="244" t="s">
        <v>209</v>
      </c>
      <c r="L409" s="249"/>
      <c r="M409" s="250" t="s">
        <v>19</v>
      </c>
      <c r="N409" s="251" t="s">
        <v>44</v>
      </c>
      <c r="O409" s="84"/>
      <c r="P409" s="221">
        <f>O409*H409</f>
        <v>0</v>
      </c>
      <c r="Q409" s="221">
        <v>0.060999999999999999</v>
      </c>
      <c r="R409" s="221">
        <f>Q409*H409</f>
        <v>116.38799999999999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680</v>
      </c>
      <c r="AT409" s="223" t="s">
        <v>243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680</v>
      </c>
      <c r="BM409" s="223" t="s">
        <v>937</v>
      </c>
    </row>
    <row r="410" s="13" customFormat="1">
      <c r="A410" s="13"/>
      <c r="B410" s="230"/>
      <c r="C410" s="231"/>
      <c r="D410" s="232" t="s">
        <v>221</v>
      </c>
      <c r="E410" s="233" t="s">
        <v>19</v>
      </c>
      <c r="F410" s="234" t="s">
        <v>938</v>
      </c>
      <c r="G410" s="231"/>
      <c r="H410" s="235">
        <v>1800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221</v>
      </c>
      <c r="AU410" s="241" t="s">
        <v>82</v>
      </c>
      <c r="AV410" s="13" t="s">
        <v>82</v>
      </c>
      <c r="AW410" s="13" t="s">
        <v>35</v>
      </c>
      <c r="AX410" s="13" t="s">
        <v>80</v>
      </c>
      <c r="AY410" s="241" t="s">
        <v>202</v>
      </c>
    </row>
    <row r="411" s="13" customFormat="1">
      <c r="A411" s="13"/>
      <c r="B411" s="230"/>
      <c r="C411" s="231"/>
      <c r="D411" s="232" t="s">
        <v>221</v>
      </c>
      <c r="E411" s="231"/>
      <c r="F411" s="234" t="s">
        <v>939</v>
      </c>
      <c r="G411" s="231"/>
      <c r="H411" s="235">
        <v>1908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221</v>
      </c>
      <c r="AU411" s="241" t="s">
        <v>82</v>
      </c>
      <c r="AV411" s="13" t="s">
        <v>82</v>
      </c>
      <c r="AW411" s="13" t="s">
        <v>4</v>
      </c>
      <c r="AX411" s="13" t="s">
        <v>80</v>
      </c>
      <c r="AY411" s="241" t="s">
        <v>202</v>
      </c>
    </row>
    <row r="412" s="2" customFormat="1" ht="16.5" customHeight="1">
      <c r="A412" s="38"/>
      <c r="B412" s="39"/>
      <c r="C412" s="242" t="s">
        <v>940</v>
      </c>
      <c r="D412" s="242" t="s">
        <v>243</v>
      </c>
      <c r="E412" s="243" t="s">
        <v>941</v>
      </c>
      <c r="F412" s="244" t="s">
        <v>942</v>
      </c>
      <c r="G412" s="245" t="s">
        <v>208</v>
      </c>
      <c r="H412" s="246">
        <v>1908</v>
      </c>
      <c r="I412" s="247"/>
      <c r="J412" s="248">
        <f>ROUND(I412*H412,2)</f>
        <v>0</v>
      </c>
      <c r="K412" s="244" t="s">
        <v>209</v>
      </c>
      <c r="L412" s="249"/>
      <c r="M412" s="250" t="s">
        <v>19</v>
      </c>
      <c r="N412" s="251" t="s">
        <v>44</v>
      </c>
      <c r="O412" s="84"/>
      <c r="P412" s="221">
        <f>O412*H412</f>
        <v>0</v>
      </c>
      <c r="Q412" s="221">
        <v>0.066500000000000004</v>
      </c>
      <c r="R412" s="221">
        <f>Q412*H412</f>
        <v>126.88200000000001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680</v>
      </c>
      <c r="AT412" s="223" t="s">
        <v>243</v>
      </c>
      <c r="AU412" s="223" t="s">
        <v>82</v>
      </c>
      <c r="AY412" s="17" t="s">
        <v>202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680</v>
      </c>
      <c r="BM412" s="223" t="s">
        <v>943</v>
      </c>
    </row>
    <row r="413" s="13" customFormat="1">
      <c r="A413" s="13"/>
      <c r="B413" s="230"/>
      <c r="C413" s="231"/>
      <c r="D413" s="232" t="s">
        <v>221</v>
      </c>
      <c r="E413" s="233" t="s">
        <v>19</v>
      </c>
      <c r="F413" s="234" t="s">
        <v>938</v>
      </c>
      <c r="G413" s="231"/>
      <c r="H413" s="235">
        <v>1800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221</v>
      </c>
      <c r="AU413" s="241" t="s">
        <v>82</v>
      </c>
      <c r="AV413" s="13" t="s">
        <v>82</v>
      </c>
      <c r="AW413" s="13" t="s">
        <v>35</v>
      </c>
      <c r="AX413" s="13" t="s">
        <v>80</v>
      </c>
      <c r="AY413" s="241" t="s">
        <v>202</v>
      </c>
    </row>
    <row r="414" s="13" customFormat="1">
      <c r="A414" s="13"/>
      <c r="B414" s="230"/>
      <c r="C414" s="231"/>
      <c r="D414" s="232" t="s">
        <v>221</v>
      </c>
      <c r="E414" s="231"/>
      <c r="F414" s="234" t="s">
        <v>939</v>
      </c>
      <c r="G414" s="231"/>
      <c r="H414" s="235">
        <v>1908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221</v>
      </c>
      <c r="AU414" s="241" t="s">
        <v>82</v>
      </c>
      <c r="AV414" s="13" t="s">
        <v>82</v>
      </c>
      <c r="AW414" s="13" t="s">
        <v>4</v>
      </c>
      <c r="AX414" s="13" t="s">
        <v>80</v>
      </c>
      <c r="AY414" s="241" t="s">
        <v>202</v>
      </c>
    </row>
    <row r="415" s="2" customFormat="1" ht="21.75" customHeight="1">
      <c r="A415" s="38"/>
      <c r="B415" s="39"/>
      <c r="C415" s="212" t="s">
        <v>944</v>
      </c>
      <c r="D415" s="212" t="s">
        <v>205</v>
      </c>
      <c r="E415" s="213" t="s">
        <v>945</v>
      </c>
      <c r="F415" s="214" t="s">
        <v>946</v>
      </c>
      <c r="G415" s="215" t="s">
        <v>280</v>
      </c>
      <c r="H415" s="216">
        <v>40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3.0000000000000001E-05</v>
      </c>
      <c r="R415" s="221">
        <f>Q415*H415</f>
        <v>0.0012000000000000001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230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230</v>
      </c>
      <c r="BM415" s="223" t="s">
        <v>947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948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 ht="16.5" customHeight="1">
      <c r="A417" s="38"/>
      <c r="B417" s="39"/>
      <c r="C417" s="242" t="s">
        <v>949</v>
      </c>
      <c r="D417" s="242" t="s">
        <v>243</v>
      </c>
      <c r="E417" s="243" t="s">
        <v>950</v>
      </c>
      <c r="F417" s="244" t="s">
        <v>951</v>
      </c>
      <c r="G417" s="245" t="s">
        <v>280</v>
      </c>
      <c r="H417" s="246">
        <v>14</v>
      </c>
      <c r="I417" s="247"/>
      <c r="J417" s="248">
        <f>ROUND(I417*H417,2)</f>
        <v>0</v>
      </c>
      <c r="K417" s="244" t="s">
        <v>19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0.0019</v>
      </c>
      <c r="R417" s="221">
        <f>Q417*H417</f>
        <v>0.026599999999999999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246</v>
      </c>
      <c r="AT417" s="223" t="s">
        <v>243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235</v>
      </c>
      <c r="BM417" s="223" t="s">
        <v>952</v>
      </c>
    </row>
    <row r="418" s="2" customFormat="1">
      <c r="A418" s="38"/>
      <c r="B418" s="39"/>
      <c r="C418" s="40"/>
      <c r="D418" s="232" t="s">
        <v>491</v>
      </c>
      <c r="E418" s="40"/>
      <c r="F418" s="252" t="s">
        <v>492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491</v>
      </c>
      <c r="AU418" s="17" t="s">
        <v>82</v>
      </c>
    </row>
    <row r="419" s="2" customFormat="1" ht="16.5" customHeight="1">
      <c r="A419" s="38"/>
      <c r="B419" s="39"/>
      <c r="C419" s="242" t="s">
        <v>953</v>
      </c>
      <c r="D419" s="242" t="s">
        <v>243</v>
      </c>
      <c r="E419" s="243" t="s">
        <v>954</v>
      </c>
      <c r="F419" s="244" t="s">
        <v>955</v>
      </c>
      <c r="G419" s="245" t="s">
        <v>280</v>
      </c>
      <c r="H419" s="246">
        <v>12</v>
      </c>
      <c r="I419" s="247"/>
      <c r="J419" s="248">
        <f>ROUND(I419*H419,2)</f>
        <v>0</v>
      </c>
      <c r="K419" s="244" t="s">
        <v>19</v>
      </c>
      <c r="L419" s="249"/>
      <c r="M419" s="250" t="s">
        <v>19</v>
      </c>
      <c r="N419" s="251" t="s">
        <v>44</v>
      </c>
      <c r="O419" s="84"/>
      <c r="P419" s="221">
        <f>O419*H419</f>
        <v>0</v>
      </c>
      <c r="Q419" s="221">
        <v>0.00016000000000000001</v>
      </c>
      <c r="R419" s="221">
        <f>Q419*H419</f>
        <v>0.0019200000000000003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246</v>
      </c>
      <c r="AT419" s="223" t="s">
        <v>243</v>
      </c>
      <c r="AU419" s="223" t="s">
        <v>82</v>
      </c>
      <c r="AY419" s="17" t="s">
        <v>202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80</v>
      </c>
      <c r="BK419" s="224">
        <f>ROUND(I419*H419,2)</f>
        <v>0</v>
      </c>
      <c r="BL419" s="17" t="s">
        <v>235</v>
      </c>
      <c r="BM419" s="223" t="s">
        <v>956</v>
      </c>
    </row>
    <row r="420" s="2" customFormat="1" ht="24.15" customHeight="1">
      <c r="A420" s="38"/>
      <c r="B420" s="39"/>
      <c r="C420" s="242" t="s">
        <v>957</v>
      </c>
      <c r="D420" s="242" t="s">
        <v>243</v>
      </c>
      <c r="E420" s="243" t="s">
        <v>958</v>
      </c>
      <c r="F420" s="244" t="s">
        <v>959</v>
      </c>
      <c r="G420" s="245" t="s">
        <v>280</v>
      </c>
      <c r="H420" s="246">
        <v>5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0.0074000000000000003</v>
      </c>
      <c r="R420" s="221">
        <f>Q420*H420</f>
        <v>0.037000000000000005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960</v>
      </c>
      <c r="AT420" s="223" t="s">
        <v>243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230</v>
      </c>
      <c r="BM420" s="223" t="s">
        <v>961</v>
      </c>
    </row>
    <row r="421" s="2" customFormat="1" ht="24.15" customHeight="1">
      <c r="A421" s="38"/>
      <c r="B421" s="39"/>
      <c r="C421" s="242" t="s">
        <v>962</v>
      </c>
      <c r="D421" s="242" t="s">
        <v>243</v>
      </c>
      <c r="E421" s="243" t="s">
        <v>963</v>
      </c>
      <c r="F421" s="244" t="s">
        <v>964</v>
      </c>
      <c r="G421" s="245" t="s">
        <v>280</v>
      </c>
      <c r="H421" s="246">
        <v>1</v>
      </c>
      <c r="I421" s="247"/>
      <c r="J421" s="248">
        <f>ROUND(I421*H421,2)</f>
        <v>0</v>
      </c>
      <c r="K421" s="244" t="s">
        <v>19</v>
      </c>
      <c r="L421" s="249"/>
      <c r="M421" s="250" t="s">
        <v>19</v>
      </c>
      <c r="N421" s="251" t="s">
        <v>44</v>
      </c>
      <c r="O421" s="84"/>
      <c r="P421" s="221">
        <f>O421*H421</f>
        <v>0</v>
      </c>
      <c r="Q421" s="221">
        <v>0.0074000000000000003</v>
      </c>
      <c r="R421" s="221">
        <f>Q421*H421</f>
        <v>0.0074000000000000003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960</v>
      </c>
      <c r="AT421" s="223" t="s">
        <v>243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230</v>
      </c>
      <c r="BM421" s="223" t="s">
        <v>965</v>
      </c>
    </row>
    <row r="422" s="2" customFormat="1" ht="24.15" customHeight="1">
      <c r="A422" s="38"/>
      <c r="B422" s="39"/>
      <c r="C422" s="242" t="s">
        <v>966</v>
      </c>
      <c r="D422" s="242" t="s">
        <v>243</v>
      </c>
      <c r="E422" s="243" t="s">
        <v>967</v>
      </c>
      <c r="F422" s="244" t="s">
        <v>968</v>
      </c>
      <c r="G422" s="245" t="s">
        <v>280</v>
      </c>
      <c r="H422" s="246">
        <v>1</v>
      </c>
      <c r="I422" s="247"/>
      <c r="J422" s="248">
        <f>ROUND(I422*H422,2)</f>
        <v>0</v>
      </c>
      <c r="K422" s="244" t="s">
        <v>19</v>
      </c>
      <c r="L422" s="249"/>
      <c r="M422" s="250" t="s">
        <v>19</v>
      </c>
      <c r="N422" s="251" t="s">
        <v>44</v>
      </c>
      <c r="O422" s="84"/>
      <c r="P422" s="221">
        <f>O422*H422</f>
        <v>0</v>
      </c>
      <c r="Q422" s="221">
        <v>0.011100000000000001</v>
      </c>
      <c r="R422" s="221">
        <f>Q422*H422</f>
        <v>0.011100000000000001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960</v>
      </c>
      <c r="AT422" s="223" t="s">
        <v>243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230</v>
      </c>
      <c r="BM422" s="223" t="s">
        <v>969</v>
      </c>
    </row>
    <row r="423" s="2" customFormat="1" ht="24.15" customHeight="1">
      <c r="A423" s="38"/>
      <c r="B423" s="39"/>
      <c r="C423" s="242" t="s">
        <v>970</v>
      </c>
      <c r="D423" s="242" t="s">
        <v>243</v>
      </c>
      <c r="E423" s="243" t="s">
        <v>971</v>
      </c>
      <c r="F423" s="244" t="s">
        <v>972</v>
      </c>
      <c r="G423" s="245" t="s">
        <v>280</v>
      </c>
      <c r="H423" s="246">
        <v>5</v>
      </c>
      <c r="I423" s="247"/>
      <c r="J423" s="248">
        <f>ROUND(I423*H423,2)</f>
        <v>0</v>
      </c>
      <c r="K423" s="244" t="s">
        <v>19</v>
      </c>
      <c r="L423" s="249"/>
      <c r="M423" s="250" t="s">
        <v>19</v>
      </c>
      <c r="N423" s="251" t="s">
        <v>44</v>
      </c>
      <c r="O423" s="84"/>
      <c r="P423" s="221">
        <f>O423*H423</f>
        <v>0</v>
      </c>
      <c r="Q423" s="221">
        <v>0.0067999999999999996</v>
      </c>
      <c r="R423" s="221">
        <f>Q423*H423</f>
        <v>0.033999999999999996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960</v>
      </c>
      <c r="AT423" s="223" t="s">
        <v>243</v>
      </c>
      <c r="AU423" s="223" t="s">
        <v>82</v>
      </c>
      <c r="AY423" s="17" t="s">
        <v>202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230</v>
      </c>
      <c r="BM423" s="223" t="s">
        <v>973</v>
      </c>
    </row>
    <row r="424" s="2" customFormat="1" ht="24.15" customHeight="1">
      <c r="A424" s="38"/>
      <c r="B424" s="39"/>
      <c r="C424" s="242" t="s">
        <v>974</v>
      </c>
      <c r="D424" s="242" t="s">
        <v>243</v>
      </c>
      <c r="E424" s="243" t="s">
        <v>975</v>
      </c>
      <c r="F424" s="244" t="s">
        <v>976</v>
      </c>
      <c r="G424" s="245" t="s">
        <v>280</v>
      </c>
      <c r="H424" s="246">
        <v>1</v>
      </c>
      <c r="I424" s="247"/>
      <c r="J424" s="248">
        <f>ROUND(I424*H424,2)</f>
        <v>0</v>
      </c>
      <c r="K424" s="244" t="s">
        <v>19</v>
      </c>
      <c r="L424" s="249"/>
      <c r="M424" s="250" t="s">
        <v>19</v>
      </c>
      <c r="N424" s="251" t="s">
        <v>44</v>
      </c>
      <c r="O424" s="84"/>
      <c r="P424" s="221">
        <f>O424*H424</f>
        <v>0</v>
      </c>
      <c r="Q424" s="221">
        <v>0.0067999999999999996</v>
      </c>
      <c r="R424" s="221">
        <f>Q424*H424</f>
        <v>0.0067999999999999996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960</v>
      </c>
      <c r="AT424" s="223" t="s">
        <v>243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230</v>
      </c>
      <c r="BM424" s="223" t="s">
        <v>977</v>
      </c>
    </row>
    <row r="425" s="2" customFormat="1" ht="24.15" customHeight="1">
      <c r="A425" s="38"/>
      <c r="B425" s="39"/>
      <c r="C425" s="242" t="s">
        <v>978</v>
      </c>
      <c r="D425" s="242" t="s">
        <v>243</v>
      </c>
      <c r="E425" s="243" t="s">
        <v>979</v>
      </c>
      <c r="F425" s="244" t="s">
        <v>980</v>
      </c>
      <c r="G425" s="245" t="s">
        <v>280</v>
      </c>
      <c r="H425" s="246">
        <v>1</v>
      </c>
      <c r="I425" s="247"/>
      <c r="J425" s="248">
        <f>ROUND(I425*H425,2)</f>
        <v>0</v>
      </c>
      <c r="K425" s="244" t="s">
        <v>19</v>
      </c>
      <c r="L425" s="249"/>
      <c r="M425" s="250" t="s">
        <v>19</v>
      </c>
      <c r="N425" s="251" t="s">
        <v>44</v>
      </c>
      <c r="O425" s="84"/>
      <c r="P425" s="221">
        <f>O425*H425</f>
        <v>0</v>
      </c>
      <c r="Q425" s="221">
        <v>0.010200000000000001</v>
      </c>
      <c r="R425" s="221">
        <f>Q425*H425</f>
        <v>0.010200000000000001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960</v>
      </c>
      <c r="AT425" s="223" t="s">
        <v>243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230</v>
      </c>
      <c r="BM425" s="223" t="s">
        <v>981</v>
      </c>
    </row>
    <row r="426" s="2" customFormat="1" ht="21.75" customHeight="1">
      <c r="A426" s="38"/>
      <c r="B426" s="39"/>
      <c r="C426" s="212" t="s">
        <v>982</v>
      </c>
      <c r="D426" s="212" t="s">
        <v>205</v>
      </c>
      <c r="E426" s="213" t="s">
        <v>983</v>
      </c>
      <c r="F426" s="214" t="s">
        <v>984</v>
      </c>
      <c r="G426" s="215" t="s">
        <v>280</v>
      </c>
      <c r="H426" s="216">
        <v>44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6.9999999999999994E-05</v>
      </c>
      <c r="R426" s="221">
        <f>Q426*H426</f>
        <v>0.0030799999999999998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230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230</v>
      </c>
      <c r="BM426" s="223" t="s">
        <v>985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986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24.15" customHeight="1">
      <c r="A428" s="38"/>
      <c r="B428" s="39"/>
      <c r="C428" s="242" t="s">
        <v>987</v>
      </c>
      <c r="D428" s="242" t="s">
        <v>243</v>
      </c>
      <c r="E428" s="243" t="s">
        <v>988</v>
      </c>
      <c r="F428" s="244" t="s">
        <v>989</v>
      </c>
      <c r="G428" s="245" t="s">
        <v>280</v>
      </c>
      <c r="H428" s="246">
        <v>12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4"/>
      <c r="P428" s="221">
        <f>O428*H428</f>
        <v>0</v>
      </c>
      <c r="Q428" s="221">
        <v>0.0088000000000000005</v>
      </c>
      <c r="R428" s="221">
        <f>Q428*H428</f>
        <v>0.1056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960</v>
      </c>
      <c r="AT428" s="223" t="s">
        <v>243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230</v>
      </c>
      <c r="BM428" s="223" t="s">
        <v>990</v>
      </c>
    </row>
    <row r="429" s="2" customFormat="1" ht="24.15" customHeight="1">
      <c r="A429" s="38"/>
      <c r="B429" s="39"/>
      <c r="C429" s="242" t="s">
        <v>991</v>
      </c>
      <c r="D429" s="242" t="s">
        <v>243</v>
      </c>
      <c r="E429" s="243" t="s">
        <v>992</v>
      </c>
      <c r="F429" s="244" t="s">
        <v>993</v>
      </c>
      <c r="G429" s="245" t="s">
        <v>280</v>
      </c>
      <c r="H429" s="246">
        <v>12</v>
      </c>
      <c r="I429" s="247"/>
      <c r="J429" s="248">
        <f>ROUND(I429*H429,2)</f>
        <v>0</v>
      </c>
      <c r="K429" s="244" t="s">
        <v>19</v>
      </c>
      <c r="L429" s="249"/>
      <c r="M429" s="250" t="s">
        <v>19</v>
      </c>
      <c r="N429" s="251" t="s">
        <v>44</v>
      </c>
      <c r="O429" s="84"/>
      <c r="P429" s="221">
        <f>O429*H429</f>
        <v>0</v>
      </c>
      <c r="Q429" s="221">
        <v>0.0095999999999999992</v>
      </c>
      <c r="R429" s="221">
        <f>Q429*H429</f>
        <v>0.1152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960</v>
      </c>
      <c r="AT429" s="223" t="s">
        <v>243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230</v>
      </c>
      <c r="BM429" s="223" t="s">
        <v>994</v>
      </c>
    </row>
    <row r="430" s="2" customFormat="1" ht="24.15" customHeight="1">
      <c r="A430" s="38"/>
      <c r="B430" s="39"/>
      <c r="C430" s="242" t="s">
        <v>995</v>
      </c>
      <c r="D430" s="242" t="s">
        <v>243</v>
      </c>
      <c r="E430" s="243" t="s">
        <v>996</v>
      </c>
      <c r="F430" s="244" t="s">
        <v>997</v>
      </c>
      <c r="G430" s="245" t="s">
        <v>280</v>
      </c>
      <c r="H430" s="246">
        <v>3</v>
      </c>
      <c r="I430" s="247"/>
      <c r="J430" s="248">
        <f>ROUND(I430*H430,2)</f>
        <v>0</v>
      </c>
      <c r="K430" s="244" t="s">
        <v>19</v>
      </c>
      <c r="L430" s="249"/>
      <c r="M430" s="250" t="s">
        <v>19</v>
      </c>
      <c r="N430" s="251" t="s">
        <v>44</v>
      </c>
      <c r="O430" s="84"/>
      <c r="P430" s="221">
        <f>O430*H430</f>
        <v>0</v>
      </c>
      <c r="Q430" s="221">
        <v>0.0095999999999999992</v>
      </c>
      <c r="R430" s="221">
        <f>Q430*H430</f>
        <v>0.028799999999999999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680</v>
      </c>
      <c r="AT430" s="223" t="s">
        <v>243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680</v>
      </c>
      <c r="BM430" s="223" t="s">
        <v>998</v>
      </c>
    </row>
    <row r="431" s="2" customFormat="1" ht="24.15" customHeight="1">
      <c r="A431" s="38"/>
      <c r="B431" s="39"/>
      <c r="C431" s="242" t="s">
        <v>999</v>
      </c>
      <c r="D431" s="242" t="s">
        <v>243</v>
      </c>
      <c r="E431" s="243" t="s">
        <v>1000</v>
      </c>
      <c r="F431" s="244" t="s">
        <v>1001</v>
      </c>
      <c r="G431" s="245" t="s">
        <v>280</v>
      </c>
      <c r="H431" s="246">
        <v>3</v>
      </c>
      <c r="I431" s="247"/>
      <c r="J431" s="248">
        <f>ROUND(I431*H431,2)</f>
        <v>0</v>
      </c>
      <c r="K431" s="244" t="s">
        <v>19</v>
      </c>
      <c r="L431" s="249"/>
      <c r="M431" s="250" t="s">
        <v>19</v>
      </c>
      <c r="N431" s="251" t="s">
        <v>44</v>
      </c>
      <c r="O431" s="84"/>
      <c r="P431" s="221">
        <f>O431*H431</f>
        <v>0</v>
      </c>
      <c r="Q431" s="221">
        <v>0.0088000000000000005</v>
      </c>
      <c r="R431" s="221">
        <f>Q431*H431</f>
        <v>0.0264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680</v>
      </c>
      <c r="AT431" s="223" t="s">
        <v>243</v>
      </c>
      <c r="AU431" s="223" t="s">
        <v>82</v>
      </c>
      <c r="AY431" s="17" t="s">
        <v>202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680</v>
      </c>
      <c r="BM431" s="223" t="s">
        <v>1002</v>
      </c>
    </row>
    <row r="432" s="2" customFormat="1" ht="24.15" customHeight="1">
      <c r="A432" s="38"/>
      <c r="B432" s="39"/>
      <c r="C432" s="242" t="s">
        <v>1003</v>
      </c>
      <c r="D432" s="242" t="s">
        <v>243</v>
      </c>
      <c r="E432" s="243" t="s">
        <v>1004</v>
      </c>
      <c r="F432" s="244" t="s">
        <v>1005</v>
      </c>
      <c r="G432" s="245" t="s">
        <v>280</v>
      </c>
      <c r="H432" s="246">
        <v>1</v>
      </c>
      <c r="I432" s="247"/>
      <c r="J432" s="248">
        <f>ROUND(I432*H432,2)</f>
        <v>0</v>
      </c>
      <c r="K432" s="244" t="s">
        <v>19</v>
      </c>
      <c r="L432" s="249"/>
      <c r="M432" s="250" t="s">
        <v>19</v>
      </c>
      <c r="N432" s="251" t="s">
        <v>44</v>
      </c>
      <c r="O432" s="84"/>
      <c r="P432" s="221">
        <f>O432*H432</f>
        <v>0</v>
      </c>
      <c r="Q432" s="221">
        <v>0.0132</v>
      </c>
      <c r="R432" s="221">
        <f>Q432*H432</f>
        <v>0.0132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680</v>
      </c>
      <c r="AT432" s="223" t="s">
        <v>243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680</v>
      </c>
      <c r="BM432" s="223" t="s">
        <v>1006</v>
      </c>
    </row>
    <row r="433" s="2" customFormat="1" ht="24.15" customHeight="1">
      <c r="A433" s="38"/>
      <c r="B433" s="39"/>
      <c r="C433" s="242" t="s">
        <v>1007</v>
      </c>
      <c r="D433" s="242" t="s">
        <v>243</v>
      </c>
      <c r="E433" s="243" t="s">
        <v>1008</v>
      </c>
      <c r="F433" s="244" t="s">
        <v>1009</v>
      </c>
      <c r="G433" s="245" t="s">
        <v>280</v>
      </c>
      <c r="H433" s="246">
        <v>1</v>
      </c>
      <c r="I433" s="247"/>
      <c r="J433" s="248">
        <f>ROUND(I433*H433,2)</f>
        <v>0</v>
      </c>
      <c r="K433" s="244" t="s">
        <v>19</v>
      </c>
      <c r="L433" s="249"/>
      <c r="M433" s="250" t="s">
        <v>19</v>
      </c>
      <c r="N433" s="251" t="s">
        <v>44</v>
      </c>
      <c r="O433" s="84"/>
      <c r="P433" s="221">
        <f>O433*H433</f>
        <v>0</v>
      </c>
      <c r="Q433" s="221">
        <v>0.0144</v>
      </c>
      <c r="R433" s="221">
        <f>Q433*H433</f>
        <v>0.0144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680</v>
      </c>
      <c r="AT433" s="223" t="s">
        <v>243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680</v>
      </c>
      <c r="BM433" s="223" t="s">
        <v>1010</v>
      </c>
    </row>
    <row r="434" s="2" customFormat="1" ht="16.5" customHeight="1">
      <c r="A434" s="38"/>
      <c r="B434" s="39"/>
      <c r="C434" s="242" t="s">
        <v>1011</v>
      </c>
      <c r="D434" s="242" t="s">
        <v>243</v>
      </c>
      <c r="E434" s="243" t="s">
        <v>1012</v>
      </c>
      <c r="F434" s="244" t="s">
        <v>1013</v>
      </c>
      <c r="G434" s="245" t="s">
        <v>280</v>
      </c>
      <c r="H434" s="246">
        <v>6</v>
      </c>
      <c r="I434" s="247"/>
      <c r="J434" s="248">
        <f>ROUND(I434*H434,2)</f>
        <v>0</v>
      </c>
      <c r="K434" s="244" t="s">
        <v>19</v>
      </c>
      <c r="L434" s="249"/>
      <c r="M434" s="250" t="s">
        <v>19</v>
      </c>
      <c r="N434" s="251" t="s">
        <v>44</v>
      </c>
      <c r="O434" s="84"/>
      <c r="P434" s="221">
        <f>O434*H434</f>
        <v>0</v>
      </c>
      <c r="Q434" s="221">
        <v>0.0023999999999999998</v>
      </c>
      <c r="R434" s="221">
        <f>Q434*H434</f>
        <v>0.0144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246</v>
      </c>
      <c r="AT434" s="223" t="s">
        <v>243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235</v>
      </c>
      <c r="BM434" s="223" t="s">
        <v>1014</v>
      </c>
    </row>
    <row r="435" s="2" customFormat="1">
      <c r="A435" s="38"/>
      <c r="B435" s="39"/>
      <c r="C435" s="40"/>
      <c r="D435" s="232" t="s">
        <v>491</v>
      </c>
      <c r="E435" s="40"/>
      <c r="F435" s="252" t="s">
        <v>492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491</v>
      </c>
      <c r="AU435" s="17" t="s">
        <v>82</v>
      </c>
    </row>
    <row r="436" s="2" customFormat="1" ht="16.5" customHeight="1">
      <c r="A436" s="38"/>
      <c r="B436" s="39"/>
      <c r="C436" s="242" t="s">
        <v>1015</v>
      </c>
      <c r="D436" s="242" t="s">
        <v>243</v>
      </c>
      <c r="E436" s="243" t="s">
        <v>1016</v>
      </c>
      <c r="F436" s="244" t="s">
        <v>1017</v>
      </c>
      <c r="G436" s="245" t="s">
        <v>280</v>
      </c>
      <c r="H436" s="246">
        <v>6</v>
      </c>
      <c r="I436" s="247"/>
      <c r="J436" s="248">
        <f>ROUND(I436*H436,2)</f>
        <v>0</v>
      </c>
      <c r="K436" s="244" t="s">
        <v>19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0.00016000000000000001</v>
      </c>
      <c r="R436" s="221">
        <f>Q436*H436</f>
        <v>0.00096000000000000013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246</v>
      </c>
      <c r="AT436" s="223" t="s">
        <v>243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235</v>
      </c>
      <c r="BM436" s="223" t="s">
        <v>1018</v>
      </c>
    </row>
    <row r="437" s="2" customFormat="1" ht="21.75" customHeight="1">
      <c r="A437" s="38"/>
      <c r="B437" s="39"/>
      <c r="C437" s="212" t="s">
        <v>1019</v>
      </c>
      <c r="D437" s="212" t="s">
        <v>205</v>
      </c>
      <c r="E437" s="213" t="s">
        <v>1020</v>
      </c>
      <c r="F437" s="214" t="s">
        <v>1021</v>
      </c>
      <c r="G437" s="215" t="s">
        <v>280</v>
      </c>
      <c r="H437" s="216">
        <v>2</v>
      </c>
      <c r="I437" s="217"/>
      <c r="J437" s="218">
        <f>ROUND(I437*H437,2)</f>
        <v>0</v>
      </c>
      <c r="K437" s="214" t="s">
        <v>209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6.9999999999999994E-05</v>
      </c>
      <c r="R437" s="221">
        <f>Q437*H437</f>
        <v>0.00013999999999999999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230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230</v>
      </c>
      <c r="BM437" s="223" t="s">
        <v>1022</v>
      </c>
    </row>
    <row r="438" s="2" customFormat="1">
      <c r="A438" s="38"/>
      <c r="B438" s="39"/>
      <c r="C438" s="40"/>
      <c r="D438" s="225" t="s">
        <v>212</v>
      </c>
      <c r="E438" s="40"/>
      <c r="F438" s="226" t="s">
        <v>1023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212</v>
      </c>
      <c r="AU438" s="17" t="s">
        <v>82</v>
      </c>
    </row>
    <row r="439" s="2" customFormat="1" ht="24.15" customHeight="1">
      <c r="A439" s="38"/>
      <c r="B439" s="39"/>
      <c r="C439" s="242" t="s">
        <v>1024</v>
      </c>
      <c r="D439" s="242" t="s">
        <v>243</v>
      </c>
      <c r="E439" s="243" t="s">
        <v>1025</v>
      </c>
      <c r="F439" s="244" t="s">
        <v>1026</v>
      </c>
      <c r="G439" s="245" t="s">
        <v>280</v>
      </c>
      <c r="H439" s="246">
        <v>1</v>
      </c>
      <c r="I439" s="247"/>
      <c r="J439" s="248">
        <f>ROUND(I439*H439,2)</f>
        <v>0</v>
      </c>
      <c r="K439" s="244" t="s">
        <v>19</v>
      </c>
      <c r="L439" s="249"/>
      <c r="M439" s="250" t="s">
        <v>19</v>
      </c>
      <c r="N439" s="251" t="s">
        <v>44</v>
      </c>
      <c r="O439" s="84"/>
      <c r="P439" s="221">
        <f>O439*H439</f>
        <v>0</v>
      </c>
      <c r="Q439" s="221">
        <v>0.018780000000000002</v>
      </c>
      <c r="R439" s="221">
        <f>Q439*H439</f>
        <v>0.018780000000000002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960</v>
      </c>
      <c r="AT439" s="223" t="s">
        <v>243</v>
      </c>
      <c r="AU439" s="223" t="s">
        <v>82</v>
      </c>
      <c r="AY439" s="17" t="s">
        <v>202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80</v>
      </c>
      <c r="BK439" s="224">
        <f>ROUND(I439*H439,2)</f>
        <v>0</v>
      </c>
      <c r="BL439" s="17" t="s">
        <v>230</v>
      </c>
      <c r="BM439" s="223" t="s">
        <v>1027</v>
      </c>
    </row>
    <row r="440" s="2" customFormat="1" ht="24.15" customHeight="1">
      <c r="A440" s="38"/>
      <c r="B440" s="39"/>
      <c r="C440" s="242" t="s">
        <v>1028</v>
      </c>
      <c r="D440" s="242" t="s">
        <v>243</v>
      </c>
      <c r="E440" s="243" t="s">
        <v>1029</v>
      </c>
      <c r="F440" s="244" t="s">
        <v>1026</v>
      </c>
      <c r="G440" s="245" t="s">
        <v>280</v>
      </c>
      <c r="H440" s="246">
        <v>1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4"/>
      <c r="P440" s="221">
        <f>O440*H440</f>
        <v>0</v>
      </c>
      <c r="Q440" s="221">
        <v>0.018780000000000002</v>
      </c>
      <c r="R440" s="221">
        <f>Q440*H440</f>
        <v>0.018780000000000002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960</v>
      </c>
      <c r="AT440" s="223" t="s">
        <v>243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230</v>
      </c>
      <c r="BM440" s="223" t="s">
        <v>1030</v>
      </c>
    </row>
    <row r="441" s="2" customFormat="1" ht="21.75" customHeight="1">
      <c r="A441" s="38"/>
      <c r="B441" s="39"/>
      <c r="C441" s="212" t="s">
        <v>1031</v>
      </c>
      <c r="D441" s="212" t="s">
        <v>205</v>
      </c>
      <c r="E441" s="213" t="s">
        <v>1032</v>
      </c>
      <c r="F441" s="214" t="s">
        <v>1033</v>
      </c>
      <c r="G441" s="215" t="s">
        <v>280</v>
      </c>
      <c r="H441" s="216">
        <v>2</v>
      </c>
      <c r="I441" s="217"/>
      <c r="J441" s="218">
        <f>ROUND(I441*H441,2)</f>
        <v>0</v>
      </c>
      <c r="K441" s="214" t="s">
        <v>209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3.0000000000000001E-05</v>
      </c>
      <c r="R441" s="221">
        <f>Q441*H441</f>
        <v>6.0000000000000002E-05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230</v>
      </c>
      <c r="AT441" s="223" t="s">
        <v>205</v>
      </c>
      <c r="AU441" s="223" t="s">
        <v>82</v>
      </c>
      <c r="AY441" s="17" t="s">
        <v>202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230</v>
      </c>
      <c r="BM441" s="223" t="s">
        <v>1034</v>
      </c>
    </row>
    <row r="442" s="2" customFormat="1">
      <c r="A442" s="38"/>
      <c r="B442" s="39"/>
      <c r="C442" s="40"/>
      <c r="D442" s="225" t="s">
        <v>212</v>
      </c>
      <c r="E442" s="40"/>
      <c r="F442" s="226" t="s">
        <v>1035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212</v>
      </c>
      <c r="AU442" s="17" t="s">
        <v>82</v>
      </c>
    </row>
    <row r="443" s="2" customFormat="1" ht="24.15" customHeight="1">
      <c r="A443" s="38"/>
      <c r="B443" s="39"/>
      <c r="C443" s="242" t="s">
        <v>1036</v>
      </c>
      <c r="D443" s="242" t="s">
        <v>243</v>
      </c>
      <c r="E443" s="243" t="s">
        <v>1037</v>
      </c>
      <c r="F443" s="244" t="s">
        <v>1038</v>
      </c>
      <c r="G443" s="245" t="s">
        <v>280</v>
      </c>
      <c r="H443" s="246">
        <v>1</v>
      </c>
      <c r="I443" s="247"/>
      <c r="J443" s="248">
        <f>ROUND(I443*H443,2)</f>
        <v>0</v>
      </c>
      <c r="K443" s="244" t="s">
        <v>19</v>
      </c>
      <c r="L443" s="249"/>
      <c r="M443" s="250" t="s">
        <v>19</v>
      </c>
      <c r="N443" s="251" t="s">
        <v>44</v>
      </c>
      <c r="O443" s="84"/>
      <c r="P443" s="221">
        <f>O443*H443</f>
        <v>0</v>
      </c>
      <c r="Q443" s="221">
        <v>0.016449999999999999</v>
      </c>
      <c r="R443" s="221">
        <f>Q443*H443</f>
        <v>0.016449999999999999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960</v>
      </c>
      <c r="AT443" s="223" t="s">
        <v>243</v>
      </c>
      <c r="AU443" s="223" t="s">
        <v>82</v>
      </c>
      <c r="AY443" s="17" t="s">
        <v>202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230</v>
      </c>
      <c r="BM443" s="223" t="s">
        <v>1039</v>
      </c>
    </row>
    <row r="444" s="2" customFormat="1" ht="24.15" customHeight="1">
      <c r="A444" s="38"/>
      <c r="B444" s="39"/>
      <c r="C444" s="242" t="s">
        <v>1040</v>
      </c>
      <c r="D444" s="242" t="s">
        <v>243</v>
      </c>
      <c r="E444" s="243" t="s">
        <v>1041</v>
      </c>
      <c r="F444" s="244" t="s">
        <v>1038</v>
      </c>
      <c r="G444" s="245" t="s">
        <v>280</v>
      </c>
      <c r="H444" s="246">
        <v>1</v>
      </c>
      <c r="I444" s="247"/>
      <c r="J444" s="248">
        <f>ROUND(I444*H444,2)</f>
        <v>0</v>
      </c>
      <c r="K444" s="244" t="s">
        <v>19</v>
      </c>
      <c r="L444" s="249"/>
      <c r="M444" s="250" t="s">
        <v>19</v>
      </c>
      <c r="N444" s="251" t="s">
        <v>44</v>
      </c>
      <c r="O444" s="84"/>
      <c r="P444" s="221">
        <f>O444*H444</f>
        <v>0</v>
      </c>
      <c r="Q444" s="221">
        <v>0.016449999999999999</v>
      </c>
      <c r="R444" s="221">
        <f>Q444*H444</f>
        <v>0.016449999999999999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960</v>
      </c>
      <c r="AT444" s="223" t="s">
        <v>243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230</v>
      </c>
      <c r="BM444" s="223" t="s">
        <v>1042</v>
      </c>
    </row>
    <row r="445" s="2" customFormat="1" ht="21.75" customHeight="1">
      <c r="A445" s="38"/>
      <c r="B445" s="39"/>
      <c r="C445" s="212" t="s">
        <v>1043</v>
      </c>
      <c r="D445" s="212" t="s">
        <v>205</v>
      </c>
      <c r="E445" s="213" t="s">
        <v>1044</v>
      </c>
      <c r="F445" s="214" t="s">
        <v>1045</v>
      </c>
      <c r="G445" s="215" t="s">
        <v>280</v>
      </c>
      <c r="H445" s="216">
        <v>10</v>
      </c>
      <c r="I445" s="217"/>
      <c r="J445" s="218">
        <f>ROUND(I445*H445,2)</f>
        <v>0</v>
      </c>
      <c r="K445" s="214" t="s">
        <v>209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9.0000000000000006E-05</v>
      </c>
      <c r="R445" s="221">
        <f>Q445*H445</f>
        <v>0.00090000000000000008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230</v>
      </c>
      <c r="AT445" s="223" t="s">
        <v>205</v>
      </c>
      <c r="AU445" s="223" t="s">
        <v>82</v>
      </c>
      <c r="AY445" s="17" t="s">
        <v>202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230</v>
      </c>
      <c r="BM445" s="223" t="s">
        <v>1046</v>
      </c>
    </row>
    <row r="446" s="2" customFormat="1">
      <c r="A446" s="38"/>
      <c r="B446" s="39"/>
      <c r="C446" s="40"/>
      <c r="D446" s="225" t="s">
        <v>212</v>
      </c>
      <c r="E446" s="40"/>
      <c r="F446" s="226" t="s">
        <v>1047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212</v>
      </c>
      <c r="AU446" s="17" t="s">
        <v>82</v>
      </c>
    </row>
    <row r="447" s="2" customFormat="1" ht="24.15" customHeight="1">
      <c r="A447" s="38"/>
      <c r="B447" s="39"/>
      <c r="C447" s="242" t="s">
        <v>1048</v>
      </c>
      <c r="D447" s="242" t="s">
        <v>243</v>
      </c>
      <c r="E447" s="243" t="s">
        <v>1049</v>
      </c>
      <c r="F447" s="244" t="s">
        <v>1050</v>
      </c>
      <c r="G447" s="245" t="s">
        <v>280</v>
      </c>
      <c r="H447" s="246">
        <v>3</v>
      </c>
      <c r="I447" s="247"/>
      <c r="J447" s="248">
        <f>ROUND(I447*H447,2)</f>
        <v>0</v>
      </c>
      <c r="K447" s="244" t="s">
        <v>19</v>
      </c>
      <c r="L447" s="249"/>
      <c r="M447" s="250" t="s">
        <v>19</v>
      </c>
      <c r="N447" s="251" t="s">
        <v>44</v>
      </c>
      <c r="O447" s="84"/>
      <c r="P447" s="221">
        <f>O447*H447</f>
        <v>0</v>
      </c>
      <c r="Q447" s="221">
        <v>0.0104</v>
      </c>
      <c r="R447" s="221">
        <f>Q447*H447</f>
        <v>0.031199999999999999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960</v>
      </c>
      <c r="AT447" s="223" t="s">
        <v>243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230</v>
      </c>
      <c r="BM447" s="223" t="s">
        <v>1051</v>
      </c>
    </row>
    <row r="448" s="2" customFormat="1" ht="24.15" customHeight="1">
      <c r="A448" s="38"/>
      <c r="B448" s="39"/>
      <c r="C448" s="242" t="s">
        <v>1052</v>
      </c>
      <c r="D448" s="242" t="s">
        <v>243</v>
      </c>
      <c r="E448" s="243" t="s">
        <v>1053</v>
      </c>
      <c r="F448" s="244" t="s">
        <v>1054</v>
      </c>
      <c r="G448" s="245" t="s">
        <v>280</v>
      </c>
      <c r="H448" s="246">
        <v>3</v>
      </c>
      <c r="I448" s="247"/>
      <c r="J448" s="248">
        <f>ROUND(I448*H448,2)</f>
        <v>0</v>
      </c>
      <c r="K448" s="244" t="s">
        <v>19</v>
      </c>
      <c r="L448" s="249"/>
      <c r="M448" s="250" t="s">
        <v>19</v>
      </c>
      <c r="N448" s="251" t="s">
        <v>44</v>
      </c>
      <c r="O448" s="84"/>
      <c r="P448" s="221">
        <f>O448*H448</f>
        <v>0</v>
      </c>
      <c r="Q448" s="221">
        <v>0.0095999999999999992</v>
      </c>
      <c r="R448" s="221">
        <f>Q448*H448</f>
        <v>0.028799999999999999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960</v>
      </c>
      <c r="AT448" s="223" t="s">
        <v>243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230</v>
      </c>
      <c r="BM448" s="223" t="s">
        <v>1055</v>
      </c>
    </row>
    <row r="449" s="2" customFormat="1" ht="16.5" customHeight="1">
      <c r="A449" s="38"/>
      <c r="B449" s="39"/>
      <c r="C449" s="242" t="s">
        <v>1056</v>
      </c>
      <c r="D449" s="242" t="s">
        <v>243</v>
      </c>
      <c r="E449" s="243" t="s">
        <v>1057</v>
      </c>
      <c r="F449" s="244" t="s">
        <v>1058</v>
      </c>
      <c r="G449" s="245" t="s">
        <v>280</v>
      </c>
      <c r="H449" s="246">
        <v>2</v>
      </c>
      <c r="I449" s="247"/>
      <c r="J449" s="248">
        <f>ROUND(I449*H449,2)</f>
        <v>0</v>
      </c>
      <c r="K449" s="244" t="s">
        <v>19</v>
      </c>
      <c r="L449" s="249"/>
      <c r="M449" s="250" t="s">
        <v>19</v>
      </c>
      <c r="N449" s="251" t="s">
        <v>44</v>
      </c>
      <c r="O449" s="84"/>
      <c r="P449" s="221">
        <f>O449*H449</f>
        <v>0</v>
      </c>
      <c r="Q449" s="221">
        <v>0.0037000000000000002</v>
      </c>
      <c r="R449" s="221">
        <f>Q449*H449</f>
        <v>0.0074000000000000003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246</v>
      </c>
      <c r="AT449" s="223" t="s">
        <v>243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235</v>
      </c>
      <c r="BM449" s="223" t="s">
        <v>1059</v>
      </c>
    </row>
    <row r="450" s="2" customFormat="1">
      <c r="A450" s="38"/>
      <c r="B450" s="39"/>
      <c r="C450" s="40"/>
      <c r="D450" s="232" t="s">
        <v>491</v>
      </c>
      <c r="E450" s="40"/>
      <c r="F450" s="252" t="s">
        <v>492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491</v>
      </c>
      <c r="AU450" s="17" t="s">
        <v>82</v>
      </c>
    </row>
    <row r="451" s="2" customFormat="1" ht="16.5" customHeight="1">
      <c r="A451" s="38"/>
      <c r="B451" s="39"/>
      <c r="C451" s="242" t="s">
        <v>1060</v>
      </c>
      <c r="D451" s="242" t="s">
        <v>243</v>
      </c>
      <c r="E451" s="243" t="s">
        <v>1061</v>
      </c>
      <c r="F451" s="244" t="s">
        <v>1062</v>
      </c>
      <c r="G451" s="245" t="s">
        <v>280</v>
      </c>
      <c r="H451" s="246">
        <v>2</v>
      </c>
      <c r="I451" s="247"/>
      <c r="J451" s="248">
        <f>ROUND(I451*H451,2)</f>
        <v>0</v>
      </c>
      <c r="K451" s="244" t="s">
        <v>19</v>
      </c>
      <c r="L451" s="249"/>
      <c r="M451" s="250" t="s">
        <v>19</v>
      </c>
      <c r="N451" s="251" t="s">
        <v>44</v>
      </c>
      <c r="O451" s="84"/>
      <c r="P451" s="221">
        <f>O451*H451</f>
        <v>0</v>
      </c>
      <c r="Q451" s="221">
        <v>0.00016000000000000001</v>
      </c>
      <c r="R451" s="221">
        <f>Q451*H451</f>
        <v>0.00032000000000000003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246</v>
      </c>
      <c r="AT451" s="223" t="s">
        <v>243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235</v>
      </c>
      <c r="BM451" s="223" t="s">
        <v>1063</v>
      </c>
    </row>
    <row r="452" s="2" customFormat="1" ht="21.75" customHeight="1">
      <c r="A452" s="38"/>
      <c r="B452" s="39"/>
      <c r="C452" s="212" t="s">
        <v>1064</v>
      </c>
      <c r="D452" s="212" t="s">
        <v>205</v>
      </c>
      <c r="E452" s="213" t="s">
        <v>1065</v>
      </c>
      <c r="F452" s="214" t="s">
        <v>1066</v>
      </c>
      <c r="G452" s="215" t="s">
        <v>280</v>
      </c>
      <c r="H452" s="216">
        <v>64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0.00012</v>
      </c>
      <c r="R452" s="221">
        <f>Q452*H452</f>
        <v>0.0076800000000000002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230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230</v>
      </c>
      <c r="BM452" s="223" t="s">
        <v>1067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1068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24.15" customHeight="1">
      <c r="A454" s="38"/>
      <c r="B454" s="39"/>
      <c r="C454" s="242" t="s">
        <v>1069</v>
      </c>
      <c r="D454" s="242" t="s">
        <v>243</v>
      </c>
      <c r="E454" s="243" t="s">
        <v>1070</v>
      </c>
      <c r="F454" s="244" t="s">
        <v>1071</v>
      </c>
      <c r="G454" s="245" t="s">
        <v>280</v>
      </c>
      <c r="H454" s="246">
        <v>25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4"/>
      <c r="P454" s="221">
        <f>O454*H454</f>
        <v>0</v>
      </c>
      <c r="Q454" s="221">
        <v>0.014</v>
      </c>
      <c r="R454" s="221">
        <f>Q454*H454</f>
        <v>0.35000000000000003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960</v>
      </c>
      <c r="AT454" s="223" t="s">
        <v>243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230</v>
      </c>
      <c r="BM454" s="223" t="s">
        <v>1072</v>
      </c>
    </row>
    <row r="455" s="2" customFormat="1" ht="24.15" customHeight="1">
      <c r="A455" s="38"/>
      <c r="B455" s="39"/>
      <c r="C455" s="242" t="s">
        <v>1073</v>
      </c>
      <c r="D455" s="242" t="s">
        <v>243</v>
      </c>
      <c r="E455" s="243" t="s">
        <v>1074</v>
      </c>
      <c r="F455" s="244" t="s">
        <v>1075</v>
      </c>
      <c r="G455" s="245" t="s">
        <v>280</v>
      </c>
      <c r="H455" s="246">
        <v>1</v>
      </c>
      <c r="I455" s="247"/>
      <c r="J455" s="248">
        <f>ROUND(I455*H455,2)</f>
        <v>0</v>
      </c>
      <c r="K455" s="244" t="s">
        <v>19</v>
      </c>
      <c r="L455" s="249"/>
      <c r="M455" s="250" t="s">
        <v>19</v>
      </c>
      <c r="N455" s="251" t="s">
        <v>44</v>
      </c>
      <c r="O455" s="84"/>
      <c r="P455" s="221">
        <f>O455*H455</f>
        <v>0</v>
      </c>
      <c r="Q455" s="221">
        <v>0.014</v>
      </c>
      <c r="R455" s="221">
        <f>Q455*H455</f>
        <v>0.014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960</v>
      </c>
      <c r="AT455" s="223" t="s">
        <v>243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230</v>
      </c>
      <c r="BM455" s="223" t="s">
        <v>1076</v>
      </c>
    </row>
    <row r="456" s="2" customFormat="1" ht="24.15" customHeight="1">
      <c r="A456" s="38"/>
      <c r="B456" s="39"/>
      <c r="C456" s="242" t="s">
        <v>1077</v>
      </c>
      <c r="D456" s="242" t="s">
        <v>243</v>
      </c>
      <c r="E456" s="243" t="s">
        <v>1078</v>
      </c>
      <c r="F456" s="244" t="s">
        <v>1079</v>
      </c>
      <c r="G456" s="245" t="s">
        <v>280</v>
      </c>
      <c r="H456" s="246">
        <v>25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4"/>
      <c r="P456" s="221">
        <f>O456*H456</f>
        <v>0</v>
      </c>
      <c r="Q456" s="221">
        <v>0.012999999999999999</v>
      </c>
      <c r="R456" s="221">
        <f>Q456*H456</f>
        <v>0.32500000000000001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960</v>
      </c>
      <c r="AT456" s="223" t="s">
        <v>243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230</v>
      </c>
      <c r="BM456" s="223" t="s">
        <v>1080</v>
      </c>
    </row>
    <row r="457" s="2" customFormat="1" ht="24.15" customHeight="1">
      <c r="A457" s="38"/>
      <c r="B457" s="39"/>
      <c r="C457" s="242" t="s">
        <v>1081</v>
      </c>
      <c r="D457" s="242" t="s">
        <v>243</v>
      </c>
      <c r="E457" s="243" t="s">
        <v>1082</v>
      </c>
      <c r="F457" s="244" t="s">
        <v>1083</v>
      </c>
      <c r="G457" s="245" t="s">
        <v>280</v>
      </c>
      <c r="H457" s="246">
        <v>1</v>
      </c>
      <c r="I457" s="247"/>
      <c r="J457" s="248">
        <f>ROUND(I457*H457,2)</f>
        <v>0</v>
      </c>
      <c r="K457" s="244" t="s">
        <v>19</v>
      </c>
      <c r="L457" s="249"/>
      <c r="M457" s="250" t="s">
        <v>19</v>
      </c>
      <c r="N457" s="251" t="s">
        <v>44</v>
      </c>
      <c r="O457" s="84"/>
      <c r="P457" s="221">
        <f>O457*H457</f>
        <v>0</v>
      </c>
      <c r="Q457" s="221">
        <v>0.012999999999999999</v>
      </c>
      <c r="R457" s="221">
        <f>Q457*H457</f>
        <v>0.012999999999999999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960</v>
      </c>
      <c r="AT457" s="223" t="s">
        <v>243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230</v>
      </c>
      <c r="BM457" s="223" t="s">
        <v>1084</v>
      </c>
    </row>
    <row r="458" s="2" customFormat="1" ht="24.15" customHeight="1">
      <c r="A458" s="38"/>
      <c r="B458" s="39"/>
      <c r="C458" s="242" t="s">
        <v>1085</v>
      </c>
      <c r="D458" s="242" t="s">
        <v>243</v>
      </c>
      <c r="E458" s="243" t="s">
        <v>1086</v>
      </c>
      <c r="F458" s="244" t="s">
        <v>1087</v>
      </c>
      <c r="G458" s="245" t="s">
        <v>280</v>
      </c>
      <c r="H458" s="246">
        <v>1</v>
      </c>
      <c r="I458" s="247"/>
      <c r="J458" s="248">
        <f>ROUND(I458*H458,2)</f>
        <v>0</v>
      </c>
      <c r="K458" s="244" t="s">
        <v>19</v>
      </c>
      <c r="L458" s="249"/>
      <c r="M458" s="250" t="s">
        <v>19</v>
      </c>
      <c r="N458" s="251" t="s">
        <v>44</v>
      </c>
      <c r="O458" s="84"/>
      <c r="P458" s="221">
        <f>O458*H458</f>
        <v>0</v>
      </c>
      <c r="Q458" s="221">
        <v>0.01119</v>
      </c>
      <c r="R458" s="221">
        <f>Q458*H458</f>
        <v>0.01119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680</v>
      </c>
      <c r="AT458" s="223" t="s">
        <v>243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680</v>
      </c>
      <c r="BM458" s="223" t="s">
        <v>1088</v>
      </c>
    </row>
    <row r="459" s="2" customFormat="1" ht="24.15" customHeight="1">
      <c r="A459" s="38"/>
      <c r="B459" s="39"/>
      <c r="C459" s="242" t="s">
        <v>1089</v>
      </c>
      <c r="D459" s="242" t="s">
        <v>243</v>
      </c>
      <c r="E459" s="243" t="s">
        <v>1090</v>
      </c>
      <c r="F459" s="244" t="s">
        <v>1087</v>
      </c>
      <c r="G459" s="245" t="s">
        <v>280</v>
      </c>
      <c r="H459" s="246">
        <v>1</v>
      </c>
      <c r="I459" s="247"/>
      <c r="J459" s="248">
        <f>ROUND(I459*H459,2)</f>
        <v>0</v>
      </c>
      <c r="K459" s="244" t="s">
        <v>19</v>
      </c>
      <c r="L459" s="249"/>
      <c r="M459" s="250" t="s">
        <v>19</v>
      </c>
      <c r="N459" s="251" t="s">
        <v>44</v>
      </c>
      <c r="O459" s="84"/>
      <c r="P459" s="221">
        <f>O459*H459</f>
        <v>0</v>
      </c>
      <c r="Q459" s="221">
        <v>0.01119</v>
      </c>
      <c r="R459" s="221">
        <f>Q459*H459</f>
        <v>0.01119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680</v>
      </c>
      <c r="AT459" s="223" t="s">
        <v>243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680</v>
      </c>
      <c r="BM459" s="223" t="s">
        <v>1091</v>
      </c>
    </row>
    <row r="460" s="2" customFormat="1" ht="16.5" customHeight="1">
      <c r="A460" s="38"/>
      <c r="B460" s="39"/>
      <c r="C460" s="242" t="s">
        <v>1092</v>
      </c>
      <c r="D460" s="242" t="s">
        <v>243</v>
      </c>
      <c r="E460" s="243" t="s">
        <v>1093</v>
      </c>
      <c r="F460" s="244" t="s">
        <v>1094</v>
      </c>
      <c r="G460" s="245" t="s">
        <v>280</v>
      </c>
      <c r="H460" s="246">
        <v>6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4"/>
      <c r="P460" s="221">
        <f>O460*H460</f>
        <v>0</v>
      </c>
      <c r="Q460" s="221">
        <v>0.0050000000000000001</v>
      </c>
      <c r="R460" s="221">
        <f>Q460*H460</f>
        <v>0.029999999999999999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246</v>
      </c>
      <c r="AT460" s="223" t="s">
        <v>243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235</v>
      </c>
      <c r="BM460" s="223" t="s">
        <v>1095</v>
      </c>
    </row>
    <row r="461" s="2" customFormat="1">
      <c r="A461" s="38"/>
      <c r="B461" s="39"/>
      <c r="C461" s="40"/>
      <c r="D461" s="232" t="s">
        <v>491</v>
      </c>
      <c r="E461" s="40"/>
      <c r="F461" s="252" t="s">
        <v>492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491</v>
      </c>
      <c r="AU461" s="17" t="s">
        <v>82</v>
      </c>
    </row>
    <row r="462" s="2" customFormat="1" ht="16.5" customHeight="1">
      <c r="A462" s="38"/>
      <c r="B462" s="39"/>
      <c r="C462" s="242" t="s">
        <v>1096</v>
      </c>
      <c r="D462" s="242" t="s">
        <v>243</v>
      </c>
      <c r="E462" s="243" t="s">
        <v>1097</v>
      </c>
      <c r="F462" s="244" t="s">
        <v>1098</v>
      </c>
      <c r="G462" s="245" t="s">
        <v>280</v>
      </c>
      <c r="H462" s="246">
        <v>4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4"/>
      <c r="P462" s="221">
        <f>O462*H462</f>
        <v>0</v>
      </c>
      <c r="Q462" s="221">
        <v>0.00016000000000000001</v>
      </c>
      <c r="R462" s="221">
        <f>Q462*H462</f>
        <v>0.00064000000000000005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246</v>
      </c>
      <c r="AT462" s="223" t="s">
        <v>243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235</v>
      </c>
      <c r="BM462" s="223" t="s">
        <v>1099</v>
      </c>
    </row>
    <row r="463" s="2" customFormat="1" ht="21.75" customHeight="1">
      <c r="A463" s="38"/>
      <c r="B463" s="39"/>
      <c r="C463" s="212" t="s">
        <v>1100</v>
      </c>
      <c r="D463" s="212" t="s">
        <v>205</v>
      </c>
      <c r="E463" s="213" t="s">
        <v>1101</v>
      </c>
      <c r="F463" s="214" t="s">
        <v>1102</v>
      </c>
      <c r="G463" s="215" t="s">
        <v>280</v>
      </c>
      <c r="H463" s="216">
        <v>88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0.00014999999999999999</v>
      </c>
      <c r="R463" s="221">
        <f>Q463*H463</f>
        <v>0.013199999999999998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230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230</v>
      </c>
      <c r="BM463" s="223" t="s">
        <v>1103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1104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24.15" customHeight="1">
      <c r="A465" s="38"/>
      <c r="B465" s="39"/>
      <c r="C465" s="242" t="s">
        <v>1105</v>
      </c>
      <c r="D465" s="242" t="s">
        <v>243</v>
      </c>
      <c r="E465" s="243" t="s">
        <v>1106</v>
      </c>
      <c r="F465" s="244" t="s">
        <v>1107</v>
      </c>
      <c r="G465" s="245" t="s">
        <v>280</v>
      </c>
      <c r="H465" s="246">
        <v>12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4"/>
      <c r="P465" s="221">
        <f>O465*H465</f>
        <v>0</v>
      </c>
      <c r="Q465" s="221">
        <v>0.016</v>
      </c>
      <c r="R465" s="221">
        <f>Q465*H465</f>
        <v>0.192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960</v>
      </c>
      <c r="AT465" s="223" t="s">
        <v>243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230</v>
      </c>
      <c r="BM465" s="223" t="s">
        <v>1108</v>
      </c>
    </row>
    <row r="466" s="2" customFormat="1" ht="24.15" customHeight="1">
      <c r="A466" s="38"/>
      <c r="B466" s="39"/>
      <c r="C466" s="242" t="s">
        <v>1109</v>
      </c>
      <c r="D466" s="242" t="s">
        <v>243</v>
      </c>
      <c r="E466" s="243" t="s">
        <v>1110</v>
      </c>
      <c r="F466" s="244" t="s">
        <v>1111</v>
      </c>
      <c r="G466" s="245" t="s">
        <v>280</v>
      </c>
      <c r="H466" s="246">
        <v>12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4"/>
      <c r="P466" s="221">
        <f>O466*H466</f>
        <v>0</v>
      </c>
      <c r="Q466" s="221">
        <v>0.016799999999999999</v>
      </c>
      <c r="R466" s="221">
        <f>Q466*H466</f>
        <v>0.2016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960</v>
      </c>
      <c r="AT466" s="223" t="s">
        <v>243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230</v>
      </c>
      <c r="BM466" s="223" t="s">
        <v>1112</v>
      </c>
    </row>
    <row r="467" s="2" customFormat="1" ht="16.5" customHeight="1">
      <c r="A467" s="38"/>
      <c r="B467" s="39"/>
      <c r="C467" s="242" t="s">
        <v>1113</v>
      </c>
      <c r="D467" s="242" t="s">
        <v>243</v>
      </c>
      <c r="E467" s="243" t="s">
        <v>1114</v>
      </c>
      <c r="F467" s="244" t="s">
        <v>1115</v>
      </c>
      <c r="G467" s="245" t="s">
        <v>280</v>
      </c>
      <c r="H467" s="246">
        <v>4</v>
      </c>
      <c r="I467" s="247"/>
      <c r="J467" s="248">
        <f>ROUND(I467*H467,2)</f>
        <v>0</v>
      </c>
      <c r="K467" s="244" t="s">
        <v>19</v>
      </c>
      <c r="L467" s="249"/>
      <c r="M467" s="250" t="s">
        <v>19</v>
      </c>
      <c r="N467" s="251" t="s">
        <v>44</v>
      </c>
      <c r="O467" s="84"/>
      <c r="P467" s="221">
        <f>O467*H467</f>
        <v>0</v>
      </c>
      <c r="Q467" s="221">
        <v>0.0077999999999999996</v>
      </c>
      <c r="R467" s="221">
        <f>Q467*H467</f>
        <v>0.031199999999999999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246</v>
      </c>
      <c r="AT467" s="223" t="s">
        <v>243</v>
      </c>
      <c r="AU467" s="223" t="s">
        <v>82</v>
      </c>
      <c r="AY467" s="17" t="s">
        <v>202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235</v>
      </c>
      <c r="BM467" s="223" t="s">
        <v>1116</v>
      </c>
    </row>
    <row r="468" s="2" customFormat="1">
      <c r="A468" s="38"/>
      <c r="B468" s="39"/>
      <c r="C468" s="40"/>
      <c r="D468" s="232" t="s">
        <v>491</v>
      </c>
      <c r="E468" s="40"/>
      <c r="F468" s="252" t="s">
        <v>492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491</v>
      </c>
      <c r="AU468" s="17" t="s">
        <v>82</v>
      </c>
    </row>
    <row r="469" s="2" customFormat="1" ht="16.5" customHeight="1">
      <c r="A469" s="38"/>
      <c r="B469" s="39"/>
      <c r="C469" s="242" t="s">
        <v>1117</v>
      </c>
      <c r="D469" s="242" t="s">
        <v>243</v>
      </c>
      <c r="E469" s="243" t="s">
        <v>1118</v>
      </c>
      <c r="F469" s="244" t="s">
        <v>1119</v>
      </c>
      <c r="G469" s="245" t="s">
        <v>280</v>
      </c>
      <c r="H469" s="246">
        <v>4</v>
      </c>
      <c r="I469" s="247"/>
      <c r="J469" s="248">
        <f>ROUND(I469*H469,2)</f>
        <v>0</v>
      </c>
      <c r="K469" s="244" t="s">
        <v>19</v>
      </c>
      <c r="L469" s="249"/>
      <c r="M469" s="250" t="s">
        <v>19</v>
      </c>
      <c r="N469" s="251" t="s">
        <v>44</v>
      </c>
      <c r="O469" s="84"/>
      <c r="P469" s="221">
        <f>O469*H469</f>
        <v>0</v>
      </c>
      <c r="Q469" s="221">
        <v>0.00016000000000000001</v>
      </c>
      <c r="R469" s="221">
        <f>Q469*H469</f>
        <v>0.00064000000000000005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246</v>
      </c>
      <c r="AT469" s="223" t="s">
        <v>243</v>
      </c>
      <c r="AU469" s="223" t="s">
        <v>82</v>
      </c>
      <c r="AY469" s="17" t="s">
        <v>202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80</v>
      </c>
      <c r="BK469" s="224">
        <f>ROUND(I469*H469,2)</f>
        <v>0</v>
      </c>
      <c r="BL469" s="17" t="s">
        <v>235</v>
      </c>
      <c r="BM469" s="223" t="s">
        <v>1120</v>
      </c>
    </row>
    <row r="470" s="2" customFormat="1" ht="24.15" customHeight="1">
      <c r="A470" s="38"/>
      <c r="B470" s="39"/>
      <c r="C470" s="242" t="s">
        <v>1121</v>
      </c>
      <c r="D470" s="242" t="s">
        <v>243</v>
      </c>
      <c r="E470" s="243" t="s">
        <v>1122</v>
      </c>
      <c r="F470" s="244" t="s">
        <v>1123</v>
      </c>
      <c r="G470" s="245" t="s">
        <v>280</v>
      </c>
      <c r="H470" s="246">
        <v>52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4"/>
      <c r="P470" s="221">
        <f>O470*H470</f>
        <v>0</v>
      </c>
      <c r="Q470" s="221">
        <v>0.016</v>
      </c>
      <c r="R470" s="221">
        <f>Q470*H470</f>
        <v>0.83200000000000007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246</v>
      </c>
      <c r="AT470" s="223" t="s">
        <v>243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1124</v>
      </c>
    </row>
    <row r="471" s="2" customFormat="1" ht="24.15" customHeight="1">
      <c r="A471" s="38"/>
      <c r="B471" s="39"/>
      <c r="C471" s="242" t="s">
        <v>1125</v>
      </c>
      <c r="D471" s="242" t="s">
        <v>243</v>
      </c>
      <c r="E471" s="243" t="s">
        <v>1126</v>
      </c>
      <c r="F471" s="244" t="s">
        <v>1127</v>
      </c>
      <c r="G471" s="245" t="s">
        <v>280</v>
      </c>
      <c r="H471" s="246">
        <v>2</v>
      </c>
      <c r="I471" s="247"/>
      <c r="J471" s="248">
        <f>ROUND(I471*H471,2)</f>
        <v>0</v>
      </c>
      <c r="K471" s="244" t="s">
        <v>19</v>
      </c>
      <c r="L471" s="249"/>
      <c r="M471" s="250" t="s">
        <v>19</v>
      </c>
      <c r="N471" s="251" t="s">
        <v>44</v>
      </c>
      <c r="O471" s="84"/>
      <c r="P471" s="221">
        <f>O471*H471</f>
        <v>0</v>
      </c>
      <c r="Q471" s="221">
        <v>0.016</v>
      </c>
      <c r="R471" s="221">
        <f>Q471*H471</f>
        <v>0.032000000000000001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246</v>
      </c>
      <c r="AT471" s="223" t="s">
        <v>243</v>
      </c>
      <c r="AU471" s="223" t="s">
        <v>82</v>
      </c>
      <c r="AY471" s="17" t="s">
        <v>202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80</v>
      </c>
      <c r="BK471" s="224">
        <f>ROUND(I471*H471,2)</f>
        <v>0</v>
      </c>
      <c r="BL471" s="17" t="s">
        <v>235</v>
      </c>
      <c r="BM471" s="223" t="s">
        <v>1128</v>
      </c>
    </row>
    <row r="472" s="2" customFormat="1" ht="24.15" customHeight="1">
      <c r="A472" s="38"/>
      <c r="B472" s="39"/>
      <c r="C472" s="242" t="s">
        <v>1129</v>
      </c>
      <c r="D472" s="242" t="s">
        <v>243</v>
      </c>
      <c r="E472" s="243" t="s">
        <v>1130</v>
      </c>
      <c r="F472" s="244" t="s">
        <v>1131</v>
      </c>
      <c r="G472" s="245" t="s">
        <v>280</v>
      </c>
      <c r="H472" s="246">
        <v>2</v>
      </c>
      <c r="I472" s="247"/>
      <c r="J472" s="248">
        <f>ROUND(I472*H472,2)</f>
        <v>0</v>
      </c>
      <c r="K472" s="244" t="s">
        <v>19</v>
      </c>
      <c r="L472" s="249"/>
      <c r="M472" s="250" t="s">
        <v>19</v>
      </c>
      <c r="N472" s="251" t="s">
        <v>44</v>
      </c>
      <c r="O472" s="84"/>
      <c r="P472" s="221">
        <f>O472*H472</f>
        <v>0</v>
      </c>
      <c r="Q472" s="221">
        <v>0.016</v>
      </c>
      <c r="R472" s="221">
        <f>Q472*H472</f>
        <v>0.032000000000000001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246</v>
      </c>
      <c r="AT472" s="223" t="s">
        <v>243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235</v>
      </c>
      <c r="BM472" s="223" t="s">
        <v>1132</v>
      </c>
    </row>
    <row r="473" s="2" customFormat="1" ht="21.75" customHeight="1">
      <c r="A473" s="38"/>
      <c r="B473" s="39"/>
      <c r="C473" s="212" t="s">
        <v>1133</v>
      </c>
      <c r="D473" s="212" t="s">
        <v>205</v>
      </c>
      <c r="E473" s="213" t="s">
        <v>1134</v>
      </c>
      <c r="F473" s="214" t="s">
        <v>1135</v>
      </c>
      <c r="G473" s="215" t="s">
        <v>280</v>
      </c>
      <c r="H473" s="216">
        <v>18</v>
      </c>
      <c r="I473" s="217"/>
      <c r="J473" s="218">
        <f>ROUND(I473*H473,2)</f>
        <v>0</v>
      </c>
      <c r="K473" s="214" t="s">
        <v>209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0.00021000000000000001</v>
      </c>
      <c r="R473" s="221">
        <f>Q473*H473</f>
        <v>0.0037800000000000004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230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230</v>
      </c>
      <c r="BM473" s="223" t="s">
        <v>1136</v>
      </c>
    </row>
    <row r="474" s="2" customFormat="1">
      <c r="A474" s="38"/>
      <c r="B474" s="39"/>
      <c r="C474" s="40"/>
      <c r="D474" s="225" t="s">
        <v>212</v>
      </c>
      <c r="E474" s="40"/>
      <c r="F474" s="226" t="s">
        <v>1137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212</v>
      </c>
      <c r="AU474" s="17" t="s">
        <v>82</v>
      </c>
    </row>
    <row r="475" s="2" customFormat="1" ht="24.15" customHeight="1">
      <c r="A475" s="38"/>
      <c r="B475" s="39"/>
      <c r="C475" s="242" t="s">
        <v>1138</v>
      </c>
      <c r="D475" s="242" t="s">
        <v>243</v>
      </c>
      <c r="E475" s="243" t="s">
        <v>1139</v>
      </c>
      <c r="F475" s="244" t="s">
        <v>1140</v>
      </c>
      <c r="G475" s="245" t="s">
        <v>280</v>
      </c>
      <c r="H475" s="246">
        <v>8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0.031</v>
      </c>
      <c r="R475" s="221">
        <f>Q475*H475</f>
        <v>0.248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960</v>
      </c>
      <c r="AT475" s="223" t="s">
        <v>243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230</v>
      </c>
      <c r="BM475" s="223" t="s">
        <v>1141</v>
      </c>
    </row>
    <row r="476" s="2" customFormat="1" ht="24.15" customHeight="1">
      <c r="A476" s="38"/>
      <c r="B476" s="39"/>
      <c r="C476" s="242" t="s">
        <v>1142</v>
      </c>
      <c r="D476" s="242" t="s">
        <v>243</v>
      </c>
      <c r="E476" s="243" t="s">
        <v>1143</v>
      </c>
      <c r="F476" s="244" t="s">
        <v>1144</v>
      </c>
      <c r="G476" s="245" t="s">
        <v>280</v>
      </c>
      <c r="H476" s="246">
        <v>8</v>
      </c>
      <c r="I476" s="247"/>
      <c r="J476" s="248">
        <f>ROUND(I476*H476,2)</f>
        <v>0</v>
      </c>
      <c r="K476" s="244" t="s">
        <v>19</v>
      </c>
      <c r="L476" s="249"/>
      <c r="M476" s="250" t="s">
        <v>19</v>
      </c>
      <c r="N476" s="251" t="s">
        <v>44</v>
      </c>
      <c r="O476" s="84"/>
      <c r="P476" s="221">
        <f>O476*H476</f>
        <v>0</v>
      </c>
      <c r="Q476" s="221">
        <v>0.029000000000000001</v>
      </c>
      <c r="R476" s="221">
        <f>Q476*H476</f>
        <v>0.23200000000000001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960</v>
      </c>
      <c r="AT476" s="223" t="s">
        <v>243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230</v>
      </c>
      <c r="BM476" s="223" t="s">
        <v>1145</v>
      </c>
    </row>
    <row r="477" s="2" customFormat="1" ht="16.5" customHeight="1">
      <c r="A477" s="38"/>
      <c r="B477" s="39"/>
      <c r="C477" s="242" t="s">
        <v>1146</v>
      </c>
      <c r="D477" s="242" t="s">
        <v>243</v>
      </c>
      <c r="E477" s="243" t="s">
        <v>1147</v>
      </c>
      <c r="F477" s="244" t="s">
        <v>1148</v>
      </c>
      <c r="G477" s="245" t="s">
        <v>280</v>
      </c>
      <c r="H477" s="246">
        <v>2</v>
      </c>
      <c r="I477" s="247"/>
      <c r="J477" s="248">
        <f>ROUND(I477*H477,2)</f>
        <v>0</v>
      </c>
      <c r="K477" s="244" t="s">
        <v>19</v>
      </c>
      <c r="L477" s="249"/>
      <c r="M477" s="250" t="s">
        <v>19</v>
      </c>
      <c r="N477" s="251" t="s">
        <v>44</v>
      </c>
      <c r="O477" s="84"/>
      <c r="P477" s="221">
        <f>O477*H477</f>
        <v>0</v>
      </c>
      <c r="Q477" s="221">
        <v>0.00016000000000000001</v>
      </c>
      <c r="R477" s="221">
        <f>Q477*H477</f>
        <v>0.00032000000000000003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246</v>
      </c>
      <c r="AT477" s="223" t="s">
        <v>243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235</v>
      </c>
      <c r="BM477" s="223" t="s">
        <v>1149</v>
      </c>
    </row>
    <row r="478" s="2" customFormat="1" ht="21.75" customHeight="1">
      <c r="A478" s="38"/>
      <c r="B478" s="39"/>
      <c r="C478" s="212" t="s">
        <v>1150</v>
      </c>
      <c r="D478" s="212" t="s">
        <v>205</v>
      </c>
      <c r="E478" s="213" t="s">
        <v>1151</v>
      </c>
      <c r="F478" s="214" t="s">
        <v>1152</v>
      </c>
      <c r="G478" s="215" t="s">
        <v>280</v>
      </c>
      <c r="H478" s="216">
        <v>132</v>
      </c>
      <c r="I478" s="217"/>
      <c r="J478" s="218">
        <f>ROUND(I478*H478,2)</f>
        <v>0</v>
      </c>
      <c r="K478" s="214" t="s">
        <v>209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0.00035</v>
      </c>
      <c r="R478" s="221">
        <f>Q478*H478</f>
        <v>0.046199999999999998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230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230</v>
      </c>
      <c r="BM478" s="223" t="s">
        <v>1153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1154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 ht="24.15" customHeight="1">
      <c r="A480" s="38"/>
      <c r="B480" s="39"/>
      <c r="C480" s="242" t="s">
        <v>1155</v>
      </c>
      <c r="D480" s="242" t="s">
        <v>243</v>
      </c>
      <c r="E480" s="243" t="s">
        <v>1156</v>
      </c>
      <c r="F480" s="244" t="s">
        <v>1157</v>
      </c>
      <c r="G480" s="245" t="s">
        <v>280</v>
      </c>
      <c r="H480" s="246">
        <v>35</v>
      </c>
      <c r="I480" s="247"/>
      <c r="J480" s="248">
        <f>ROUND(I480*H480,2)</f>
        <v>0</v>
      </c>
      <c r="K480" s="244" t="s">
        <v>19</v>
      </c>
      <c r="L480" s="249"/>
      <c r="M480" s="250" t="s">
        <v>19</v>
      </c>
      <c r="N480" s="251" t="s">
        <v>44</v>
      </c>
      <c r="O480" s="84"/>
      <c r="P480" s="221">
        <f>O480*H480</f>
        <v>0</v>
      </c>
      <c r="Q480" s="221">
        <v>0.044999999999999998</v>
      </c>
      <c r="R480" s="221">
        <f>Q480*H480</f>
        <v>1.575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960</v>
      </c>
      <c r="AT480" s="223" t="s">
        <v>243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230</v>
      </c>
      <c r="BM480" s="223" t="s">
        <v>1158</v>
      </c>
    </row>
    <row r="481" s="2" customFormat="1" ht="24.15" customHeight="1">
      <c r="A481" s="38"/>
      <c r="B481" s="39"/>
      <c r="C481" s="242" t="s">
        <v>1159</v>
      </c>
      <c r="D481" s="242" t="s">
        <v>243</v>
      </c>
      <c r="E481" s="243" t="s">
        <v>1160</v>
      </c>
      <c r="F481" s="244" t="s">
        <v>1161</v>
      </c>
      <c r="G481" s="245" t="s">
        <v>280</v>
      </c>
      <c r="H481" s="246">
        <v>1</v>
      </c>
      <c r="I481" s="247"/>
      <c r="J481" s="248">
        <f>ROUND(I481*H481,2)</f>
        <v>0</v>
      </c>
      <c r="K481" s="244" t="s">
        <v>19</v>
      </c>
      <c r="L481" s="249"/>
      <c r="M481" s="250" t="s">
        <v>19</v>
      </c>
      <c r="N481" s="251" t="s">
        <v>44</v>
      </c>
      <c r="O481" s="84"/>
      <c r="P481" s="221">
        <f>O481*H481</f>
        <v>0</v>
      </c>
      <c r="Q481" s="221">
        <v>0.044999999999999998</v>
      </c>
      <c r="R481" s="221">
        <f>Q481*H481</f>
        <v>0.044999999999999998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960</v>
      </c>
      <c r="AT481" s="223" t="s">
        <v>243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230</v>
      </c>
      <c r="BM481" s="223" t="s">
        <v>1162</v>
      </c>
    </row>
    <row r="482" s="2" customFormat="1" ht="24.15" customHeight="1">
      <c r="A482" s="38"/>
      <c r="B482" s="39"/>
      <c r="C482" s="242" t="s">
        <v>1163</v>
      </c>
      <c r="D482" s="242" t="s">
        <v>243</v>
      </c>
      <c r="E482" s="243" t="s">
        <v>1164</v>
      </c>
      <c r="F482" s="244" t="s">
        <v>1165</v>
      </c>
      <c r="G482" s="245" t="s">
        <v>280</v>
      </c>
      <c r="H482" s="246">
        <v>1</v>
      </c>
      <c r="I482" s="247"/>
      <c r="J482" s="248">
        <f>ROUND(I482*H482,2)</f>
        <v>0</v>
      </c>
      <c r="K482" s="244" t="s">
        <v>19</v>
      </c>
      <c r="L482" s="249"/>
      <c r="M482" s="250" t="s">
        <v>19</v>
      </c>
      <c r="N482" s="251" t="s">
        <v>44</v>
      </c>
      <c r="O482" s="84"/>
      <c r="P482" s="221">
        <f>O482*H482</f>
        <v>0</v>
      </c>
      <c r="Q482" s="221">
        <v>0.044999999999999998</v>
      </c>
      <c r="R482" s="221">
        <f>Q482*H482</f>
        <v>0.044999999999999998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960</v>
      </c>
      <c r="AT482" s="223" t="s">
        <v>243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230</v>
      </c>
      <c r="BM482" s="223" t="s">
        <v>1166</v>
      </c>
    </row>
    <row r="483" s="2" customFormat="1" ht="24.15" customHeight="1">
      <c r="A483" s="38"/>
      <c r="B483" s="39"/>
      <c r="C483" s="242" t="s">
        <v>1167</v>
      </c>
      <c r="D483" s="242" t="s">
        <v>243</v>
      </c>
      <c r="E483" s="243" t="s">
        <v>1168</v>
      </c>
      <c r="F483" s="244" t="s">
        <v>1169</v>
      </c>
      <c r="G483" s="245" t="s">
        <v>280</v>
      </c>
      <c r="H483" s="246">
        <v>1</v>
      </c>
      <c r="I483" s="247"/>
      <c r="J483" s="248">
        <f>ROUND(I483*H483,2)</f>
        <v>0</v>
      </c>
      <c r="K483" s="244" t="s">
        <v>19</v>
      </c>
      <c r="L483" s="249"/>
      <c r="M483" s="250" t="s">
        <v>19</v>
      </c>
      <c r="N483" s="251" t="s">
        <v>44</v>
      </c>
      <c r="O483" s="84"/>
      <c r="P483" s="221">
        <f>O483*H483</f>
        <v>0</v>
      </c>
      <c r="Q483" s="221">
        <v>0.044999999999999998</v>
      </c>
      <c r="R483" s="221">
        <f>Q483*H483</f>
        <v>0.044999999999999998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960</v>
      </c>
      <c r="AT483" s="223" t="s">
        <v>243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230</v>
      </c>
      <c r="BM483" s="223" t="s">
        <v>1170</v>
      </c>
    </row>
    <row r="484" s="2" customFormat="1" ht="24.15" customHeight="1">
      <c r="A484" s="38"/>
      <c r="B484" s="39"/>
      <c r="C484" s="242" t="s">
        <v>1171</v>
      </c>
      <c r="D484" s="242" t="s">
        <v>243</v>
      </c>
      <c r="E484" s="243" t="s">
        <v>1172</v>
      </c>
      <c r="F484" s="244" t="s">
        <v>1173</v>
      </c>
      <c r="G484" s="245" t="s">
        <v>280</v>
      </c>
      <c r="H484" s="246">
        <v>1</v>
      </c>
      <c r="I484" s="247"/>
      <c r="J484" s="248">
        <f>ROUND(I484*H484,2)</f>
        <v>0</v>
      </c>
      <c r="K484" s="244" t="s">
        <v>19</v>
      </c>
      <c r="L484" s="249"/>
      <c r="M484" s="250" t="s">
        <v>19</v>
      </c>
      <c r="N484" s="251" t="s">
        <v>44</v>
      </c>
      <c r="O484" s="84"/>
      <c r="P484" s="221">
        <f>O484*H484</f>
        <v>0</v>
      </c>
      <c r="Q484" s="221">
        <v>0.044999999999999998</v>
      </c>
      <c r="R484" s="221">
        <f>Q484*H484</f>
        <v>0.044999999999999998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960</v>
      </c>
      <c r="AT484" s="223" t="s">
        <v>243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230</v>
      </c>
      <c r="BM484" s="223" t="s">
        <v>1174</v>
      </c>
    </row>
    <row r="485" s="2" customFormat="1" ht="24.15" customHeight="1">
      <c r="A485" s="38"/>
      <c r="B485" s="39"/>
      <c r="C485" s="242" t="s">
        <v>1175</v>
      </c>
      <c r="D485" s="242" t="s">
        <v>243</v>
      </c>
      <c r="E485" s="243" t="s">
        <v>1176</v>
      </c>
      <c r="F485" s="244" t="s">
        <v>1177</v>
      </c>
      <c r="G485" s="245" t="s">
        <v>280</v>
      </c>
      <c r="H485" s="246">
        <v>1</v>
      </c>
      <c r="I485" s="247"/>
      <c r="J485" s="248">
        <f>ROUND(I485*H485,2)</f>
        <v>0</v>
      </c>
      <c r="K485" s="244" t="s">
        <v>19</v>
      </c>
      <c r="L485" s="249"/>
      <c r="M485" s="250" t="s">
        <v>19</v>
      </c>
      <c r="N485" s="251" t="s">
        <v>44</v>
      </c>
      <c r="O485" s="84"/>
      <c r="P485" s="221">
        <f>O485*H485</f>
        <v>0</v>
      </c>
      <c r="Q485" s="221">
        <v>0.044999999999999998</v>
      </c>
      <c r="R485" s="221">
        <f>Q485*H485</f>
        <v>0.044999999999999998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960</v>
      </c>
      <c r="AT485" s="223" t="s">
        <v>243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230</v>
      </c>
      <c r="BM485" s="223" t="s">
        <v>1178</v>
      </c>
    </row>
    <row r="486" s="2" customFormat="1" ht="24.15" customHeight="1">
      <c r="A486" s="38"/>
      <c r="B486" s="39"/>
      <c r="C486" s="242" t="s">
        <v>1179</v>
      </c>
      <c r="D486" s="242" t="s">
        <v>243</v>
      </c>
      <c r="E486" s="243" t="s">
        <v>1180</v>
      </c>
      <c r="F486" s="244" t="s">
        <v>1181</v>
      </c>
      <c r="G486" s="245" t="s">
        <v>280</v>
      </c>
      <c r="H486" s="246">
        <v>35</v>
      </c>
      <c r="I486" s="247"/>
      <c r="J486" s="248">
        <f>ROUND(I486*H486,2)</f>
        <v>0</v>
      </c>
      <c r="K486" s="244" t="s">
        <v>19</v>
      </c>
      <c r="L486" s="249"/>
      <c r="M486" s="250" t="s">
        <v>19</v>
      </c>
      <c r="N486" s="251" t="s">
        <v>44</v>
      </c>
      <c r="O486" s="84"/>
      <c r="P486" s="221">
        <f>O486*H486</f>
        <v>0</v>
      </c>
      <c r="Q486" s="221">
        <v>0.048399999999999999</v>
      </c>
      <c r="R486" s="221">
        <f>Q486*H486</f>
        <v>1.694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960</v>
      </c>
      <c r="AT486" s="223" t="s">
        <v>243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230</v>
      </c>
      <c r="BM486" s="223" t="s">
        <v>1182</v>
      </c>
    </row>
    <row r="487" s="2" customFormat="1" ht="24.15" customHeight="1">
      <c r="A487" s="38"/>
      <c r="B487" s="39"/>
      <c r="C487" s="242" t="s">
        <v>1183</v>
      </c>
      <c r="D487" s="242" t="s">
        <v>243</v>
      </c>
      <c r="E487" s="243" t="s">
        <v>1184</v>
      </c>
      <c r="F487" s="244" t="s">
        <v>1185</v>
      </c>
      <c r="G487" s="245" t="s">
        <v>280</v>
      </c>
      <c r="H487" s="246">
        <v>1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0.048399999999999999</v>
      </c>
      <c r="R487" s="221">
        <f>Q487*H487</f>
        <v>0.048399999999999999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960</v>
      </c>
      <c r="AT487" s="223" t="s">
        <v>243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230</v>
      </c>
      <c r="BM487" s="223" t="s">
        <v>1186</v>
      </c>
    </row>
    <row r="488" s="2" customFormat="1" ht="24.15" customHeight="1">
      <c r="A488" s="38"/>
      <c r="B488" s="39"/>
      <c r="C488" s="242" t="s">
        <v>1187</v>
      </c>
      <c r="D488" s="242" t="s">
        <v>243</v>
      </c>
      <c r="E488" s="243" t="s">
        <v>1188</v>
      </c>
      <c r="F488" s="244" t="s">
        <v>1189</v>
      </c>
      <c r="G488" s="245" t="s">
        <v>280</v>
      </c>
      <c r="H488" s="246">
        <v>1</v>
      </c>
      <c r="I488" s="247"/>
      <c r="J488" s="248">
        <f>ROUND(I488*H488,2)</f>
        <v>0</v>
      </c>
      <c r="K488" s="244" t="s">
        <v>19</v>
      </c>
      <c r="L488" s="249"/>
      <c r="M488" s="250" t="s">
        <v>19</v>
      </c>
      <c r="N488" s="251" t="s">
        <v>44</v>
      </c>
      <c r="O488" s="84"/>
      <c r="P488" s="221">
        <f>O488*H488</f>
        <v>0</v>
      </c>
      <c r="Q488" s="221">
        <v>0.048399999999999999</v>
      </c>
      <c r="R488" s="221">
        <f>Q488*H488</f>
        <v>0.048399999999999999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960</v>
      </c>
      <c r="AT488" s="223" t="s">
        <v>243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230</v>
      </c>
      <c r="BM488" s="223" t="s">
        <v>1190</v>
      </c>
    </row>
    <row r="489" s="2" customFormat="1" ht="24.15" customHeight="1">
      <c r="A489" s="38"/>
      <c r="B489" s="39"/>
      <c r="C489" s="242" t="s">
        <v>1191</v>
      </c>
      <c r="D489" s="242" t="s">
        <v>243</v>
      </c>
      <c r="E489" s="243" t="s">
        <v>1192</v>
      </c>
      <c r="F489" s="244" t="s">
        <v>1193</v>
      </c>
      <c r="G489" s="245" t="s">
        <v>280</v>
      </c>
      <c r="H489" s="246">
        <v>1</v>
      </c>
      <c r="I489" s="247"/>
      <c r="J489" s="248">
        <f>ROUND(I489*H489,2)</f>
        <v>0</v>
      </c>
      <c r="K489" s="244" t="s">
        <v>19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0.048399999999999999</v>
      </c>
      <c r="R489" s="221">
        <f>Q489*H489</f>
        <v>0.048399999999999999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960</v>
      </c>
      <c r="AT489" s="223" t="s">
        <v>243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230</v>
      </c>
      <c r="BM489" s="223" t="s">
        <v>1194</v>
      </c>
    </row>
    <row r="490" s="2" customFormat="1" ht="24.15" customHeight="1">
      <c r="A490" s="38"/>
      <c r="B490" s="39"/>
      <c r="C490" s="242" t="s">
        <v>1195</v>
      </c>
      <c r="D490" s="242" t="s">
        <v>243</v>
      </c>
      <c r="E490" s="243" t="s">
        <v>1196</v>
      </c>
      <c r="F490" s="244" t="s">
        <v>1197</v>
      </c>
      <c r="G490" s="245" t="s">
        <v>280</v>
      </c>
      <c r="H490" s="246">
        <v>1</v>
      </c>
      <c r="I490" s="247"/>
      <c r="J490" s="248">
        <f>ROUND(I490*H490,2)</f>
        <v>0</v>
      </c>
      <c r="K490" s="244" t="s">
        <v>19</v>
      </c>
      <c r="L490" s="249"/>
      <c r="M490" s="250" t="s">
        <v>19</v>
      </c>
      <c r="N490" s="251" t="s">
        <v>44</v>
      </c>
      <c r="O490" s="84"/>
      <c r="P490" s="221">
        <f>O490*H490</f>
        <v>0</v>
      </c>
      <c r="Q490" s="221">
        <v>0.048399999999999999</v>
      </c>
      <c r="R490" s="221">
        <f>Q490*H490</f>
        <v>0.048399999999999999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960</v>
      </c>
      <c r="AT490" s="223" t="s">
        <v>243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230</v>
      </c>
      <c r="BM490" s="223" t="s">
        <v>1198</v>
      </c>
    </row>
    <row r="491" s="2" customFormat="1" ht="24.15" customHeight="1">
      <c r="A491" s="38"/>
      <c r="B491" s="39"/>
      <c r="C491" s="242" t="s">
        <v>1199</v>
      </c>
      <c r="D491" s="242" t="s">
        <v>243</v>
      </c>
      <c r="E491" s="243" t="s">
        <v>1200</v>
      </c>
      <c r="F491" s="244" t="s">
        <v>1201</v>
      </c>
      <c r="G491" s="245" t="s">
        <v>280</v>
      </c>
      <c r="H491" s="246">
        <v>1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0.048399999999999999</v>
      </c>
      <c r="R491" s="221">
        <f>Q491*H491</f>
        <v>0.048399999999999999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960</v>
      </c>
      <c r="AT491" s="223" t="s">
        <v>243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230</v>
      </c>
      <c r="BM491" s="223" t="s">
        <v>1202</v>
      </c>
    </row>
    <row r="492" s="2" customFormat="1" ht="24.15" customHeight="1">
      <c r="A492" s="38"/>
      <c r="B492" s="39"/>
      <c r="C492" s="242" t="s">
        <v>1203</v>
      </c>
      <c r="D492" s="242" t="s">
        <v>243</v>
      </c>
      <c r="E492" s="243" t="s">
        <v>1204</v>
      </c>
      <c r="F492" s="244" t="s">
        <v>1205</v>
      </c>
      <c r="G492" s="245" t="s">
        <v>280</v>
      </c>
      <c r="H492" s="246">
        <v>30</v>
      </c>
      <c r="I492" s="247"/>
      <c r="J492" s="248">
        <f>ROUND(I492*H492,2)</f>
        <v>0</v>
      </c>
      <c r="K492" s="244" t="s">
        <v>19</v>
      </c>
      <c r="L492" s="249"/>
      <c r="M492" s="250" t="s">
        <v>19</v>
      </c>
      <c r="N492" s="251" t="s">
        <v>44</v>
      </c>
      <c r="O492" s="84"/>
      <c r="P492" s="221">
        <f>O492*H492</f>
        <v>0</v>
      </c>
      <c r="Q492" s="221">
        <v>0.042000000000000003</v>
      </c>
      <c r="R492" s="221">
        <f>Q492*H492</f>
        <v>1.26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960</v>
      </c>
      <c r="AT492" s="223" t="s">
        <v>243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230</v>
      </c>
      <c r="BM492" s="223" t="s">
        <v>1206</v>
      </c>
    </row>
    <row r="493" s="2" customFormat="1" ht="24.15" customHeight="1">
      <c r="A493" s="38"/>
      <c r="B493" s="39"/>
      <c r="C493" s="242" t="s">
        <v>1207</v>
      </c>
      <c r="D493" s="242" t="s">
        <v>243</v>
      </c>
      <c r="E493" s="243" t="s">
        <v>1208</v>
      </c>
      <c r="F493" s="244" t="s">
        <v>1209</v>
      </c>
      <c r="G493" s="245" t="s">
        <v>280</v>
      </c>
      <c r="H493" s="246">
        <v>1</v>
      </c>
      <c r="I493" s="247"/>
      <c r="J493" s="248">
        <f>ROUND(I493*H493,2)</f>
        <v>0</v>
      </c>
      <c r="K493" s="244" t="s">
        <v>19</v>
      </c>
      <c r="L493" s="249"/>
      <c r="M493" s="250" t="s">
        <v>19</v>
      </c>
      <c r="N493" s="251" t="s">
        <v>44</v>
      </c>
      <c r="O493" s="84"/>
      <c r="P493" s="221">
        <f>O493*H493</f>
        <v>0</v>
      </c>
      <c r="Q493" s="221">
        <v>0.031989999999999998</v>
      </c>
      <c r="R493" s="221">
        <f>Q493*H493</f>
        <v>0.031989999999999998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960</v>
      </c>
      <c r="AT493" s="223" t="s">
        <v>243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230</v>
      </c>
      <c r="BM493" s="223" t="s">
        <v>1210</v>
      </c>
    </row>
    <row r="494" s="2" customFormat="1" ht="24.15" customHeight="1">
      <c r="A494" s="38"/>
      <c r="B494" s="39"/>
      <c r="C494" s="242" t="s">
        <v>1211</v>
      </c>
      <c r="D494" s="242" t="s">
        <v>243</v>
      </c>
      <c r="E494" s="243" t="s">
        <v>1212</v>
      </c>
      <c r="F494" s="244" t="s">
        <v>1213</v>
      </c>
      <c r="G494" s="245" t="s">
        <v>280</v>
      </c>
      <c r="H494" s="246">
        <v>1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4"/>
      <c r="P494" s="221">
        <f>O494*H494</f>
        <v>0</v>
      </c>
      <c r="Q494" s="221">
        <v>0.029559999999999999</v>
      </c>
      <c r="R494" s="221">
        <f>Q494*H494</f>
        <v>0.029559999999999999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960</v>
      </c>
      <c r="AT494" s="223" t="s">
        <v>243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230</v>
      </c>
      <c r="BM494" s="223" t="s">
        <v>1214</v>
      </c>
    </row>
    <row r="495" s="2" customFormat="1" ht="24.15" customHeight="1">
      <c r="A495" s="38"/>
      <c r="B495" s="39"/>
      <c r="C495" s="242" t="s">
        <v>1215</v>
      </c>
      <c r="D495" s="242" t="s">
        <v>243</v>
      </c>
      <c r="E495" s="243" t="s">
        <v>1216</v>
      </c>
      <c r="F495" s="244" t="s">
        <v>1217</v>
      </c>
      <c r="G495" s="245" t="s">
        <v>280</v>
      </c>
      <c r="H495" s="246">
        <v>1</v>
      </c>
      <c r="I495" s="247"/>
      <c r="J495" s="248">
        <f>ROUND(I495*H495,2)</f>
        <v>0</v>
      </c>
      <c r="K495" s="244" t="s">
        <v>19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0.033829999999999999</v>
      </c>
      <c r="R495" s="221">
        <f>Q495*H495</f>
        <v>0.033829999999999999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960</v>
      </c>
      <c r="AT495" s="223" t="s">
        <v>243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230</v>
      </c>
      <c r="BM495" s="223" t="s">
        <v>1218</v>
      </c>
    </row>
    <row r="496" s="2" customFormat="1" ht="24.15" customHeight="1">
      <c r="A496" s="38"/>
      <c r="B496" s="39"/>
      <c r="C496" s="242" t="s">
        <v>1219</v>
      </c>
      <c r="D496" s="242" t="s">
        <v>243</v>
      </c>
      <c r="E496" s="243" t="s">
        <v>1220</v>
      </c>
      <c r="F496" s="244" t="s">
        <v>1221</v>
      </c>
      <c r="G496" s="245" t="s">
        <v>280</v>
      </c>
      <c r="H496" s="246">
        <v>1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4"/>
      <c r="P496" s="221">
        <f>O496*H496</f>
        <v>0</v>
      </c>
      <c r="Q496" s="221">
        <v>0.029669999999999998</v>
      </c>
      <c r="R496" s="221">
        <f>Q496*H496</f>
        <v>0.029669999999999998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960</v>
      </c>
      <c r="AT496" s="223" t="s">
        <v>243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230</v>
      </c>
      <c r="BM496" s="223" t="s">
        <v>1222</v>
      </c>
    </row>
    <row r="497" s="2" customFormat="1" ht="16.5" customHeight="1">
      <c r="A497" s="38"/>
      <c r="B497" s="39"/>
      <c r="C497" s="242" t="s">
        <v>1223</v>
      </c>
      <c r="D497" s="242" t="s">
        <v>243</v>
      </c>
      <c r="E497" s="243" t="s">
        <v>1224</v>
      </c>
      <c r="F497" s="244" t="s">
        <v>1225</v>
      </c>
      <c r="G497" s="245" t="s">
        <v>280</v>
      </c>
      <c r="H497" s="246">
        <v>2</v>
      </c>
      <c r="I497" s="247"/>
      <c r="J497" s="248">
        <f>ROUND(I497*H497,2)</f>
        <v>0</v>
      </c>
      <c r="K497" s="244" t="s">
        <v>19</v>
      </c>
      <c r="L497" s="249"/>
      <c r="M497" s="250" t="s">
        <v>19</v>
      </c>
      <c r="N497" s="251" t="s">
        <v>44</v>
      </c>
      <c r="O497" s="84"/>
      <c r="P497" s="221">
        <f>O497*H497</f>
        <v>0</v>
      </c>
      <c r="Q497" s="221">
        <v>0.032730000000000002</v>
      </c>
      <c r="R497" s="221">
        <f>Q497*H497</f>
        <v>0.065460000000000004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960</v>
      </c>
      <c r="AT497" s="223" t="s">
        <v>243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230</v>
      </c>
      <c r="BM497" s="223" t="s">
        <v>1226</v>
      </c>
    </row>
    <row r="498" s="2" customFormat="1" ht="16.5" customHeight="1">
      <c r="A498" s="38"/>
      <c r="B498" s="39"/>
      <c r="C498" s="242" t="s">
        <v>1227</v>
      </c>
      <c r="D498" s="242" t="s">
        <v>243</v>
      </c>
      <c r="E498" s="243" t="s">
        <v>1228</v>
      </c>
      <c r="F498" s="244" t="s">
        <v>1229</v>
      </c>
      <c r="G498" s="245" t="s">
        <v>280</v>
      </c>
      <c r="H498" s="246">
        <v>1</v>
      </c>
      <c r="I498" s="247"/>
      <c r="J498" s="248">
        <f>ROUND(I498*H498,2)</f>
        <v>0</v>
      </c>
      <c r="K498" s="244" t="s">
        <v>19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0.097030000000000005</v>
      </c>
      <c r="R498" s="221">
        <f>Q498*H498</f>
        <v>0.097030000000000005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680</v>
      </c>
      <c r="AT498" s="223" t="s">
        <v>243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680</v>
      </c>
      <c r="BM498" s="223" t="s">
        <v>1230</v>
      </c>
    </row>
    <row r="499" s="2" customFormat="1" ht="16.5" customHeight="1">
      <c r="A499" s="38"/>
      <c r="B499" s="39"/>
      <c r="C499" s="242" t="s">
        <v>1231</v>
      </c>
      <c r="D499" s="242" t="s">
        <v>243</v>
      </c>
      <c r="E499" s="243" t="s">
        <v>1232</v>
      </c>
      <c r="F499" s="244" t="s">
        <v>1233</v>
      </c>
      <c r="G499" s="245" t="s">
        <v>280</v>
      </c>
      <c r="H499" s="246">
        <v>1</v>
      </c>
      <c r="I499" s="247"/>
      <c r="J499" s="248">
        <f>ROUND(I499*H499,2)</f>
        <v>0</v>
      </c>
      <c r="K499" s="244" t="s">
        <v>19</v>
      </c>
      <c r="L499" s="249"/>
      <c r="M499" s="250" t="s">
        <v>19</v>
      </c>
      <c r="N499" s="251" t="s">
        <v>44</v>
      </c>
      <c r="O499" s="84"/>
      <c r="P499" s="221">
        <f>O499*H499</f>
        <v>0</v>
      </c>
      <c r="Q499" s="221">
        <v>0.097030000000000005</v>
      </c>
      <c r="R499" s="221">
        <f>Q499*H499</f>
        <v>0.097030000000000005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680</v>
      </c>
      <c r="AT499" s="223" t="s">
        <v>243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680</v>
      </c>
      <c r="BM499" s="223" t="s">
        <v>1234</v>
      </c>
    </row>
    <row r="500" s="2" customFormat="1" ht="24.15" customHeight="1">
      <c r="A500" s="38"/>
      <c r="B500" s="39"/>
      <c r="C500" s="242" t="s">
        <v>1235</v>
      </c>
      <c r="D500" s="242" t="s">
        <v>243</v>
      </c>
      <c r="E500" s="243" t="s">
        <v>1236</v>
      </c>
      <c r="F500" s="244" t="s">
        <v>1237</v>
      </c>
      <c r="G500" s="245" t="s">
        <v>280</v>
      </c>
      <c r="H500" s="246">
        <v>2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0.032009999999999997</v>
      </c>
      <c r="R500" s="221">
        <f>Q500*H500</f>
        <v>0.064019999999999994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680</v>
      </c>
      <c r="AT500" s="223" t="s">
        <v>243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680</v>
      </c>
      <c r="BM500" s="223" t="s">
        <v>1238</v>
      </c>
    </row>
    <row r="501" s="2" customFormat="1" ht="24.15" customHeight="1">
      <c r="A501" s="38"/>
      <c r="B501" s="39"/>
      <c r="C501" s="242" t="s">
        <v>1239</v>
      </c>
      <c r="D501" s="242" t="s">
        <v>243</v>
      </c>
      <c r="E501" s="243" t="s">
        <v>1240</v>
      </c>
      <c r="F501" s="244" t="s">
        <v>1241</v>
      </c>
      <c r="G501" s="245" t="s">
        <v>280</v>
      </c>
      <c r="H501" s="246">
        <v>2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0.033189999999999997</v>
      </c>
      <c r="R501" s="221">
        <f>Q501*H501</f>
        <v>0.066379999999999995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680</v>
      </c>
      <c r="AT501" s="223" t="s">
        <v>243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680</v>
      </c>
      <c r="BM501" s="223" t="s">
        <v>1242</v>
      </c>
    </row>
    <row r="502" s="2" customFormat="1" ht="24.15" customHeight="1">
      <c r="A502" s="38"/>
      <c r="B502" s="39"/>
      <c r="C502" s="242" t="s">
        <v>1243</v>
      </c>
      <c r="D502" s="242" t="s">
        <v>243</v>
      </c>
      <c r="E502" s="243" t="s">
        <v>1244</v>
      </c>
      <c r="F502" s="244" t="s">
        <v>1245</v>
      </c>
      <c r="G502" s="245" t="s">
        <v>1246</v>
      </c>
      <c r="H502" s="246">
        <v>2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0.012749999999999999</v>
      </c>
      <c r="R502" s="221">
        <f>Q502*H502</f>
        <v>0.025499999999999998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680</v>
      </c>
      <c r="AT502" s="223" t="s">
        <v>243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680</v>
      </c>
      <c r="BM502" s="223" t="s">
        <v>1247</v>
      </c>
    </row>
    <row r="503" s="2" customFormat="1" ht="16.5" customHeight="1">
      <c r="A503" s="38"/>
      <c r="B503" s="39"/>
      <c r="C503" s="242" t="s">
        <v>1248</v>
      </c>
      <c r="D503" s="242" t="s">
        <v>243</v>
      </c>
      <c r="E503" s="243" t="s">
        <v>1249</v>
      </c>
      <c r="F503" s="244" t="s">
        <v>1250</v>
      </c>
      <c r="G503" s="245" t="s">
        <v>280</v>
      </c>
      <c r="H503" s="246">
        <v>4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0.00016000000000000001</v>
      </c>
      <c r="R503" s="221">
        <f>Q503*H503</f>
        <v>0.00064000000000000005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246</v>
      </c>
      <c r="AT503" s="223" t="s">
        <v>243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1251</v>
      </c>
    </row>
    <row r="504" s="2" customFormat="1" ht="24.15" customHeight="1">
      <c r="A504" s="38"/>
      <c r="B504" s="39"/>
      <c r="C504" s="242" t="s">
        <v>1252</v>
      </c>
      <c r="D504" s="242" t="s">
        <v>243</v>
      </c>
      <c r="E504" s="243" t="s">
        <v>1253</v>
      </c>
      <c r="F504" s="244" t="s">
        <v>1254</v>
      </c>
      <c r="G504" s="245" t="s">
        <v>280</v>
      </c>
      <c r="H504" s="246">
        <v>1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0.0252</v>
      </c>
      <c r="R504" s="221">
        <f>Q504*H504</f>
        <v>0.0252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246</v>
      </c>
      <c r="AT504" s="223" t="s">
        <v>243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235</v>
      </c>
      <c r="BM504" s="223" t="s">
        <v>1255</v>
      </c>
    </row>
    <row r="505" s="2" customFormat="1" ht="24.15" customHeight="1">
      <c r="A505" s="38"/>
      <c r="B505" s="39"/>
      <c r="C505" s="242" t="s">
        <v>1256</v>
      </c>
      <c r="D505" s="242" t="s">
        <v>243</v>
      </c>
      <c r="E505" s="243" t="s">
        <v>1257</v>
      </c>
      <c r="F505" s="244" t="s">
        <v>1258</v>
      </c>
      <c r="G505" s="245" t="s">
        <v>280</v>
      </c>
      <c r="H505" s="246">
        <v>1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4"/>
      <c r="P505" s="221">
        <f>O505*H505</f>
        <v>0</v>
      </c>
      <c r="Q505" s="221">
        <v>0.023099999999999999</v>
      </c>
      <c r="R505" s="221">
        <f>Q505*H505</f>
        <v>0.023099999999999999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246</v>
      </c>
      <c r="AT505" s="223" t="s">
        <v>243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235</v>
      </c>
      <c r="BM505" s="223" t="s">
        <v>1259</v>
      </c>
    </row>
    <row r="506" s="2" customFormat="1" ht="21.75" customHeight="1">
      <c r="A506" s="38"/>
      <c r="B506" s="39"/>
      <c r="C506" s="242" t="s">
        <v>1260</v>
      </c>
      <c r="D506" s="242" t="s">
        <v>243</v>
      </c>
      <c r="E506" s="243" t="s">
        <v>1261</v>
      </c>
      <c r="F506" s="244" t="s">
        <v>695</v>
      </c>
      <c r="G506" s="245" t="s">
        <v>280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0.052999999999999998</v>
      </c>
      <c r="R506" s="221">
        <f>Q506*H506</f>
        <v>0.106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246</v>
      </c>
      <c r="AT506" s="223" t="s">
        <v>243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1262</v>
      </c>
    </row>
    <row r="507" s="2" customFormat="1">
      <c r="A507" s="38"/>
      <c r="B507" s="39"/>
      <c r="C507" s="40"/>
      <c r="D507" s="232" t="s">
        <v>491</v>
      </c>
      <c r="E507" s="40"/>
      <c r="F507" s="252" t="s">
        <v>492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491</v>
      </c>
      <c r="AU507" s="17" t="s">
        <v>82</v>
      </c>
    </row>
    <row r="508" s="2" customFormat="1" ht="21.75" customHeight="1">
      <c r="A508" s="38"/>
      <c r="B508" s="39"/>
      <c r="C508" s="212" t="s">
        <v>1263</v>
      </c>
      <c r="D508" s="212" t="s">
        <v>205</v>
      </c>
      <c r="E508" s="213" t="s">
        <v>1264</v>
      </c>
      <c r="F508" s="214" t="s">
        <v>1265</v>
      </c>
      <c r="G508" s="215" t="s">
        <v>280</v>
      </c>
      <c r="H508" s="216">
        <v>4</v>
      </c>
      <c r="I508" s="217"/>
      <c r="J508" s="218">
        <f>ROUND(I508*H508,2)</f>
        <v>0</v>
      </c>
      <c r="K508" s="214" t="s">
        <v>209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0.00108</v>
      </c>
      <c r="R508" s="221">
        <f>Q508*H508</f>
        <v>0.0043200000000000001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230</v>
      </c>
      <c r="AT508" s="223" t="s">
        <v>205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230</v>
      </c>
      <c r="BM508" s="223" t="s">
        <v>1266</v>
      </c>
    </row>
    <row r="509" s="2" customFormat="1">
      <c r="A509" s="38"/>
      <c r="B509" s="39"/>
      <c r="C509" s="40"/>
      <c r="D509" s="225" t="s">
        <v>212</v>
      </c>
      <c r="E509" s="40"/>
      <c r="F509" s="226" t="s">
        <v>1267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212</v>
      </c>
      <c r="AU509" s="17" t="s">
        <v>82</v>
      </c>
    </row>
    <row r="510" s="2" customFormat="1" ht="24.15" customHeight="1">
      <c r="A510" s="38"/>
      <c r="B510" s="39"/>
      <c r="C510" s="242" t="s">
        <v>1268</v>
      </c>
      <c r="D510" s="242" t="s">
        <v>243</v>
      </c>
      <c r="E510" s="243" t="s">
        <v>1269</v>
      </c>
      <c r="F510" s="244" t="s">
        <v>1270</v>
      </c>
      <c r="G510" s="245" t="s">
        <v>280</v>
      </c>
      <c r="H510" s="246">
        <v>1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0.040820000000000002</v>
      </c>
      <c r="R510" s="221">
        <f>Q510*H510</f>
        <v>0.040820000000000002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960</v>
      </c>
      <c r="AT510" s="223" t="s">
        <v>243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230</v>
      </c>
      <c r="BM510" s="223" t="s">
        <v>1271</v>
      </c>
    </row>
    <row r="511" s="2" customFormat="1" ht="24.15" customHeight="1">
      <c r="A511" s="38"/>
      <c r="B511" s="39"/>
      <c r="C511" s="242" t="s">
        <v>1272</v>
      </c>
      <c r="D511" s="242" t="s">
        <v>243</v>
      </c>
      <c r="E511" s="243" t="s">
        <v>1273</v>
      </c>
      <c r="F511" s="244" t="s">
        <v>1274</v>
      </c>
      <c r="G511" s="245" t="s">
        <v>280</v>
      </c>
      <c r="H511" s="246">
        <v>1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0.045019999999999998</v>
      </c>
      <c r="R511" s="221">
        <f>Q511*H511</f>
        <v>0.045019999999999998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960</v>
      </c>
      <c r="AT511" s="223" t="s">
        <v>243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230</v>
      </c>
      <c r="BM511" s="223" t="s">
        <v>1275</v>
      </c>
    </row>
    <row r="512" s="2" customFormat="1" ht="24.15" customHeight="1">
      <c r="A512" s="38"/>
      <c r="B512" s="39"/>
      <c r="C512" s="242" t="s">
        <v>1276</v>
      </c>
      <c r="D512" s="242" t="s">
        <v>243</v>
      </c>
      <c r="E512" s="243" t="s">
        <v>1277</v>
      </c>
      <c r="F512" s="244" t="s">
        <v>1278</v>
      </c>
      <c r="G512" s="245" t="s">
        <v>280</v>
      </c>
      <c r="H512" s="246">
        <v>1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0.043240000000000001</v>
      </c>
      <c r="R512" s="221">
        <f>Q512*H512</f>
        <v>0.043240000000000001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960</v>
      </c>
      <c r="AT512" s="223" t="s">
        <v>243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230</v>
      </c>
      <c r="BM512" s="223" t="s">
        <v>1279</v>
      </c>
    </row>
    <row r="513" s="2" customFormat="1" ht="24.15" customHeight="1">
      <c r="A513" s="38"/>
      <c r="B513" s="39"/>
      <c r="C513" s="242" t="s">
        <v>1280</v>
      </c>
      <c r="D513" s="242" t="s">
        <v>243</v>
      </c>
      <c r="E513" s="243" t="s">
        <v>1281</v>
      </c>
      <c r="F513" s="244" t="s">
        <v>1282</v>
      </c>
      <c r="G513" s="245" t="s">
        <v>280</v>
      </c>
      <c r="H513" s="246">
        <v>1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0.04734</v>
      </c>
      <c r="R513" s="221">
        <f>Q513*H513</f>
        <v>0.04734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960</v>
      </c>
      <c r="AT513" s="223" t="s">
        <v>243</v>
      </c>
      <c r="AU513" s="223" t="s">
        <v>82</v>
      </c>
      <c r="AY513" s="17" t="s">
        <v>202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230</v>
      </c>
      <c r="BM513" s="223" t="s">
        <v>1283</v>
      </c>
    </row>
    <row r="514" s="2" customFormat="1" ht="21.75" customHeight="1">
      <c r="A514" s="38"/>
      <c r="B514" s="39"/>
      <c r="C514" s="212" t="s">
        <v>1284</v>
      </c>
      <c r="D514" s="212" t="s">
        <v>205</v>
      </c>
      <c r="E514" s="213" t="s">
        <v>1285</v>
      </c>
      <c r="F514" s="214" t="s">
        <v>1286</v>
      </c>
      <c r="G514" s="215" t="s">
        <v>280</v>
      </c>
      <c r="H514" s="216">
        <v>60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0.00085999999999999998</v>
      </c>
      <c r="R514" s="221">
        <f>Q514*H514</f>
        <v>0.0516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1287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1288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 ht="24.15" customHeight="1">
      <c r="A516" s="38"/>
      <c r="B516" s="39"/>
      <c r="C516" s="242" t="s">
        <v>1289</v>
      </c>
      <c r="D516" s="242" t="s">
        <v>243</v>
      </c>
      <c r="E516" s="243" t="s">
        <v>1290</v>
      </c>
      <c r="F516" s="244" t="s">
        <v>1291</v>
      </c>
      <c r="G516" s="245" t="s">
        <v>280</v>
      </c>
      <c r="H516" s="246">
        <v>25</v>
      </c>
      <c r="I516" s="247"/>
      <c r="J516" s="248">
        <f>ROUND(I516*H516,2)</f>
        <v>0</v>
      </c>
      <c r="K516" s="244" t="s">
        <v>19</v>
      </c>
      <c r="L516" s="249"/>
      <c r="M516" s="250" t="s">
        <v>19</v>
      </c>
      <c r="N516" s="251" t="s">
        <v>44</v>
      </c>
      <c r="O516" s="84"/>
      <c r="P516" s="221">
        <f>O516*H516</f>
        <v>0</v>
      </c>
      <c r="Q516" s="221">
        <v>0.066000000000000003</v>
      </c>
      <c r="R516" s="221">
        <f>Q516*H516</f>
        <v>1.6500000000000001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680</v>
      </c>
      <c r="AT516" s="223" t="s">
        <v>243</v>
      </c>
      <c r="AU516" s="223" t="s">
        <v>82</v>
      </c>
      <c r="AY516" s="17" t="s">
        <v>202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80</v>
      </c>
      <c r="BK516" s="224">
        <f>ROUND(I516*H516,2)</f>
        <v>0</v>
      </c>
      <c r="BL516" s="17" t="s">
        <v>680</v>
      </c>
      <c r="BM516" s="223" t="s">
        <v>1292</v>
      </c>
    </row>
    <row r="517" s="2" customFormat="1" ht="24.15" customHeight="1">
      <c r="A517" s="38"/>
      <c r="B517" s="39"/>
      <c r="C517" s="242" t="s">
        <v>1293</v>
      </c>
      <c r="D517" s="242" t="s">
        <v>243</v>
      </c>
      <c r="E517" s="243" t="s">
        <v>1294</v>
      </c>
      <c r="F517" s="244" t="s">
        <v>1295</v>
      </c>
      <c r="G517" s="245" t="s">
        <v>280</v>
      </c>
      <c r="H517" s="246">
        <v>25</v>
      </c>
      <c r="I517" s="247"/>
      <c r="J517" s="248">
        <f>ROUND(I517*H517,2)</f>
        <v>0</v>
      </c>
      <c r="K517" s="244" t="s">
        <v>19</v>
      </c>
      <c r="L517" s="249"/>
      <c r="M517" s="250" t="s">
        <v>19</v>
      </c>
      <c r="N517" s="251" t="s">
        <v>44</v>
      </c>
      <c r="O517" s="84"/>
      <c r="P517" s="221">
        <f>O517*H517</f>
        <v>0</v>
      </c>
      <c r="Q517" s="221">
        <v>0.071999999999999995</v>
      </c>
      <c r="R517" s="221">
        <f>Q517*H517</f>
        <v>1.7999999999999998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680</v>
      </c>
      <c r="AT517" s="223" t="s">
        <v>243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680</v>
      </c>
      <c r="BM517" s="223" t="s">
        <v>1296</v>
      </c>
    </row>
    <row r="518" s="2" customFormat="1" ht="24.15" customHeight="1">
      <c r="A518" s="38"/>
      <c r="B518" s="39"/>
      <c r="C518" s="242" t="s">
        <v>1297</v>
      </c>
      <c r="D518" s="242" t="s">
        <v>243</v>
      </c>
      <c r="E518" s="243" t="s">
        <v>1298</v>
      </c>
      <c r="F518" s="244" t="s">
        <v>1299</v>
      </c>
      <c r="G518" s="245" t="s">
        <v>280</v>
      </c>
      <c r="H518" s="246">
        <v>1</v>
      </c>
      <c r="I518" s="247"/>
      <c r="J518" s="248">
        <f>ROUND(I518*H518,2)</f>
        <v>0</v>
      </c>
      <c r="K518" s="244" t="s">
        <v>19</v>
      </c>
      <c r="L518" s="249"/>
      <c r="M518" s="250" t="s">
        <v>19</v>
      </c>
      <c r="N518" s="251" t="s">
        <v>44</v>
      </c>
      <c r="O518" s="84"/>
      <c r="P518" s="221">
        <f>O518*H518</f>
        <v>0</v>
      </c>
      <c r="Q518" s="221">
        <v>0.066000000000000003</v>
      </c>
      <c r="R518" s="221">
        <f>Q518*H518</f>
        <v>0.066000000000000003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680</v>
      </c>
      <c r="AT518" s="223" t="s">
        <v>243</v>
      </c>
      <c r="AU518" s="223" t="s">
        <v>82</v>
      </c>
      <c r="AY518" s="17" t="s">
        <v>202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80</v>
      </c>
      <c r="BK518" s="224">
        <f>ROUND(I518*H518,2)</f>
        <v>0</v>
      </c>
      <c r="BL518" s="17" t="s">
        <v>680</v>
      </c>
      <c r="BM518" s="223" t="s">
        <v>1300</v>
      </c>
    </row>
    <row r="519" s="2" customFormat="1" ht="24.15" customHeight="1">
      <c r="A519" s="38"/>
      <c r="B519" s="39"/>
      <c r="C519" s="242" t="s">
        <v>1301</v>
      </c>
      <c r="D519" s="242" t="s">
        <v>243</v>
      </c>
      <c r="E519" s="243" t="s">
        <v>1302</v>
      </c>
      <c r="F519" s="244" t="s">
        <v>1303</v>
      </c>
      <c r="G519" s="245" t="s">
        <v>280</v>
      </c>
      <c r="H519" s="246">
        <v>1</v>
      </c>
      <c r="I519" s="247"/>
      <c r="J519" s="248">
        <f>ROUND(I519*H519,2)</f>
        <v>0</v>
      </c>
      <c r="K519" s="244" t="s">
        <v>19</v>
      </c>
      <c r="L519" s="249"/>
      <c r="M519" s="250" t="s">
        <v>19</v>
      </c>
      <c r="N519" s="251" t="s">
        <v>44</v>
      </c>
      <c r="O519" s="84"/>
      <c r="P519" s="221">
        <f>O519*H519</f>
        <v>0</v>
      </c>
      <c r="Q519" s="221">
        <v>0.071999999999999995</v>
      </c>
      <c r="R519" s="221">
        <f>Q519*H519</f>
        <v>0.071999999999999995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680</v>
      </c>
      <c r="AT519" s="223" t="s">
        <v>243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680</v>
      </c>
      <c r="BM519" s="223" t="s">
        <v>1304</v>
      </c>
    </row>
    <row r="520" s="2" customFormat="1" ht="24.15" customHeight="1">
      <c r="A520" s="38"/>
      <c r="B520" s="39"/>
      <c r="C520" s="242" t="s">
        <v>1305</v>
      </c>
      <c r="D520" s="242" t="s">
        <v>243</v>
      </c>
      <c r="E520" s="243" t="s">
        <v>1306</v>
      </c>
      <c r="F520" s="244" t="s">
        <v>1307</v>
      </c>
      <c r="G520" s="245" t="s">
        <v>280</v>
      </c>
      <c r="H520" s="246">
        <v>1</v>
      </c>
      <c r="I520" s="247"/>
      <c r="J520" s="248">
        <f>ROUND(I520*H520,2)</f>
        <v>0</v>
      </c>
      <c r="K520" s="244" t="s">
        <v>19</v>
      </c>
      <c r="L520" s="249"/>
      <c r="M520" s="250" t="s">
        <v>19</v>
      </c>
      <c r="N520" s="251" t="s">
        <v>44</v>
      </c>
      <c r="O520" s="84"/>
      <c r="P520" s="221">
        <f>O520*H520</f>
        <v>0</v>
      </c>
      <c r="Q520" s="221">
        <v>0.071999999999999995</v>
      </c>
      <c r="R520" s="221">
        <f>Q520*H520</f>
        <v>0.071999999999999995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680</v>
      </c>
      <c r="AT520" s="223" t="s">
        <v>243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680</v>
      </c>
      <c r="BM520" s="223" t="s">
        <v>1308</v>
      </c>
    </row>
    <row r="521" s="2" customFormat="1" ht="24.15" customHeight="1">
      <c r="A521" s="38"/>
      <c r="B521" s="39"/>
      <c r="C521" s="242" t="s">
        <v>1309</v>
      </c>
      <c r="D521" s="242" t="s">
        <v>243</v>
      </c>
      <c r="E521" s="243" t="s">
        <v>1310</v>
      </c>
      <c r="F521" s="244" t="s">
        <v>1311</v>
      </c>
      <c r="G521" s="245" t="s">
        <v>280</v>
      </c>
      <c r="H521" s="246">
        <v>1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0.066000000000000003</v>
      </c>
      <c r="R521" s="221">
        <f>Q521*H521</f>
        <v>0.066000000000000003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680</v>
      </c>
      <c r="AT521" s="223" t="s">
        <v>243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680</v>
      </c>
      <c r="BM521" s="223" t="s">
        <v>1312</v>
      </c>
    </row>
    <row r="522" s="2" customFormat="1" ht="24.15" customHeight="1">
      <c r="A522" s="38"/>
      <c r="B522" s="39"/>
      <c r="C522" s="242" t="s">
        <v>1313</v>
      </c>
      <c r="D522" s="242" t="s">
        <v>243</v>
      </c>
      <c r="E522" s="243" t="s">
        <v>1314</v>
      </c>
      <c r="F522" s="244" t="s">
        <v>1315</v>
      </c>
      <c r="G522" s="245" t="s">
        <v>280</v>
      </c>
      <c r="H522" s="246">
        <v>1</v>
      </c>
      <c r="I522" s="247"/>
      <c r="J522" s="248">
        <f>ROUND(I522*H522,2)</f>
        <v>0</v>
      </c>
      <c r="K522" s="244" t="s">
        <v>19</v>
      </c>
      <c r="L522" s="249"/>
      <c r="M522" s="250" t="s">
        <v>19</v>
      </c>
      <c r="N522" s="251" t="s">
        <v>44</v>
      </c>
      <c r="O522" s="84"/>
      <c r="P522" s="221">
        <f>O522*H522</f>
        <v>0</v>
      </c>
      <c r="Q522" s="221">
        <v>0.073789999999999994</v>
      </c>
      <c r="R522" s="221">
        <f>Q522*H522</f>
        <v>0.073789999999999994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680</v>
      </c>
      <c r="AT522" s="223" t="s">
        <v>243</v>
      </c>
      <c r="AU522" s="223" t="s">
        <v>82</v>
      </c>
      <c r="AY522" s="17" t="s">
        <v>202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80</v>
      </c>
      <c r="BK522" s="224">
        <f>ROUND(I522*H522,2)</f>
        <v>0</v>
      </c>
      <c r="BL522" s="17" t="s">
        <v>680</v>
      </c>
      <c r="BM522" s="223" t="s">
        <v>1316</v>
      </c>
    </row>
    <row r="523" s="2" customFormat="1" ht="24.15" customHeight="1">
      <c r="A523" s="38"/>
      <c r="B523" s="39"/>
      <c r="C523" s="242" t="s">
        <v>1317</v>
      </c>
      <c r="D523" s="242" t="s">
        <v>243</v>
      </c>
      <c r="E523" s="243" t="s">
        <v>1318</v>
      </c>
      <c r="F523" s="244" t="s">
        <v>1319</v>
      </c>
      <c r="G523" s="245" t="s">
        <v>280</v>
      </c>
      <c r="H523" s="246">
        <v>1</v>
      </c>
      <c r="I523" s="247"/>
      <c r="J523" s="248">
        <f>ROUND(I523*H523,2)</f>
        <v>0</v>
      </c>
      <c r="K523" s="244" t="s">
        <v>19</v>
      </c>
      <c r="L523" s="249"/>
      <c r="M523" s="250" t="s">
        <v>19</v>
      </c>
      <c r="N523" s="251" t="s">
        <v>44</v>
      </c>
      <c r="O523" s="84"/>
      <c r="P523" s="221">
        <f>O523*H523</f>
        <v>0</v>
      </c>
      <c r="Q523" s="221">
        <v>0.065250000000000002</v>
      </c>
      <c r="R523" s="221">
        <f>Q523*H523</f>
        <v>0.065250000000000002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680</v>
      </c>
      <c r="AT523" s="223" t="s">
        <v>243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680</v>
      </c>
      <c r="BM523" s="223" t="s">
        <v>1320</v>
      </c>
    </row>
    <row r="524" s="2" customFormat="1" ht="24.15" customHeight="1">
      <c r="A524" s="38"/>
      <c r="B524" s="39"/>
      <c r="C524" s="242" t="s">
        <v>1321</v>
      </c>
      <c r="D524" s="242" t="s">
        <v>243</v>
      </c>
      <c r="E524" s="243" t="s">
        <v>1322</v>
      </c>
      <c r="F524" s="244" t="s">
        <v>1323</v>
      </c>
      <c r="G524" s="245" t="s">
        <v>280</v>
      </c>
      <c r="H524" s="246">
        <v>1</v>
      </c>
      <c r="I524" s="247"/>
      <c r="J524" s="248">
        <f>ROUND(I524*H524,2)</f>
        <v>0</v>
      </c>
      <c r="K524" s="244" t="s">
        <v>19</v>
      </c>
      <c r="L524" s="249"/>
      <c r="M524" s="250" t="s">
        <v>19</v>
      </c>
      <c r="N524" s="251" t="s">
        <v>44</v>
      </c>
      <c r="O524" s="84"/>
      <c r="P524" s="221">
        <f>O524*H524</f>
        <v>0</v>
      </c>
      <c r="Q524" s="221">
        <v>0.038190000000000002</v>
      </c>
      <c r="R524" s="221">
        <f>Q524*H524</f>
        <v>0.038190000000000002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680</v>
      </c>
      <c r="AT524" s="223" t="s">
        <v>243</v>
      </c>
      <c r="AU524" s="223" t="s">
        <v>82</v>
      </c>
      <c r="AY524" s="17" t="s">
        <v>202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80</v>
      </c>
      <c r="BK524" s="224">
        <f>ROUND(I524*H524,2)</f>
        <v>0</v>
      </c>
      <c r="BL524" s="17" t="s">
        <v>680</v>
      </c>
      <c r="BM524" s="223" t="s">
        <v>1324</v>
      </c>
    </row>
    <row r="525" s="2" customFormat="1" ht="24.15" customHeight="1">
      <c r="A525" s="38"/>
      <c r="B525" s="39"/>
      <c r="C525" s="242" t="s">
        <v>1325</v>
      </c>
      <c r="D525" s="242" t="s">
        <v>243</v>
      </c>
      <c r="E525" s="243" t="s">
        <v>1326</v>
      </c>
      <c r="F525" s="244" t="s">
        <v>1327</v>
      </c>
      <c r="G525" s="245" t="s">
        <v>280</v>
      </c>
      <c r="H525" s="246">
        <v>1</v>
      </c>
      <c r="I525" s="247"/>
      <c r="J525" s="248">
        <f>ROUND(I525*H525,2)</f>
        <v>0</v>
      </c>
      <c r="K525" s="244" t="s">
        <v>19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0.068690000000000001</v>
      </c>
      <c r="R525" s="221">
        <f>Q525*H525</f>
        <v>0.068690000000000001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680</v>
      </c>
      <c r="AT525" s="223" t="s">
        <v>243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680</v>
      </c>
      <c r="BM525" s="223" t="s">
        <v>1328</v>
      </c>
    </row>
    <row r="526" s="2" customFormat="1" ht="24.15" customHeight="1">
      <c r="A526" s="38"/>
      <c r="B526" s="39"/>
      <c r="C526" s="242" t="s">
        <v>1329</v>
      </c>
      <c r="D526" s="242" t="s">
        <v>243</v>
      </c>
      <c r="E526" s="243" t="s">
        <v>1330</v>
      </c>
      <c r="F526" s="244" t="s">
        <v>1331</v>
      </c>
      <c r="G526" s="245" t="s">
        <v>280</v>
      </c>
      <c r="H526" s="246">
        <v>1</v>
      </c>
      <c r="I526" s="247"/>
      <c r="J526" s="248">
        <f>ROUND(I526*H526,2)</f>
        <v>0</v>
      </c>
      <c r="K526" s="244" t="s">
        <v>19</v>
      </c>
      <c r="L526" s="249"/>
      <c r="M526" s="250" t="s">
        <v>19</v>
      </c>
      <c r="N526" s="251" t="s">
        <v>44</v>
      </c>
      <c r="O526" s="84"/>
      <c r="P526" s="221">
        <f>O526*H526</f>
        <v>0</v>
      </c>
      <c r="Q526" s="221">
        <v>0.051709999999999999</v>
      </c>
      <c r="R526" s="221">
        <f>Q526*H526</f>
        <v>0.051709999999999999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680</v>
      </c>
      <c r="AT526" s="223" t="s">
        <v>243</v>
      </c>
      <c r="AU526" s="223" t="s">
        <v>82</v>
      </c>
      <c r="AY526" s="17" t="s">
        <v>202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680</v>
      </c>
      <c r="BM526" s="223" t="s">
        <v>1332</v>
      </c>
    </row>
    <row r="527" s="2" customFormat="1" ht="24.15" customHeight="1">
      <c r="A527" s="38"/>
      <c r="B527" s="39"/>
      <c r="C527" s="242" t="s">
        <v>1333</v>
      </c>
      <c r="D527" s="242" t="s">
        <v>243</v>
      </c>
      <c r="E527" s="243" t="s">
        <v>1334</v>
      </c>
      <c r="F527" s="244" t="s">
        <v>1335</v>
      </c>
      <c r="G527" s="245" t="s">
        <v>280</v>
      </c>
      <c r="H527" s="246">
        <v>1</v>
      </c>
      <c r="I527" s="247"/>
      <c r="J527" s="248">
        <f>ROUND(I527*H527,2)</f>
        <v>0</v>
      </c>
      <c r="K527" s="244" t="s">
        <v>19</v>
      </c>
      <c r="L527" s="249"/>
      <c r="M527" s="250" t="s">
        <v>19</v>
      </c>
      <c r="N527" s="251" t="s">
        <v>44</v>
      </c>
      <c r="O527" s="84"/>
      <c r="P527" s="221">
        <f>O527*H527</f>
        <v>0</v>
      </c>
      <c r="Q527" s="221">
        <v>0.038219999999999997</v>
      </c>
      <c r="R527" s="221">
        <f>Q527*H527</f>
        <v>0.038219999999999997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680</v>
      </c>
      <c r="AT527" s="223" t="s">
        <v>243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680</v>
      </c>
      <c r="BM527" s="223" t="s">
        <v>1336</v>
      </c>
    </row>
    <row r="528" s="2" customFormat="1" ht="21.75" customHeight="1">
      <c r="A528" s="38"/>
      <c r="B528" s="39"/>
      <c r="C528" s="212" t="s">
        <v>1337</v>
      </c>
      <c r="D528" s="212" t="s">
        <v>205</v>
      </c>
      <c r="E528" s="213" t="s">
        <v>1338</v>
      </c>
      <c r="F528" s="214" t="s">
        <v>1339</v>
      </c>
      <c r="G528" s="215" t="s">
        <v>280</v>
      </c>
      <c r="H528" s="216">
        <v>72</v>
      </c>
      <c r="I528" s="217"/>
      <c r="J528" s="218">
        <f>ROUND(I528*H528,2)</f>
        <v>0</v>
      </c>
      <c r="K528" s="214" t="s">
        <v>209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0.00108</v>
      </c>
      <c r="R528" s="221">
        <f>Q528*H528</f>
        <v>0.077759999999999996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230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230</v>
      </c>
      <c r="BM528" s="223" t="s">
        <v>1340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1341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2" customFormat="1" ht="24.15" customHeight="1">
      <c r="A530" s="38"/>
      <c r="B530" s="39"/>
      <c r="C530" s="242" t="s">
        <v>1342</v>
      </c>
      <c r="D530" s="242" t="s">
        <v>243</v>
      </c>
      <c r="E530" s="243" t="s">
        <v>1343</v>
      </c>
      <c r="F530" s="244" t="s">
        <v>1344</v>
      </c>
      <c r="G530" s="245" t="s">
        <v>280</v>
      </c>
      <c r="H530" s="246">
        <v>28</v>
      </c>
      <c r="I530" s="247"/>
      <c r="J530" s="248">
        <f>ROUND(I530*H530,2)</f>
        <v>0</v>
      </c>
      <c r="K530" s="244" t="s">
        <v>19</v>
      </c>
      <c r="L530" s="249"/>
      <c r="M530" s="250" t="s">
        <v>19</v>
      </c>
      <c r="N530" s="251" t="s">
        <v>44</v>
      </c>
      <c r="O530" s="84"/>
      <c r="P530" s="221">
        <f>O530*H530</f>
        <v>0</v>
      </c>
      <c r="Q530" s="221">
        <v>0.11874999999999999</v>
      </c>
      <c r="R530" s="221">
        <f>Q530*H530</f>
        <v>3.3249999999999997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960</v>
      </c>
      <c r="AT530" s="223" t="s">
        <v>243</v>
      </c>
      <c r="AU530" s="223" t="s">
        <v>82</v>
      </c>
      <c r="AY530" s="17" t="s">
        <v>202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230</v>
      </c>
      <c r="BM530" s="223" t="s">
        <v>1345</v>
      </c>
    </row>
    <row r="531" s="2" customFormat="1" ht="24.15" customHeight="1">
      <c r="A531" s="38"/>
      <c r="B531" s="39"/>
      <c r="C531" s="242" t="s">
        <v>1346</v>
      </c>
      <c r="D531" s="242" t="s">
        <v>243</v>
      </c>
      <c r="E531" s="243" t="s">
        <v>1347</v>
      </c>
      <c r="F531" s="244" t="s">
        <v>1348</v>
      </c>
      <c r="G531" s="245" t="s">
        <v>280</v>
      </c>
      <c r="H531" s="246">
        <v>28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4"/>
      <c r="P531" s="221">
        <f>O531*H531</f>
        <v>0</v>
      </c>
      <c r="Q531" s="221">
        <v>0.12925</v>
      </c>
      <c r="R531" s="221">
        <f>Q531*H531</f>
        <v>3.6190000000000002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960</v>
      </c>
      <c r="AT531" s="223" t="s">
        <v>243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230</v>
      </c>
      <c r="BM531" s="223" t="s">
        <v>1349</v>
      </c>
    </row>
    <row r="532" s="2" customFormat="1" ht="24.15" customHeight="1">
      <c r="A532" s="38"/>
      <c r="B532" s="39"/>
      <c r="C532" s="242" t="s">
        <v>1350</v>
      </c>
      <c r="D532" s="242" t="s">
        <v>243</v>
      </c>
      <c r="E532" s="243" t="s">
        <v>1351</v>
      </c>
      <c r="F532" s="244" t="s">
        <v>1352</v>
      </c>
      <c r="G532" s="245" t="s">
        <v>280</v>
      </c>
      <c r="H532" s="246">
        <v>2</v>
      </c>
      <c r="I532" s="247"/>
      <c r="J532" s="248">
        <f>ROUND(I532*H532,2)</f>
        <v>0</v>
      </c>
      <c r="K532" s="244" t="s">
        <v>19</v>
      </c>
      <c r="L532" s="249"/>
      <c r="M532" s="250" t="s">
        <v>19</v>
      </c>
      <c r="N532" s="251" t="s">
        <v>44</v>
      </c>
      <c r="O532" s="84"/>
      <c r="P532" s="221">
        <f>O532*H532</f>
        <v>0</v>
      </c>
      <c r="Q532" s="221">
        <v>0.12534999999999999</v>
      </c>
      <c r="R532" s="221">
        <f>Q532*H532</f>
        <v>0.25069999999999998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960</v>
      </c>
      <c r="AT532" s="223" t="s">
        <v>243</v>
      </c>
      <c r="AU532" s="223" t="s">
        <v>82</v>
      </c>
      <c r="AY532" s="17" t="s">
        <v>202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80</v>
      </c>
      <c r="BK532" s="224">
        <f>ROUND(I532*H532,2)</f>
        <v>0</v>
      </c>
      <c r="BL532" s="17" t="s">
        <v>230</v>
      </c>
      <c r="BM532" s="223" t="s">
        <v>1353</v>
      </c>
    </row>
    <row r="533" s="2" customFormat="1" ht="24.15" customHeight="1">
      <c r="A533" s="38"/>
      <c r="B533" s="39"/>
      <c r="C533" s="242" t="s">
        <v>1354</v>
      </c>
      <c r="D533" s="242" t="s">
        <v>243</v>
      </c>
      <c r="E533" s="243" t="s">
        <v>1355</v>
      </c>
      <c r="F533" s="244" t="s">
        <v>1356</v>
      </c>
      <c r="G533" s="245" t="s">
        <v>280</v>
      </c>
      <c r="H533" s="246">
        <v>2</v>
      </c>
      <c r="I533" s="247"/>
      <c r="J533" s="248">
        <f>ROUND(I533*H533,2)</f>
        <v>0</v>
      </c>
      <c r="K533" s="244" t="s">
        <v>19</v>
      </c>
      <c r="L533" s="249"/>
      <c r="M533" s="250" t="s">
        <v>19</v>
      </c>
      <c r="N533" s="251" t="s">
        <v>44</v>
      </c>
      <c r="O533" s="84"/>
      <c r="P533" s="221">
        <f>O533*H533</f>
        <v>0</v>
      </c>
      <c r="Q533" s="221">
        <v>0.12925</v>
      </c>
      <c r="R533" s="221">
        <f>Q533*H533</f>
        <v>0.25850000000000001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960</v>
      </c>
      <c r="AT533" s="223" t="s">
        <v>243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230</v>
      </c>
      <c r="BM533" s="223" t="s">
        <v>1357</v>
      </c>
    </row>
    <row r="534" s="2" customFormat="1" ht="24.15" customHeight="1">
      <c r="A534" s="38"/>
      <c r="B534" s="39"/>
      <c r="C534" s="242" t="s">
        <v>1358</v>
      </c>
      <c r="D534" s="242" t="s">
        <v>243</v>
      </c>
      <c r="E534" s="243" t="s">
        <v>1359</v>
      </c>
      <c r="F534" s="244" t="s">
        <v>1360</v>
      </c>
      <c r="G534" s="245" t="s">
        <v>280</v>
      </c>
      <c r="H534" s="246">
        <v>1</v>
      </c>
      <c r="I534" s="247"/>
      <c r="J534" s="248">
        <f>ROUND(I534*H534,2)</f>
        <v>0</v>
      </c>
      <c r="K534" s="244" t="s">
        <v>19</v>
      </c>
      <c r="L534" s="249"/>
      <c r="M534" s="250" t="s">
        <v>19</v>
      </c>
      <c r="N534" s="251" t="s">
        <v>44</v>
      </c>
      <c r="O534" s="84"/>
      <c r="P534" s="221">
        <f>O534*H534</f>
        <v>0</v>
      </c>
      <c r="Q534" s="221">
        <v>0.11874999999999999</v>
      </c>
      <c r="R534" s="221">
        <f>Q534*H534</f>
        <v>0.11874999999999999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960</v>
      </c>
      <c r="AT534" s="223" t="s">
        <v>243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230</v>
      </c>
      <c r="BM534" s="223" t="s">
        <v>1361</v>
      </c>
    </row>
    <row r="535" s="2" customFormat="1" ht="24.15" customHeight="1">
      <c r="A535" s="38"/>
      <c r="B535" s="39"/>
      <c r="C535" s="242" t="s">
        <v>1362</v>
      </c>
      <c r="D535" s="242" t="s">
        <v>243</v>
      </c>
      <c r="E535" s="243" t="s">
        <v>1363</v>
      </c>
      <c r="F535" s="244" t="s">
        <v>1364</v>
      </c>
      <c r="G535" s="245" t="s">
        <v>280</v>
      </c>
      <c r="H535" s="246">
        <v>1</v>
      </c>
      <c r="I535" s="247"/>
      <c r="J535" s="248">
        <f>ROUND(I535*H535,2)</f>
        <v>0</v>
      </c>
      <c r="K535" s="244" t="s">
        <v>19</v>
      </c>
      <c r="L535" s="249"/>
      <c r="M535" s="250" t="s">
        <v>19</v>
      </c>
      <c r="N535" s="251" t="s">
        <v>44</v>
      </c>
      <c r="O535" s="84"/>
      <c r="P535" s="221">
        <f>O535*H535</f>
        <v>0</v>
      </c>
      <c r="Q535" s="221">
        <v>0.11874999999999999</v>
      </c>
      <c r="R535" s="221">
        <f>Q535*H535</f>
        <v>0.11874999999999999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960</v>
      </c>
      <c r="AT535" s="223" t="s">
        <v>243</v>
      </c>
      <c r="AU535" s="223" t="s">
        <v>82</v>
      </c>
      <c r="AY535" s="17" t="s">
        <v>202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230</v>
      </c>
      <c r="BM535" s="223" t="s">
        <v>1365</v>
      </c>
    </row>
    <row r="536" s="2" customFormat="1" ht="24.15" customHeight="1">
      <c r="A536" s="38"/>
      <c r="B536" s="39"/>
      <c r="C536" s="242" t="s">
        <v>1366</v>
      </c>
      <c r="D536" s="242" t="s">
        <v>243</v>
      </c>
      <c r="E536" s="243" t="s">
        <v>1367</v>
      </c>
      <c r="F536" s="244" t="s">
        <v>1368</v>
      </c>
      <c r="G536" s="245" t="s">
        <v>280</v>
      </c>
      <c r="H536" s="246">
        <v>1</v>
      </c>
      <c r="I536" s="247"/>
      <c r="J536" s="248">
        <f>ROUND(I536*H536,2)</f>
        <v>0</v>
      </c>
      <c r="K536" s="244" t="s">
        <v>19</v>
      </c>
      <c r="L536" s="249"/>
      <c r="M536" s="250" t="s">
        <v>19</v>
      </c>
      <c r="N536" s="251" t="s">
        <v>44</v>
      </c>
      <c r="O536" s="84"/>
      <c r="P536" s="221">
        <f>O536*H536</f>
        <v>0</v>
      </c>
      <c r="Q536" s="221">
        <v>0.11874999999999999</v>
      </c>
      <c r="R536" s="221">
        <f>Q536*H536</f>
        <v>0.11874999999999999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960</v>
      </c>
      <c r="AT536" s="223" t="s">
        <v>243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230</v>
      </c>
      <c r="BM536" s="223" t="s">
        <v>1369</v>
      </c>
    </row>
    <row r="537" s="2" customFormat="1" ht="24.15" customHeight="1">
      <c r="A537" s="38"/>
      <c r="B537" s="39"/>
      <c r="C537" s="242" t="s">
        <v>1370</v>
      </c>
      <c r="D537" s="242" t="s">
        <v>243</v>
      </c>
      <c r="E537" s="243" t="s">
        <v>1371</v>
      </c>
      <c r="F537" s="244" t="s">
        <v>1372</v>
      </c>
      <c r="G537" s="245" t="s">
        <v>280</v>
      </c>
      <c r="H537" s="246">
        <v>1</v>
      </c>
      <c r="I537" s="247"/>
      <c r="J537" s="248">
        <f>ROUND(I537*H537,2)</f>
        <v>0</v>
      </c>
      <c r="K537" s="244" t="s">
        <v>19</v>
      </c>
      <c r="L537" s="249"/>
      <c r="M537" s="250" t="s">
        <v>19</v>
      </c>
      <c r="N537" s="251" t="s">
        <v>44</v>
      </c>
      <c r="O537" s="84"/>
      <c r="P537" s="221">
        <f>O537*H537</f>
        <v>0</v>
      </c>
      <c r="Q537" s="221">
        <v>0.12925</v>
      </c>
      <c r="R537" s="221">
        <f>Q537*H537</f>
        <v>0.12925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960</v>
      </c>
      <c r="AT537" s="223" t="s">
        <v>243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230</v>
      </c>
      <c r="BM537" s="223" t="s">
        <v>1373</v>
      </c>
    </row>
    <row r="538" s="2" customFormat="1" ht="24.15" customHeight="1">
      <c r="A538" s="38"/>
      <c r="B538" s="39"/>
      <c r="C538" s="242" t="s">
        <v>1374</v>
      </c>
      <c r="D538" s="242" t="s">
        <v>243</v>
      </c>
      <c r="E538" s="243" t="s">
        <v>1375</v>
      </c>
      <c r="F538" s="244" t="s">
        <v>1376</v>
      </c>
      <c r="G538" s="245" t="s">
        <v>280</v>
      </c>
      <c r="H538" s="246">
        <v>1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0.11874999999999999</v>
      </c>
      <c r="R538" s="221">
        <f>Q538*H538</f>
        <v>0.11874999999999999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960</v>
      </c>
      <c r="AT538" s="223" t="s">
        <v>243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230</v>
      </c>
      <c r="BM538" s="223" t="s">
        <v>1377</v>
      </c>
    </row>
    <row r="539" s="2" customFormat="1" ht="24.15" customHeight="1">
      <c r="A539" s="38"/>
      <c r="B539" s="39"/>
      <c r="C539" s="242" t="s">
        <v>1378</v>
      </c>
      <c r="D539" s="242" t="s">
        <v>243</v>
      </c>
      <c r="E539" s="243" t="s">
        <v>1379</v>
      </c>
      <c r="F539" s="244" t="s">
        <v>1380</v>
      </c>
      <c r="G539" s="245" t="s">
        <v>280</v>
      </c>
      <c r="H539" s="246">
        <v>1</v>
      </c>
      <c r="I539" s="247"/>
      <c r="J539" s="248">
        <f>ROUND(I539*H539,2)</f>
        <v>0</v>
      </c>
      <c r="K539" s="244" t="s">
        <v>19</v>
      </c>
      <c r="L539" s="249"/>
      <c r="M539" s="250" t="s">
        <v>19</v>
      </c>
      <c r="N539" s="251" t="s">
        <v>44</v>
      </c>
      <c r="O539" s="84"/>
      <c r="P539" s="221">
        <f>O539*H539</f>
        <v>0</v>
      </c>
      <c r="Q539" s="221">
        <v>0.12925</v>
      </c>
      <c r="R539" s="221">
        <f>Q539*H539</f>
        <v>0.12925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960</v>
      </c>
      <c r="AT539" s="223" t="s">
        <v>243</v>
      </c>
      <c r="AU539" s="223" t="s">
        <v>82</v>
      </c>
      <c r="AY539" s="17" t="s">
        <v>202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230</v>
      </c>
      <c r="BM539" s="223" t="s">
        <v>1381</v>
      </c>
    </row>
    <row r="540" s="2" customFormat="1" ht="24.15" customHeight="1">
      <c r="A540" s="38"/>
      <c r="B540" s="39"/>
      <c r="C540" s="242" t="s">
        <v>1382</v>
      </c>
      <c r="D540" s="242" t="s">
        <v>243</v>
      </c>
      <c r="E540" s="243" t="s">
        <v>1383</v>
      </c>
      <c r="F540" s="244" t="s">
        <v>1384</v>
      </c>
      <c r="G540" s="245" t="s">
        <v>280</v>
      </c>
      <c r="H540" s="246">
        <v>1</v>
      </c>
      <c r="I540" s="247"/>
      <c r="J540" s="248">
        <f>ROUND(I540*H540,2)</f>
        <v>0</v>
      </c>
      <c r="K540" s="244" t="s">
        <v>19</v>
      </c>
      <c r="L540" s="249"/>
      <c r="M540" s="250" t="s">
        <v>19</v>
      </c>
      <c r="N540" s="251" t="s">
        <v>44</v>
      </c>
      <c r="O540" s="84"/>
      <c r="P540" s="221">
        <f>O540*H540</f>
        <v>0</v>
      </c>
      <c r="Q540" s="221">
        <v>0.10594000000000001</v>
      </c>
      <c r="R540" s="221">
        <f>Q540*H540</f>
        <v>0.10594000000000001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680</v>
      </c>
      <c r="AT540" s="223" t="s">
        <v>243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680</v>
      </c>
      <c r="BM540" s="223" t="s">
        <v>1385</v>
      </c>
    </row>
    <row r="541" s="2" customFormat="1" ht="24.15" customHeight="1">
      <c r="A541" s="38"/>
      <c r="B541" s="39"/>
      <c r="C541" s="242" t="s">
        <v>960</v>
      </c>
      <c r="D541" s="242" t="s">
        <v>243</v>
      </c>
      <c r="E541" s="243" t="s">
        <v>1386</v>
      </c>
      <c r="F541" s="244" t="s">
        <v>1387</v>
      </c>
      <c r="G541" s="245" t="s">
        <v>280</v>
      </c>
      <c r="H541" s="246">
        <v>1</v>
      </c>
      <c r="I541" s="247"/>
      <c r="J541" s="248">
        <f>ROUND(I541*H541,2)</f>
        <v>0</v>
      </c>
      <c r="K541" s="244" t="s">
        <v>19</v>
      </c>
      <c r="L541" s="249"/>
      <c r="M541" s="250" t="s">
        <v>19</v>
      </c>
      <c r="N541" s="251" t="s">
        <v>44</v>
      </c>
      <c r="O541" s="84"/>
      <c r="P541" s="221">
        <f>O541*H541</f>
        <v>0</v>
      </c>
      <c r="Q541" s="221">
        <v>0.059389999999999998</v>
      </c>
      <c r="R541" s="221">
        <f>Q541*H541</f>
        <v>0.059389999999999998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680</v>
      </c>
      <c r="AT541" s="223" t="s">
        <v>243</v>
      </c>
      <c r="AU541" s="223" t="s">
        <v>82</v>
      </c>
      <c r="AY541" s="17" t="s">
        <v>202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680</v>
      </c>
      <c r="BM541" s="223" t="s">
        <v>1388</v>
      </c>
    </row>
    <row r="542" s="2" customFormat="1" ht="24.15" customHeight="1">
      <c r="A542" s="38"/>
      <c r="B542" s="39"/>
      <c r="C542" s="242" t="s">
        <v>1389</v>
      </c>
      <c r="D542" s="242" t="s">
        <v>243</v>
      </c>
      <c r="E542" s="243" t="s">
        <v>1390</v>
      </c>
      <c r="F542" s="244" t="s">
        <v>1391</v>
      </c>
      <c r="G542" s="245" t="s">
        <v>280</v>
      </c>
      <c r="H542" s="246">
        <v>1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4"/>
      <c r="P542" s="221">
        <f>O542*H542</f>
        <v>0</v>
      </c>
      <c r="Q542" s="221">
        <v>0.092050000000000007</v>
      </c>
      <c r="R542" s="221">
        <f>Q542*H542</f>
        <v>0.092050000000000007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680</v>
      </c>
      <c r="AT542" s="223" t="s">
        <v>243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680</v>
      </c>
      <c r="BM542" s="223" t="s">
        <v>1392</v>
      </c>
    </row>
    <row r="543" s="2" customFormat="1" ht="24.15" customHeight="1">
      <c r="A543" s="38"/>
      <c r="B543" s="39"/>
      <c r="C543" s="242" t="s">
        <v>1393</v>
      </c>
      <c r="D543" s="242" t="s">
        <v>243</v>
      </c>
      <c r="E543" s="243" t="s">
        <v>1394</v>
      </c>
      <c r="F543" s="244" t="s">
        <v>1395</v>
      </c>
      <c r="G543" s="245" t="s">
        <v>280</v>
      </c>
      <c r="H543" s="246">
        <v>1</v>
      </c>
      <c r="I543" s="247"/>
      <c r="J543" s="248">
        <f>ROUND(I543*H543,2)</f>
        <v>0</v>
      </c>
      <c r="K543" s="244" t="s">
        <v>19</v>
      </c>
      <c r="L543" s="249"/>
      <c r="M543" s="250" t="s">
        <v>19</v>
      </c>
      <c r="N543" s="251" t="s">
        <v>44</v>
      </c>
      <c r="O543" s="84"/>
      <c r="P543" s="221">
        <f>O543*H543</f>
        <v>0</v>
      </c>
      <c r="Q543" s="221">
        <v>0.05987</v>
      </c>
      <c r="R543" s="221">
        <f>Q543*H543</f>
        <v>0.05987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680</v>
      </c>
      <c r="AT543" s="223" t="s">
        <v>243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680</v>
      </c>
      <c r="BM543" s="223" t="s">
        <v>1396</v>
      </c>
    </row>
    <row r="544" s="2" customFormat="1" ht="16.5" customHeight="1">
      <c r="A544" s="38"/>
      <c r="B544" s="39"/>
      <c r="C544" s="242" t="s">
        <v>1397</v>
      </c>
      <c r="D544" s="242" t="s">
        <v>243</v>
      </c>
      <c r="E544" s="243" t="s">
        <v>1398</v>
      </c>
      <c r="F544" s="244" t="s">
        <v>1399</v>
      </c>
      <c r="G544" s="245" t="s">
        <v>280</v>
      </c>
      <c r="H544" s="246">
        <v>1</v>
      </c>
      <c r="I544" s="247"/>
      <c r="J544" s="248">
        <f>ROUND(I544*H544,2)</f>
        <v>0</v>
      </c>
      <c r="K544" s="244" t="s">
        <v>19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0.20835000000000001</v>
      </c>
      <c r="R544" s="221">
        <f>Q544*H544</f>
        <v>0.20835000000000001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680</v>
      </c>
      <c r="AT544" s="223" t="s">
        <v>243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680</v>
      </c>
      <c r="BM544" s="223" t="s">
        <v>1400</v>
      </c>
    </row>
    <row r="545" s="2" customFormat="1" ht="16.5" customHeight="1">
      <c r="A545" s="38"/>
      <c r="B545" s="39"/>
      <c r="C545" s="242" t="s">
        <v>1401</v>
      </c>
      <c r="D545" s="242" t="s">
        <v>243</v>
      </c>
      <c r="E545" s="243" t="s">
        <v>1402</v>
      </c>
      <c r="F545" s="244" t="s">
        <v>1403</v>
      </c>
      <c r="G545" s="245" t="s">
        <v>280</v>
      </c>
      <c r="H545" s="246">
        <v>1</v>
      </c>
      <c r="I545" s="247"/>
      <c r="J545" s="248">
        <f>ROUND(I545*H545,2)</f>
        <v>0</v>
      </c>
      <c r="K545" s="244" t="s">
        <v>19</v>
      </c>
      <c r="L545" s="249"/>
      <c r="M545" s="250" t="s">
        <v>19</v>
      </c>
      <c r="N545" s="251" t="s">
        <v>44</v>
      </c>
      <c r="O545" s="84"/>
      <c r="P545" s="221">
        <f>O545*H545</f>
        <v>0</v>
      </c>
      <c r="Q545" s="221">
        <v>0.20835000000000001</v>
      </c>
      <c r="R545" s="221">
        <f>Q545*H545</f>
        <v>0.20835000000000001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680</v>
      </c>
      <c r="AT545" s="223" t="s">
        <v>243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680</v>
      </c>
      <c r="BM545" s="223" t="s">
        <v>1404</v>
      </c>
    </row>
    <row r="546" s="2" customFormat="1" ht="21.75" customHeight="1">
      <c r="A546" s="38"/>
      <c r="B546" s="39"/>
      <c r="C546" s="212" t="s">
        <v>1405</v>
      </c>
      <c r="D546" s="212" t="s">
        <v>205</v>
      </c>
      <c r="E546" s="213" t="s">
        <v>1406</v>
      </c>
      <c r="F546" s="214" t="s">
        <v>1407</v>
      </c>
      <c r="G546" s="215" t="s">
        <v>280</v>
      </c>
      <c r="H546" s="216">
        <v>202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0.00139</v>
      </c>
      <c r="R546" s="221">
        <f>Q546*H546</f>
        <v>0.28077999999999997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230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230</v>
      </c>
      <c r="BM546" s="223" t="s">
        <v>1408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1409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2" customFormat="1" ht="24.15" customHeight="1">
      <c r="A548" s="38"/>
      <c r="B548" s="39"/>
      <c r="C548" s="242" t="s">
        <v>1410</v>
      </c>
      <c r="D548" s="242" t="s">
        <v>243</v>
      </c>
      <c r="E548" s="243" t="s">
        <v>1411</v>
      </c>
      <c r="F548" s="244" t="s">
        <v>1412</v>
      </c>
      <c r="G548" s="245" t="s">
        <v>280</v>
      </c>
      <c r="H548" s="246">
        <v>75</v>
      </c>
      <c r="I548" s="247"/>
      <c r="J548" s="248">
        <f>ROUND(I548*H548,2)</f>
        <v>0</v>
      </c>
      <c r="K548" s="244" t="s">
        <v>19</v>
      </c>
      <c r="L548" s="249"/>
      <c r="M548" s="250" t="s">
        <v>19</v>
      </c>
      <c r="N548" s="251" t="s">
        <v>44</v>
      </c>
      <c r="O548" s="84"/>
      <c r="P548" s="221">
        <f>O548*H548</f>
        <v>0</v>
      </c>
      <c r="Q548" s="221">
        <v>0.16625000000000001</v>
      </c>
      <c r="R548" s="221">
        <f>Q548*H548</f>
        <v>12.46875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680</v>
      </c>
      <c r="AT548" s="223" t="s">
        <v>243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680</v>
      </c>
      <c r="BM548" s="223" t="s">
        <v>1413</v>
      </c>
    </row>
    <row r="549" s="2" customFormat="1" ht="24.15" customHeight="1">
      <c r="A549" s="38"/>
      <c r="B549" s="39"/>
      <c r="C549" s="242" t="s">
        <v>1414</v>
      </c>
      <c r="D549" s="242" t="s">
        <v>243</v>
      </c>
      <c r="E549" s="243" t="s">
        <v>1415</v>
      </c>
      <c r="F549" s="244" t="s">
        <v>1416</v>
      </c>
      <c r="G549" s="245" t="s">
        <v>280</v>
      </c>
      <c r="H549" s="246">
        <v>75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0.1525</v>
      </c>
      <c r="R549" s="221">
        <f>Q549*H549</f>
        <v>11.4375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680</v>
      </c>
      <c r="AT549" s="223" t="s">
        <v>243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680</v>
      </c>
      <c r="BM549" s="223" t="s">
        <v>1417</v>
      </c>
    </row>
    <row r="550" s="2" customFormat="1" ht="24.15" customHeight="1">
      <c r="A550" s="38"/>
      <c r="B550" s="39"/>
      <c r="C550" s="242" t="s">
        <v>1418</v>
      </c>
      <c r="D550" s="242" t="s">
        <v>243</v>
      </c>
      <c r="E550" s="243" t="s">
        <v>1419</v>
      </c>
      <c r="F550" s="244" t="s">
        <v>1420</v>
      </c>
      <c r="G550" s="245" t="s">
        <v>280</v>
      </c>
      <c r="H550" s="246">
        <v>2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0.16625000000000001</v>
      </c>
      <c r="R550" s="221">
        <f>Q550*H550</f>
        <v>0.33250000000000002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680</v>
      </c>
      <c r="AT550" s="223" t="s">
        <v>243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680</v>
      </c>
      <c r="BM550" s="223" t="s">
        <v>1421</v>
      </c>
    </row>
    <row r="551" s="2" customFormat="1" ht="24.15" customHeight="1">
      <c r="A551" s="38"/>
      <c r="B551" s="39"/>
      <c r="C551" s="242" t="s">
        <v>1422</v>
      </c>
      <c r="D551" s="242" t="s">
        <v>243</v>
      </c>
      <c r="E551" s="243" t="s">
        <v>1423</v>
      </c>
      <c r="F551" s="244" t="s">
        <v>1424</v>
      </c>
      <c r="G551" s="245" t="s">
        <v>280</v>
      </c>
      <c r="H551" s="246">
        <v>2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0.1525</v>
      </c>
      <c r="R551" s="221">
        <f>Q551*H551</f>
        <v>0.30499999999999999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680</v>
      </c>
      <c r="AT551" s="223" t="s">
        <v>243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680</v>
      </c>
      <c r="BM551" s="223" t="s">
        <v>1425</v>
      </c>
    </row>
    <row r="552" s="2" customFormat="1" ht="24.15" customHeight="1">
      <c r="A552" s="38"/>
      <c r="B552" s="39"/>
      <c r="C552" s="242" t="s">
        <v>1426</v>
      </c>
      <c r="D552" s="242" t="s">
        <v>243</v>
      </c>
      <c r="E552" s="243" t="s">
        <v>1427</v>
      </c>
      <c r="F552" s="244" t="s">
        <v>1428</v>
      </c>
      <c r="G552" s="245" t="s">
        <v>280</v>
      </c>
      <c r="H552" s="246">
        <v>3</v>
      </c>
      <c r="I552" s="247"/>
      <c r="J552" s="248">
        <f>ROUND(I552*H552,2)</f>
        <v>0</v>
      </c>
      <c r="K552" s="244" t="s">
        <v>19</v>
      </c>
      <c r="L552" s="249"/>
      <c r="M552" s="250" t="s">
        <v>19</v>
      </c>
      <c r="N552" s="251" t="s">
        <v>44</v>
      </c>
      <c r="O552" s="84"/>
      <c r="P552" s="221">
        <f>O552*H552</f>
        <v>0</v>
      </c>
      <c r="Q552" s="221">
        <v>0.16625000000000001</v>
      </c>
      <c r="R552" s="221">
        <f>Q552*H552</f>
        <v>0.49875000000000003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680</v>
      </c>
      <c r="AT552" s="223" t="s">
        <v>243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680</v>
      </c>
      <c r="BM552" s="223" t="s">
        <v>1429</v>
      </c>
    </row>
    <row r="553" s="2" customFormat="1" ht="24.15" customHeight="1">
      <c r="A553" s="38"/>
      <c r="B553" s="39"/>
      <c r="C553" s="242" t="s">
        <v>1430</v>
      </c>
      <c r="D553" s="242" t="s">
        <v>243</v>
      </c>
      <c r="E553" s="243" t="s">
        <v>1427</v>
      </c>
      <c r="F553" s="244" t="s">
        <v>1428</v>
      </c>
      <c r="G553" s="245" t="s">
        <v>280</v>
      </c>
      <c r="H553" s="246">
        <v>3</v>
      </c>
      <c r="I553" s="247"/>
      <c r="J553" s="248">
        <f>ROUND(I553*H553,2)</f>
        <v>0</v>
      </c>
      <c r="K553" s="244" t="s">
        <v>19</v>
      </c>
      <c r="L553" s="249"/>
      <c r="M553" s="250" t="s">
        <v>19</v>
      </c>
      <c r="N553" s="251" t="s">
        <v>44</v>
      </c>
      <c r="O553" s="84"/>
      <c r="P553" s="221">
        <f>O553*H553</f>
        <v>0</v>
      </c>
      <c r="Q553" s="221">
        <v>0.16625000000000001</v>
      </c>
      <c r="R553" s="221">
        <f>Q553*H553</f>
        <v>0.49875000000000003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680</v>
      </c>
      <c r="AT553" s="223" t="s">
        <v>243</v>
      </c>
      <c r="AU553" s="223" t="s">
        <v>82</v>
      </c>
      <c r="AY553" s="17" t="s">
        <v>202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680</v>
      </c>
      <c r="BM553" s="223" t="s">
        <v>1431</v>
      </c>
    </row>
    <row r="554" s="2" customFormat="1" ht="24.15" customHeight="1">
      <c r="A554" s="38"/>
      <c r="B554" s="39"/>
      <c r="C554" s="242" t="s">
        <v>1432</v>
      </c>
      <c r="D554" s="242" t="s">
        <v>243</v>
      </c>
      <c r="E554" s="243" t="s">
        <v>1433</v>
      </c>
      <c r="F554" s="244" t="s">
        <v>1434</v>
      </c>
      <c r="G554" s="245" t="s">
        <v>280</v>
      </c>
      <c r="H554" s="246">
        <v>1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4"/>
      <c r="P554" s="221">
        <f>O554*H554</f>
        <v>0</v>
      </c>
      <c r="Q554" s="221">
        <v>0.16625000000000001</v>
      </c>
      <c r="R554" s="221">
        <f>Q554*H554</f>
        <v>0.16625000000000001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680</v>
      </c>
      <c r="AT554" s="223" t="s">
        <v>243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680</v>
      </c>
      <c r="BM554" s="223" t="s">
        <v>1435</v>
      </c>
    </row>
    <row r="555" s="2" customFormat="1" ht="24.15" customHeight="1">
      <c r="A555" s="38"/>
      <c r="B555" s="39"/>
      <c r="C555" s="242" t="s">
        <v>1436</v>
      </c>
      <c r="D555" s="242" t="s">
        <v>243</v>
      </c>
      <c r="E555" s="243" t="s">
        <v>1437</v>
      </c>
      <c r="F555" s="244" t="s">
        <v>1438</v>
      </c>
      <c r="G555" s="245" t="s">
        <v>280</v>
      </c>
      <c r="H555" s="246">
        <v>1</v>
      </c>
      <c r="I555" s="247"/>
      <c r="J555" s="248">
        <f>ROUND(I555*H555,2)</f>
        <v>0</v>
      </c>
      <c r="K555" s="244" t="s">
        <v>19</v>
      </c>
      <c r="L555" s="249"/>
      <c r="M555" s="250" t="s">
        <v>19</v>
      </c>
      <c r="N555" s="251" t="s">
        <v>44</v>
      </c>
      <c r="O555" s="84"/>
      <c r="P555" s="221">
        <f>O555*H555</f>
        <v>0</v>
      </c>
      <c r="Q555" s="221">
        <v>0.1525</v>
      </c>
      <c r="R555" s="221">
        <f>Q555*H555</f>
        <v>0.1525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680</v>
      </c>
      <c r="AT555" s="223" t="s">
        <v>243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680</v>
      </c>
      <c r="BM555" s="223" t="s">
        <v>1439</v>
      </c>
    </row>
    <row r="556" s="2" customFormat="1" ht="24.15" customHeight="1">
      <c r="A556" s="38"/>
      <c r="B556" s="39"/>
      <c r="C556" s="242" t="s">
        <v>1440</v>
      </c>
      <c r="D556" s="242" t="s">
        <v>243</v>
      </c>
      <c r="E556" s="243" t="s">
        <v>1441</v>
      </c>
      <c r="F556" s="244" t="s">
        <v>1442</v>
      </c>
      <c r="G556" s="245" t="s">
        <v>280</v>
      </c>
      <c r="H556" s="246">
        <v>2</v>
      </c>
      <c r="I556" s="247"/>
      <c r="J556" s="248">
        <f>ROUND(I556*H556,2)</f>
        <v>0</v>
      </c>
      <c r="K556" s="244" t="s">
        <v>19</v>
      </c>
      <c r="L556" s="249"/>
      <c r="M556" s="250" t="s">
        <v>19</v>
      </c>
      <c r="N556" s="251" t="s">
        <v>44</v>
      </c>
      <c r="O556" s="84"/>
      <c r="P556" s="221">
        <f>O556*H556</f>
        <v>0</v>
      </c>
      <c r="Q556" s="221">
        <v>0.16625000000000001</v>
      </c>
      <c r="R556" s="221">
        <f>Q556*H556</f>
        <v>0.33250000000000002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680</v>
      </c>
      <c r="AT556" s="223" t="s">
        <v>243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680</v>
      </c>
      <c r="BM556" s="223" t="s">
        <v>1443</v>
      </c>
    </row>
    <row r="557" s="2" customFormat="1" ht="24.15" customHeight="1">
      <c r="A557" s="38"/>
      <c r="B557" s="39"/>
      <c r="C557" s="242" t="s">
        <v>1444</v>
      </c>
      <c r="D557" s="242" t="s">
        <v>243</v>
      </c>
      <c r="E557" s="243" t="s">
        <v>1445</v>
      </c>
      <c r="F557" s="244" t="s">
        <v>1446</v>
      </c>
      <c r="G557" s="245" t="s">
        <v>280</v>
      </c>
      <c r="H557" s="246">
        <v>2</v>
      </c>
      <c r="I557" s="247"/>
      <c r="J557" s="248">
        <f>ROUND(I557*H557,2)</f>
        <v>0</v>
      </c>
      <c r="K557" s="244" t="s">
        <v>19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0.1525</v>
      </c>
      <c r="R557" s="221">
        <f>Q557*H557</f>
        <v>0.30499999999999999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680</v>
      </c>
      <c r="AT557" s="223" t="s">
        <v>243</v>
      </c>
      <c r="AU557" s="223" t="s">
        <v>82</v>
      </c>
      <c r="AY557" s="17" t="s">
        <v>202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680</v>
      </c>
      <c r="BM557" s="223" t="s">
        <v>1447</v>
      </c>
    </row>
    <row r="558" s="2" customFormat="1" ht="16.5" customHeight="1">
      <c r="A558" s="38"/>
      <c r="B558" s="39"/>
      <c r="C558" s="242" t="s">
        <v>1448</v>
      </c>
      <c r="D558" s="242" t="s">
        <v>243</v>
      </c>
      <c r="E558" s="243" t="s">
        <v>1449</v>
      </c>
      <c r="F558" s="244" t="s">
        <v>1450</v>
      </c>
      <c r="G558" s="245" t="s">
        <v>280</v>
      </c>
      <c r="H558" s="246">
        <v>1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0.29082999999999998</v>
      </c>
      <c r="R558" s="221">
        <f>Q558*H558</f>
        <v>0.29082999999999998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680</v>
      </c>
      <c r="AT558" s="223" t="s">
        <v>243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680</v>
      </c>
      <c r="BM558" s="223" t="s">
        <v>1451</v>
      </c>
    </row>
    <row r="559" s="2" customFormat="1" ht="16.5" customHeight="1">
      <c r="A559" s="38"/>
      <c r="B559" s="39"/>
      <c r="C559" s="242" t="s">
        <v>1452</v>
      </c>
      <c r="D559" s="242" t="s">
        <v>243</v>
      </c>
      <c r="E559" s="243" t="s">
        <v>1453</v>
      </c>
      <c r="F559" s="244" t="s">
        <v>1450</v>
      </c>
      <c r="G559" s="245" t="s">
        <v>280</v>
      </c>
      <c r="H559" s="246">
        <v>1</v>
      </c>
      <c r="I559" s="247"/>
      <c r="J559" s="248">
        <f>ROUND(I559*H559,2)</f>
        <v>0</v>
      </c>
      <c r="K559" s="244" t="s">
        <v>19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0.29082999999999998</v>
      </c>
      <c r="R559" s="221">
        <f>Q559*H559</f>
        <v>0.29082999999999998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680</v>
      </c>
      <c r="AT559" s="223" t="s">
        <v>243</v>
      </c>
      <c r="AU559" s="223" t="s">
        <v>82</v>
      </c>
      <c r="AY559" s="17" t="s">
        <v>202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680</v>
      </c>
      <c r="BM559" s="223" t="s">
        <v>1454</v>
      </c>
    </row>
    <row r="560" s="2" customFormat="1" ht="16.5" customHeight="1">
      <c r="A560" s="38"/>
      <c r="B560" s="39"/>
      <c r="C560" s="242" t="s">
        <v>1455</v>
      </c>
      <c r="D560" s="242" t="s">
        <v>243</v>
      </c>
      <c r="E560" s="243" t="s">
        <v>1456</v>
      </c>
      <c r="F560" s="244" t="s">
        <v>1450</v>
      </c>
      <c r="G560" s="245" t="s">
        <v>280</v>
      </c>
      <c r="H560" s="246">
        <v>2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0.29082999999999998</v>
      </c>
      <c r="R560" s="221">
        <f>Q560*H560</f>
        <v>0.58165999999999995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680</v>
      </c>
      <c r="AT560" s="223" t="s">
        <v>243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680</v>
      </c>
      <c r="BM560" s="223" t="s">
        <v>1457</v>
      </c>
    </row>
    <row r="561" s="2" customFormat="1" ht="16.5" customHeight="1">
      <c r="A561" s="38"/>
      <c r="B561" s="39"/>
      <c r="C561" s="242" t="s">
        <v>1458</v>
      </c>
      <c r="D561" s="242" t="s">
        <v>243</v>
      </c>
      <c r="E561" s="243" t="s">
        <v>1459</v>
      </c>
      <c r="F561" s="244" t="s">
        <v>1450</v>
      </c>
      <c r="G561" s="245" t="s">
        <v>280</v>
      </c>
      <c r="H561" s="246">
        <v>4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0.29082999999999998</v>
      </c>
      <c r="R561" s="221">
        <f>Q561*H561</f>
        <v>1.1633199999999999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680</v>
      </c>
      <c r="AT561" s="223" t="s">
        <v>243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680</v>
      </c>
      <c r="BM561" s="223" t="s">
        <v>1460</v>
      </c>
    </row>
    <row r="562" s="2" customFormat="1" ht="16.5" customHeight="1">
      <c r="A562" s="38"/>
      <c r="B562" s="39"/>
      <c r="C562" s="242" t="s">
        <v>1461</v>
      </c>
      <c r="D562" s="242" t="s">
        <v>243</v>
      </c>
      <c r="E562" s="243" t="s">
        <v>1462</v>
      </c>
      <c r="F562" s="244" t="s">
        <v>1450</v>
      </c>
      <c r="G562" s="245" t="s">
        <v>280</v>
      </c>
      <c r="H562" s="246">
        <v>1</v>
      </c>
      <c r="I562" s="247"/>
      <c r="J562" s="248">
        <f>ROUND(I562*H562,2)</f>
        <v>0</v>
      </c>
      <c r="K562" s="244" t="s">
        <v>19</v>
      </c>
      <c r="L562" s="249"/>
      <c r="M562" s="250" t="s">
        <v>19</v>
      </c>
      <c r="N562" s="251" t="s">
        <v>44</v>
      </c>
      <c r="O562" s="84"/>
      <c r="P562" s="221">
        <f>O562*H562</f>
        <v>0</v>
      </c>
      <c r="Q562" s="221">
        <v>0.29082999999999998</v>
      </c>
      <c r="R562" s="221">
        <f>Q562*H562</f>
        <v>0.29082999999999998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680</v>
      </c>
      <c r="AT562" s="223" t="s">
        <v>243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680</v>
      </c>
      <c r="BM562" s="223" t="s">
        <v>1463</v>
      </c>
    </row>
    <row r="563" s="2" customFormat="1" ht="16.5" customHeight="1">
      <c r="A563" s="38"/>
      <c r="B563" s="39"/>
      <c r="C563" s="242" t="s">
        <v>1464</v>
      </c>
      <c r="D563" s="242" t="s">
        <v>243</v>
      </c>
      <c r="E563" s="243" t="s">
        <v>1465</v>
      </c>
      <c r="F563" s="244" t="s">
        <v>1466</v>
      </c>
      <c r="G563" s="245" t="s">
        <v>280</v>
      </c>
      <c r="H563" s="246">
        <v>1</v>
      </c>
      <c r="I563" s="247"/>
      <c r="J563" s="248">
        <f>ROUND(I563*H563,2)</f>
        <v>0</v>
      </c>
      <c r="K563" s="244" t="s">
        <v>19</v>
      </c>
      <c r="L563" s="249"/>
      <c r="M563" s="250" t="s">
        <v>19</v>
      </c>
      <c r="N563" s="251" t="s">
        <v>44</v>
      </c>
      <c r="O563" s="84"/>
      <c r="P563" s="221">
        <f>O563*H563</f>
        <v>0</v>
      </c>
      <c r="Q563" s="221">
        <v>0.29082999999999998</v>
      </c>
      <c r="R563" s="221">
        <f>Q563*H563</f>
        <v>0.29082999999999998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680</v>
      </c>
      <c r="AT563" s="223" t="s">
        <v>243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680</v>
      </c>
      <c r="BM563" s="223" t="s">
        <v>1467</v>
      </c>
    </row>
    <row r="564" s="2" customFormat="1" ht="16.5" customHeight="1">
      <c r="A564" s="38"/>
      <c r="B564" s="39"/>
      <c r="C564" s="242" t="s">
        <v>1468</v>
      </c>
      <c r="D564" s="242" t="s">
        <v>243</v>
      </c>
      <c r="E564" s="243" t="s">
        <v>1469</v>
      </c>
      <c r="F564" s="244" t="s">
        <v>1470</v>
      </c>
      <c r="G564" s="245" t="s">
        <v>280</v>
      </c>
      <c r="H564" s="246">
        <v>1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0.29082999999999998</v>
      </c>
      <c r="R564" s="221">
        <f>Q564*H564</f>
        <v>0.29082999999999998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680</v>
      </c>
      <c r="AT564" s="223" t="s">
        <v>243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680</v>
      </c>
      <c r="BM564" s="223" t="s">
        <v>1471</v>
      </c>
    </row>
    <row r="565" s="2" customFormat="1" ht="16.5" customHeight="1">
      <c r="A565" s="38"/>
      <c r="B565" s="39"/>
      <c r="C565" s="242" t="s">
        <v>1472</v>
      </c>
      <c r="D565" s="242" t="s">
        <v>243</v>
      </c>
      <c r="E565" s="243" t="s">
        <v>1473</v>
      </c>
      <c r="F565" s="244" t="s">
        <v>1474</v>
      </c>
      <c r="G565" s="245" t="s">
        <v>280</v>
      </c>
      <c r="H565" s="246">
        <v>2</v>
      </c>
      <c r="I565" s="247"/>
      <c r="J565" s="248">
        <f>ROUND(I565*H565,2)</f>
        <v>0</v>
      </c>
      <c r="K565" s="244" t="s">
        <v>19</v>
      </c>
      <c r="L565" s="249"/>
      <c r="M565" s="250" t="s">
        <v>19</v>
      </c>
      <c r="N565" s="251" t="s">
        <v>44</v>
      </c>
      <c r="O565" s="84"/>
      <c r="P565" s="221">
        <f>O565*H565</f>
        <v>0</v>
      </c>
      <c r="Q565" s="221">
        <v>0.29082999999999998</v>
      </c>
      <c r="R565" s="221">
        <f>Q565*H565</f>
        <v>0.58165999999999995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680</v>
      </c>
      <c r="AT565" s="223" t="s">
        <v>243</v>
      </c>
      <c r="AU565" s="223" t="s">
        <v>82</v>
      </c>
      <c r="AY565" s="17" t="s">
        <v>202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80</v>
      </c>
      <c r="BK565" s="224">
        <f>ROUND(I565*H565,2)</f>
        <v>0</v>
      </c>
      <c r="BL565" s="17" t="s">
        <v>680</v>
      </c>
      <c r="BM565" s="223" t="s">
        <v>1475</v>
      </c>
    </row>
    <row r="566" s="2" customFormat="1" ht="16.5" customHeight="1">
      <c r="A566" s="38"/>
      <c r="B566" s="39"/>
      <c r="C566" s="242" t="s">
        <v>1476</v>
      </c>
      <c r="D566" s="242" t="s">
        <v>243</v>
      </c>
      <c r="E566" s="243" t="s">
        <v>1477</v>
      </c>
      <c r="F566" s="244" t="s">
        <v>1478</v>
      </c>
      <c r="G566" s="245" t="s">
        <v>280</v>
      </c>
      <c r="H566" s="246">
        <v>4</v>
      </c>
      <c r="I566" s="247"/>
      <c r="J566" s="248">
        <f>ROUND(I566*H566,2)</f>
        <v>0</v>
      </c>
      <c r="K566" s="244" t="s">
        <v>19</v>
      </c>
      <c r="L566" s="249"/>
      <c r="M566" s="250" t="s">
        <v>19</v>
      </c>
      <c r="N566" s="251" t="s">
        <v>44</v>
      </c>
      <c r="O566" s="84"/>
      <c r="P566" s="221">
        <f>O566*H566</f>
        <v>0</v>
      </c>
      <c r="Q566" s="221">
        <v>0.29082999999999998</v>
      </c>
      <c r="R566" s="221">
        <f>Q566*H566</f>
        <v>1.1633199999999999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680</v>
      </c>
      <c r="AT566" s="223" t="s">
        <v>243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680</v>
      </c>
      <c r="BM566" s="223" t="s">
        <v>1479</v>
      </c>
    </row>
    <row r="567" s="2" customFormat="1" ht="16.5" customHeight="1">
      <c r="A567" s="38"/>
      <c r="B567" s="39"/>
      <c r="C567" s="242" t="s">
        <v>1480</v>
      </c>
      <c r="D567" s="242" t="s">
        <v>243</v>
      </c>
      <c r="E567" s="243" t="s">
        <v>1481</v>
      </c>
      <c r="F567" s="244" t="s">
        <v>1482</v>
      </c>
      <c r="G567" s="245" t="s">
        <v>280</v>
      </c>
      <c r="H567" s="246">
        <v>1</v>
      </c>
      <c r="I567" s="247"/>
      <c r="J567" s="248">
        <f>ROUND(I567*H567,2)</f>
        <v>0</v>
      </c>
      <c r="K567" s="244" t="s">
        <v>19</v>
      </c>
      <c r="L567" s="249"/>
      <c r="M567" s="250" t="s">
        <v>19</v>
      </c>
      <c r="N567" s="251" t="s">
        <v>44</v>
      </c>
      <c r="O567" s="84"/>
      <c r="P567" s="221">
        <f>O567*H567</f>
        <v>0</v>
      </c>
      <c r="Q567" s="221">
        <v>0.29082999999999998</v>
      </c>
      <c r="R567" s="221">
        <f>Q567*H567</f>
        <v>0.29082999999999998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680</v>
      </c>
      <c r="AT567" s="223" t="s">
        <v>243</v>
      </c>
      <c r="AU567" s="223" t="s">
        <v>82</v>
      </c>
      <c r="AY567" s="17" t="s">
        <v>202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680</v>
      </c>
      <c r="BM567" s="223" t="s">
        <v>1483</v>
      </c>
    </row>
    <row r="568" s="2" customFormat="1" ht="24.15" customHeight="1">
      <c r="A568" s="38"/>
      <c r="B568" s="39"/>
      <c r="C568" s="242" t="s">
        <v>1484</v>
      </c>
      <c r="D568" s="242" t="s">
        <v>243</v>
      </c>
      <c r="E568" s="243" t="s">
        <v>1485</v>
      </c>
      <c r="F568" s="244" t="s">
        <v>1486</v>
      </c>
      <c r="G568" s="245" t="s">
        <v>280</v>
      </c>
      <c r="H568" s="246">
        <v>1</v>
      </c>
      <c r="I568" s="247"/>
      <c r="J568" s="248">
        <f>ROUND(I568*H568,2)</f>
        <v>0</v>
      </c>
      <c r="K568" s="244" t="s">
        <v>19</v>
      </c>
      <c r="L568" s="249"/>
      <c r="M568" s="250" t="s">
        <v>19</v>
      </c>
      <c r="N568" s="251" t="s">
        <v>44</v>
      </c>
      <c r="O568" s="84"/>
      <c r="P568" s="221">
        <f>O568*H568</f>
        <v>0</v>
      </c>
      <c r="Q568" s="221">
        <v>0.11005</v>
      </c>
      <c r="R568" s="221">
        <f>Q568*H568</f>
        <v>0.11005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680</v>
      </c>
      <c r="AT568" s="223" t="s">
        <v>243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680</v>
      </c>
      <c r="BM568" s="223" t="s">
        <v>1487</v>
      </c>
    </row>
    <row r="569" s="2" customFormat="1" ht="24.15" customHeight="1">
      <c r="A569" s="38"/>
      <c r="B569" s="39"/>
      <c r="C569" s="242" t="s">
        <v>1488</v>
      </c>
      <c r="D569" s="242" t="s">
        <v>243</v>
      </c>
      <c r="E569" s="243" t="s">
        <v>1489</v>
      </c>
      <c r="F569" s="244" t="s">
        <v>1490</v>
      </c>
      <c r="G569" s="245" t="s">
        <v>280</v>
      </c>
      <c r="H569" s="246">
        <v>2</v>
      </c>
      <c r="I569" s="247"/>
      <c r="J569" s="248">
        <f>ROUND(I569*H569,2)</f>
        <v>0</v>
      </c>
      <c r="K569" s="244" t="s">
        <v>19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0.076730000000000007</v>
      </c>
      <c r="R569" s="221">
        <f>Q569*H569</f>
        <v>0.15346000000000001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680</v>
      </c>
      <c r="AT569" s="223" t="s">
        <v>243</v>
      </c>
      <c r="AU569" s="223" t="s">
        <v>82</v>
      </c>
      <c r="AY569" s="17" t="s">
        <v>202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680</v>
      </c>
      <c r="BM569" s="223" t="s">
        <v>1491</v>
      </c>
    </row>
    <row r="570" s="2" customFormat="1" ht="24.15" customHeight="1">
      <c r="A570" s="38"/>
      <c r="B570" s="39"/>
      <c r="C570" s="242" t="s">
        <v>1492</v>
      </c>
      <c r="D570" s="242" t="s">
        <v>243</v>
      </c>
      <c r="E570" s="243" t="s">
        <v>1493</v>
      </c>
      <c r="F570" s="244" t="s">
        <v>1490</v>
      </c>
      <c r="G570" s="245" t="s">
        <v>280</v>
      </c>
      <c r="H570" s="246">
        <v>1</v>
      </c>
      <c r="I570" s="247"/>
      <c r="J570" s="248">
        <f>ROUND(I570*H570,2)</f>
        <v>0</v>
      </c>
      <c r="K570" s="244" t="s">
        <v>19</v>
      </c>
      <c r="L570" s="249"/>
      <c r="M570" s="250" t="s">
        <v>19</v>
      </c>
      <c r="N570" s="251" t="s">
        <v>44</v>
      </c>
      <c r="O570" s="84"/>
      <c r="P570" s="221">
        <f>O570*H570</f>
        <v>0</v>
      </c>
      <c r="Q570" s="221">
        <v>0.076730000000000007</v>
      </c>
      <c r="R570" s="221">
        <f>Q570*H570</f>
        <v>0.076730000000000007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680</v>
      </c>
      <c r="AT570" s="223" t="s">
        <v>243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680</v>
      </c>
      <c r="BM570" s="223" t="s">
        <v>1494</v>
      </c>
    </row>
    <row r="571" s="2" customFormat="1" ht="24.15" customHeight="1">
      <c r="A571" s="38"/>
      <c r="B571" s="39"/>
      <c r="C571" s="242" t="s">
        <v>1495</v>
      </c>
      <c r="D571" s="242" t="s">
        <v>243</v>
      </c>
      <c r="E571" s="243" t="s">
        <v>1496</v>
      </c>
      <c r="F571" s="244" t="s">
        <v>1490</v>
      </c>
      <c r="G571" s="245" t="s">
        <v>280</v>
      </c>
      <c r="H571" s="246">
        <v>1</v>
      </c>
      <c r="I571" s="247"/>
      <c r="J571" s="248">
        <f>ROUND(I571*H571,2)</f>
        <v>0</v>
      </c>
      <c r="K571" s="244" t="s">
        <v>19</v>
      </c>
      <c r="L571" s="249"/>
      <c r="M571" s="250" t="s">
        <v>19</v>
      </c>
      <c r="N571" s="251" t="s">
        <v>44</v>
      </c>
      <c r="O571" s="84"/>
      <c r="P571" s="221">
        <f>O571*H571</f>
        <v>0</v>
      </c>
      <c r="Q571" s="221">
        <v>0.076730000000000007</v>
      </c>
      <c r="R571" s="221">
        <f>Q571*H571</f>
        <v>0.076730000000000007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680</v>
      </c>
      <c r="AT571" s="223" t="s">
        <v>243</v>
      </c>
      <c r="AU571" s="223" t="s">
        <v>82</v>
      </c>
      <c r="AY571" s="17" t="s">
        <v>202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680</v>
      </c>
      <c r="BM571" s="223" t="s">
        <v>1497</v>
      </c>
    </row>
    <row r="572" s="2" customFormat="1" ht="24.15" customHeight="1">
      <c r="A572" s="38"/>
      <c r="B572" s="39"/>
      <c r="C572" s="242" t="s">
        <v>1498</v>
      </c>
      <c r="D572" s="242" t="s">
        <v>243</v>
      </c>
      <c r="E572" s="243" t="s">
        <v>1499</v>
      </c>
      <c r="F572" s="244" t="s">
        <v>1490</v>
      </c>
      <c r="G572" s="245" t="s">
        <v>280</v>
      </c>
      <c r="H572" s="246">
        <v>1</v>
      </c>
      <c r="I572" s="247"/>
      <c r="J572" s="248">
        <f>ROUND(I572*H572,2)</f>
        <v>0</v>
      </c>
      <c r="K572" s="244" t="s">
        <v>19</v>
      </c>
      <c r="L572" s="249"/>
      <c r="M572" s="250" t="s">
        <v>19</v>
      </c>
      <c r="N572" s="251" t="s">
        <v>44</v>
      </c>
      <c r="O572" s="84"/>
      <c r="P572" s="221">
        <f>O572*H572</f>
        <v>0</v>
      </c>
      <c r="Q572" s="221">
        <v>0.076730000000000007</v>
      </c>
      <c r="R572" s="221">
        <f>Q572*H572</f>
        <v>0.076730000000000007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680</v>
      </c>
      <c r="AT572" s="223" t="s">
        <v>243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680</v>
      </c>
      <c r="BM572" s="223" t="s">
        <v>1500</v>
      </c>
    </row>
    <row r="573" s="2" customFormat="1" ht="24.15" customHeight="1">
      <c r="A573" s="38"/>
      <c r="B573" s="39"/>
      <c r="C573" s="242" t="s">
        <v>1501</v>
      </c>
      <c r="D573" s="242" t="s">
        <v>243</v>
      </c>
      <c r="E573" s="243" t="s">
        <v>1502</v>
      </c>
      <c r="F573" s="244" t="s">
        <v>1503</v>
      </c>
      <c r="G573" s="245" t="s">
        <v>280</v>
      </c>
      <c r="H573" s="246">
        <v>1</v>
      </c>
      <c r="I573" s="247"/>
      <c r="J573" s="248">
        <f>ROUND(I573*H573,2)</f>
        <v>0</v>
      </c>
      <c r="K573" s="244" t="s">
        <v>19</v>
      </c>
      <c r="L573" s="249"/>
      <c r="M573" s="250" t="s">
        <v>19</v>
      </c>
      <c r="N573" s="251" t="s">
        <v>44</v>
      </c>
      <c r="O573" s="84"/>
      <c r="P573" s="221">
        <f>O573*H573</f>
        <v>0</v>
      </c>
      <c r="Q573" s="221">
        <v>0.10391</v>
      </c>
      <c r="R573" s="221">
        <f>Q573*H573</f>
        <v>0.10391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680</v>
      </c>
      <c r="AT573" s="223" t="s">
        <v>243</v>
      </c>
      <c r="AU573" s="223" t="s">
        <v>82</v>
      </c>
      <c r="AY573" s="17" t="s">
        <v>202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680</v>
      </c>
      <c r="BM573" s="223" t="s">
        <v>1504</v>
      </c>
    </row>
    <row r="574" s="2" customFormat="1" ht="24.15" customHeight="1">
      <c r="A574" s="38"/>
      <c r="B574" s="39"/>
      <c r="C574" s="242" t="s">
        <v>1505</v>
      </c>
      <c r="D574" s="242" t="s">
        <v>243</v>
      </c>
      <c r="E574" s="243" t="s">
        <v>1506</v>
      </c>
      <c r="F574" s="244" t="s">
        <v>1507</v>
      </c>
      <c r="G574" s="245" t="s">
        <v>280</v>
      </c>
      <c r="H574" s="246">
        <v>2</v>
      </c>
      <c r="I574" s="247"/>
      <c r="J574" s="248">
        <f>ROUND(I574*H574,2)</f>
        <v>0</v>
      </c>
      <c r="K574" s="244" t="s">
        <v>19</v>
      </c>
      <c r="L574" s="249"/>
      <c r="M574" s="250" t="s">
        <v>19</v>
      </c>
      <c r="N574" s="251" t="s">
        <v>44</v>
      </c>
      <c r="O574" s="84"/>
      <c r="P574" s="221">
        <f>O574*H574</f>
        <v>0</v>
      </c>
      <c r="Q574" s="221">
        <v>0.070620000000000002</v>
      </c>
      <c r="R574" s="221">
        <f>Q574*H574</f>
        <v>0.14124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680</v>
      </c>
      <c r="AT574" s="223" t="s">
        <v>243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680</v>
      </c>
      <c r="BM574" s="223" t="s">
        <v>1508</v>
      </c>
    </row>
    <row r="575" s="2" customFormat="1" ht="24.15" customHeight="1">
      <c r="A575" s="38"/>
      <c r="B575" s="39"/>
      <c r="C575" s="242" t="s">
        <v>1509</v>
      </c>
      <c r="D575" s="242" t="s">
        <v>243</v>
      </c>
      <c r="E575" s="243" t="s">
        <v>1510</v>
      </c>
      <c r="F575" s="244" t="s">
        <v>1511</v>
      </c>
      <c r="G575" s="245" t="s">
        <v>280</v>
      </c>
      <c r="H575" s="246">
        <v>1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0.068870000000000001</v>
      </c>
      <c r="R575" s="221">
        <f>Q575*H575</f>
        <v>0.068870000000000001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680</v>
      </c>
      <c r="AT575" s="223" t="s">
        <v>243</v>
      </c>
      <c r="AU575" s="223" t="s">
        <v>82</v>
      </c>
      <c r="AY575" s="17" t="s">
        <v>202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680</v>
      </c>
      <c r="BM575" s="223" t="s">
        <v>1512</v>
      </c>
    </row>
    <row r="576" s="2" customFormat="1" ht="24.15" customHeight="1">
      <c r="A576" s="38"/>
      <c r="B576" s="39"/>
      <c r="C576" s="242" t="s">
        <v>1513</v>
      </c>
      <c r="D576" s="242" t="s">
        <v>243</v>
      </c>
      <c r="E576" s="243" t="s">
        <v>1514</v>
      </c>
      <c r="F576" s="244" t="s">
        <v>1515</v>
      </c>
      <c r="G576" s="245" t="s">
        <v>280</v>
      </c>
      <c r="H576" s="246">
        <v>1</v>
      </c>
      <c r="I576" s="247"/>
      <c r="J576" s="248">
        <f>ROUND(I576*H576,2)</f>
        <v>0</v>
      </c>
      <c r="K576" s="244" t="s">
        <v>19</v>
      </c>
      <c r="L576" s="249"/>
      <c r="M576" s="250" t="s">
        <v>19</v>
      </c>
      <c r="N576" s="251" t="s">
        <v>44</v>
      </c>
      <c r="O576" s="84"/>
      <c r="P576" s="221">
        <f>O576*H576</f>
        <v>0</v>
      </c>
      <c r="Q576" s="221">
        <v>0.068360000000000004</v>
      </c>
      <c r="R576" s="221">
        <f>Q576*H576</f>
        <v>0.068360000000000004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680</v>
      </c>
      <c r="AT576" s="223" t="s">
        <v>243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680</v>
      </c>
      <c r="BM576" s="223" t="s">
        <v>1516</v>
      </c>
    </row>
    <row r="577" s="2" customFormat="1" ht="24.15" customHeight="1">
      <c r="A577" s="38"/>
      <c r="B577" s="39"/>
      <c r="C577" s="242" t="s">
        <v>1517</v>
      </c>
      <c r="D577" s="242" t="s">
        <v>243</v>
      </c>
      <c r="E577" s="243" t="s">
        <v>1518</v>
      </c>
      <c r="F577" s="244" t="s">
        <v>1519</v>
      </c>
      <c r="G577" s="245" t="s">
        <v>280</v>
      </c>
      <c r="H577" s="246">
        <v>1</v>
      </c>
      <c r="I577" s="247"/>
      <c r="J577" s="248">
        <f>ROUND(I577*H577,2)</f>
        <v>0</v>
      </c>
      <c r="K577" s="244" t="s">
        <v>19</v>
      </c>
      <c r="L577" s="249"/>
      <c r="M577" s="250" t="s">
        <v>19</v>
      </c>
      <c r="N577" s="251" t="s">
        <v>44</v>
      </c>
      <c r="O577" s="84"/>
      <c r="P577" s="221">
        <f>O577*H577</f>
        <v>0</v>
      </c>
      <c r="Q577" s="221">
        <v>0.068360000000000004</v>
      </c>
      <c r="R577" s="221">
        <f>Q577*H577</f>
        <v>0.068360000000000004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680</v>
      </c>
      <c r="AT577" s="223" t="s">
        <v>243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680</v>
      </c>
      <c r="BM577" s="223" t="s">
        <v>1520</v>
      </c>
    </row>
    <row r="578" s="2" customFormat="1" ht="24.15" customHeight="1">
      <c r="A578" s="38"/>
      <c r="B578" s="39"/>
      <c r="C578" s="242" t="s">
        <v>1521</v>
      </c>
      <c r="D578" s="242" t="s">
        <v>243</v>
      </c>
      <c r="E578" s="243" t="s">
        <v>1522</v>
      </c>
      <c r="F578" s="244" t="s">
        <v>1523</v>
      </c>
      <c r="G578" s="245" t="s">
        <v>280</v>
      </c>
      <c r="H578" s="246">
        <v>1</v>
      </c>
      <c r="I578" s="247"/>
      <c r="J578" s="248">
        <f>ROUND(I578*H578,2)</f>
        <v>0</v>
      </c>
      <c r="K578" s="244" t="s">
        <v>19</v>
      </c>
      <c r="L578" s="249"/>
      <c r="M578" s="250" t="s">
        <v>19</v>
      </c>
      <c r="N578" s="251" t="s">
        <v>44</v>
      </c>
      <c r="O578" s="84"/>
      <c r="P578" s="221">
        <f>O578*H578</f>
        <v>0</v>
      </c>
      <c r="Q578" s="221">
        <v>0.067089999999999997</v>
      </c>
      <c r="R578" s="221">
        <f>Q578*H578</f>
        <v>0.067089999999999997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680</v>
      </c>
      <c r="AT578" s="223" t="s">
        <v>243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680</v>
      </c>
      <c r="BM578" s="223" t="s">
        <v>1524</v>
      </c>
    </row>
    <row r="579" s="2" customFormat="1" ht="24.15" customHeight="1">
      <c r="A579" s="38"/>
      <c r="B579" s="39"/>
      <c r="C579" s="242" t="s">
        <v>1525</v>
      </c>
      <c r="D579" s="242" t="s">
        <v>243</v>
      </c>
      <c r="E579" s="243" t="s">
        <v>1526</v>
      </c>
      <c r="F579" s="244" t="s">
        <v>1523</v>
      </c>
      <c r="G579" s="245" t="s">
        <v>280</v>
      </c>
      <c r="H579" s="246">
        <v>1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0.067089999999999997</v>
      </c>
      <c r="R579" s="221">
        <f>Q579*H579</f>
        <v>0.067089999999999997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680</v>
      </c>
      <c r="AT579" s="223" t="s">
        <v>243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680</v>
      </c>
      <c r="BM579" s="223" t="s">
        <v>1527</v>
      </c>
    </row>
    <row r="580" s="2" customFormat="1" ht="24.15" customHeight="1">
      <c r="A580" s="38"/>
      <c r="B580" s="39"/>
      <c r="C580" s="242" t="s">
        <v>1528</v>
      </c>
      <c r="D580" s="242" t="s">
        <v>243</v>
      </c>
      <c r="E580" s="243" t="s">
        <v>1529</v>
      </c>
      <c r="F580" s="244" t="s">
        <v>1530</v>
      </c>
      <c r="G580" s="245" t="s">
        <v>280</v>
      </c>
      <c r="H580" s="246">
        <v>1</v>
      </c>
      <c r="I580" s="247"/>
      <c r="J580" s="248">
        <f>ROUND(I580*H580,2)</f>
        <v>0</v>
      </c>
      <c r="K580" s="244" t="s">
        <v>19</v>
      </c>
      <c r="L580" s="249"/>
      <c r="M580" s="250" t="s">
        <v>19</v>
      </c>
      <c r="N580" s="251" t="s">
        <v>44</v>
      </c>
      <c r="O580" s="84"/>
      <c r="P580" s="221">
        <f>O580*H580</f>
        <v>0</v>
      </c>
      <c r="Q580" s="221">
        <v>0.058740000000000001</v>
      </c>
      <c r="R580" s="221">
        <f>Q580*H580</f>
        <v>0.058740000000000001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680</v>
      </c>
      <c r="AT580" s="223" t="s">
        <v>243</v>
      </c>
      <c r="AU580" s="223" t="s">
        <v>82</v>
      </c>
      <c r="AY580" s="17" t="s">
        <v>202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80</v>
      </c>
      <c r="BK580" s="224">
        <f>ROUND(I580*H580,2)</f>
        <v>0</v>
      </c>
      <c r="BL580" s="17" t="s">
        <v>680</v>
      </c>
      <c r="BM580" s="223" t="s">
        <v>1531</v>
      </c>
    </row>
    <row r="581" s="2" customFormat="1" ht="24.15" customHeight="1">
      <c r="A581" s="38"/>
      <c r="B581" s="39"/>
      <c r="C581" s="242" t="s">
        <v>1532</v>
      </c>
      <c r="D581" s="242" t="s">
        <v>243</v>
      </c>
      <c r="E581" s="243" t="s">
        <v>1533</v>
      </c>
      <c r="F581" s="244" t="s">
        <v>1534</v>
      </c>
      <c r="G581" s="245" t="s">
        <v>280</v>
      </c>
      <c r="H581" s="246">
        <v>1</v>
      </c>
      <c r="I581" s="247"/>
      <c r="J581" s="248">
        <f>ROUND(I581*H581,2)</f>
        <v>0</v>
      </c>
      <c r="K581" s="244" t="s">
        <v>19</v>
      </c>
      <c r="L581" s="249"/>
      <c r="M581" s="250" t="s">
        <v>19</v>
      </c>
      <c r="N581" s="251" t="s">
        <v>44</v>
      </c>
      <c r="O581" s="84"/>
      <c r="P581" s="221">
        <f>O581*H581</f>
        <v>0</v>
      </c>
      <c r="Q581" s="221">
        <v>0.055259999999999997</v>
      </c>
      <c r="R581" s="221">
        <f>Q581*H581</f>
        <v>0.055259999999999997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680</v>
      </c>
      <c r="AT581" s="223" t="s">
        <v>243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680</v>
      </c>
      <c r="BM581" s="223" t="s">
        <v>1535</v>
      </c>
    </row>
    <row r="582" s="2" customFormat="1" ht="16.5" customHeight="1">
      <c r="A582" s="38"/>
      <c r="B582" s="39"/>
      <c r="C582" s="242" t="s">
        <v>1536</v>
      </c>
      <c r="D582" s="242" t="s">
        <v>243</v>
      </c>
      <c r="E582" s="243" t="s">
        <v>1537</v>
      </c>
      <c r="F582" s="244" t="s">
        <v>1538</v>
      </c>
      <c r="G582" s="245" t="s">
        <v>280</v>
      </c>
      <c r="H582" s="246">
        <v>2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44</v>
      </c>
      <c r="O582" s="84"/>
      <c r="P582" s="221">
        <f>O582*H582</f>
        <v>0</v>
      </c>
      <c r="Q582" s="221">
        <v>0.069000000000000006</v>
      </c>
      <c r="R582" s="221">
        <f>Q582*H582</f>
        <v>0.13800000000000001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246</v>
      </c>
      <c r="AT582" s="223" t="s">
        <v>243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235</v>
      </c>
      <c r="BM582" s="223" t="s">
        <v>1539</v>
      </c>
    </row>
    <row r="583" s="2" customFormat="1" ht="24.15" customHeight="1">
      <c r="A583" s="38"/>
      <c r="B583" s="39"/>
      <c r="C583" s="212" t="s">
        <v>1540</v>
      </c>
      <c r="D583" s="212" t="s">
        <v>205</v>
      </c>
      <c r="E583" s="213" t="s">
        <v>1541</v>
      </c>
      <c r="F583" s="214" t="s">
        <v>1542</v>
      </c>
      <c r="G583" s="215" t="s">
        <v>280</v>
      </c>
      <c r="H583" s="216">
        <v>40</v>
      </c>
      <c r="I583" s="217"/>
      <c r="J583" s="218">
        <f>ROUND(I583*H583,2)</f>
        <v>0</v>
      </c>
      <c r="K583" s="214" t="s">
        <v>19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0.0012600000000000001</v>
      </c>
      <c r="R583" s="221">
        <f>Q583*H583</f>
        <v>0.0504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230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230</v>
      </c>
      <c r="BM583" s="223" t="s">
        <v>1543</v>
      </c>
    </row>
    <row r="584" s="2" customFormat="1">
      <c r="A584" s="38"/>
      <c r="B584" s="39"/>
      <c r="C584" s="40"/>
      <c r="D584" s="232" t="s">
        <v>491</v>
      </c>
      <c r="E584" s="40"/>
      <c r="F584" s="252" t="s">
        <v>1544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491</v>
      </c>
      <c r="AU584" s="17" t="s">
        <v>82</v>
      </c>
    </row>
    <row r="585" s="2" customFormat="1" ht="24.15" customHeight="1">
      <c r="A585" s="38"/>
      <c r="B585" s="39"/>
      <c r="C585" s="212" t="s">
        <v>1545</v>
      </c>
      <c r="D585" s="212" t="s">
        <v>205</v>
      </c>
      <c r="E585" s="213" t="s">
        <v>1546</v>
      </c>
      <c r="F585" s="214" t="s">
        <v>1547</v>
      </c>
      <c r="G585" s="215" t="s">
        <v>280</v>
      </c>
      <c r="H585" s="216">
        <v>10</v>
      </c>
      <c r="I585" s="217"/>
      <c r="J585" s="218">
        <f>ROUND(I585*H585,2)</f>
        <v>0</v>
      </c>
      <c r="K585" s="214" t="s">
        <v>19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0.0012999999999999999</v>
      </c>
      <c r="R585" s="221">
        <f>Q585*H585</f>
        <v>0.012999999999999999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210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210</v>
      </c>
      <c r="BM585" s="223" t="s">
        <v>1548</v>
      </c>
    </row>
    <row r="586" s="2" customFormat="1">
      <c r="A586" s="38"/>
      <c r="B586" s="39"/>
      <c r="C586" s="40"/>
      <c r="D586" s="232" t="s">
        <v>491</v>
      </c>
      <c r="E586" s="40"/>
      <c r="F586" s="252" t="s">
        <v>1544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491</v>
      </c>
      <c r="AU586" s="17" t="s">
        <v>82</v>
      </c>
    </row>
    <row r="587" s="2" customFormat="1" ht="16.5" customHeight="1">
      <c r="A587" s="38"/>
      <c r="B587" s="39"/>
      <c r="C587" s="212" t="s">
        <v>1549</v>
      </c>
      <c r="D587" s="212" t="s">
        <v>205</v>
      </c>
      <c r="E587" s="213" t="s">
        <v>1550</v>
      </c>
      <c r="F587" s="214" t="s">
        <v>1551</v>
      </c>
      <c r="G587" s="215" t="s">
        <v>268</v>
      </c>
      <c r="H587" s="216">
        <v>3110.4000000000001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0.00058</v>
      </c>
      <c r="R587" s="221">
        <f>Q587*H587</f>
        <v>1.8040320000000001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230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230</v>
      </c>
      <c r="BM587" s="223" t="s">
        <v>1552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1553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>
      <c r="A589" s="38"/>
      <c r="B589" s="39"/>
      <c r="C589" s="40"/>
      <c r="D589" s="232" t="s">
        <v>491</v>
      </c>
      <c r="E589" s="40"/>
      <c r="F589" s="252" t="s">
        <v>1554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491</v>
      </c>
      <c r="AU589" s="17" t="s">
        <v>82</v>
      </c>
    </row>
    <row r="590" s="13" customFormat="1">
      <c r="A590" s="13"/>
      <c r="B590" s="230"/>
      <c r="C590" s="231"/>
      <c r="D590" s="232" t="s">
        <v>221</v>
      </c>
      <c r="E590" s="233" t="s">
        <v>19</v>
      </c>
      <c r="F590" s="234" t="s">
        <v>1555</v>
      </c>
      <c r="G590" s="231"/>
      <c r="H590" s="235">
        <v>2592</v>
      </c>
      <c r="I590" s="236"/>
      <c r="J590" s="231"/>
      <c r="K590" s="231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221</v>
      </c>
      <c r="AU590" s="241" t="s">
        <v>82</v>
      </c>
      <c r="AV590" s="13" t="s">
        <v>82</v>
      </c>
      <c r="AW590" s="13" t="s">
        <v>35</v>
      </c>
      <c r="AX590" s="13" t="s">
        <v>80</v>
      </c>
      <c r="AY590" s="241" t="s">
        <v>202</v>
      </c>
    </row>
    <row r="591" s="13" customFormat="1">
      <c r="A591" s="13"/>
      <c r="B591" s="230"/>
      <c r="C591" s="231"/>
      <c r="D591" s="232" t="s">
        <v>221</v>
      </c>
      <c r="E591" s="231"/>
      <c r="F591" s="234" t="s">
        <v>1556</v>
      </c>
      <c r="G591" s="231"/>
      <c r="H591" s="235">
        <v>3110.4000000000001</v>
      </c>
      <c r="I591" s="236"/>
      <c r="J591" s="231"/>
      <c r="K591" s="231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221</v>
      </c>
      <c r="AU591" s="241" t="s">
        <v>82</v>
      </c>
      <c r="AV591" s="13" t="s">
        <v>82</v>
      </c>
      <c r="AW591" s="13" t="s">
        <v>4</v>
      </c>
      <c r="AX591" s="13" t="s">
        <v>80</v>
      </c>
      <c r="AY591" s="241" t="s">
        <v>202</v>
      </c>
    </row>
    <row r="592" s="2" customFormat="1" ht="24.15" customHeight="1">
      <c r="A592" s="38"/>
      <c r="B592" s="39"/>
      <c r="C592" s="242" t="s">
        <v>1557</v>
      </c>
      <c r="D592" s="242" t="s">
        <v>243</v>
      </c>
      <c r="E592" s="243" t="s">
        <v>1558</v>
      </c>
      <c r="F592" s="244" t="s">
        <v>1559</v>
      </c>
      <c r="G592" s="245" t="s">
        <v>1246</v>
      </c>
      <c r="H592" s="246">
        <v>300</v>
      </c>
      <c r="I592" s="247"/>
      <c r="J592" s="248">
        <f>ROUND(I592*H592,2)</f>
        <v>0</v>
      </c>
      <c r="K592" s="244" t="s">
        <v>19</v>
      </c>
      <c r="L592" s="249"/>
      <c r="M592" s="250" t="s">
        <v>19</v>
      </c>
      <c r="N592" s="251" t="s">
        <v>44</v>
      </c>
      <c r="O592" s="84"/>
      <c r="P592" s="221">
        <f>O592*H592</f>
        <v>0</v>
      </c>
      <c r="Q592" s="221">
        <v>0.0082000000000000007</v>
      </c>
      <c r="R592" s="221">
        <f>Q592*H592</f>
        <v>2.4600000000000004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680</v>
      </c>
      <c r="AT592" s="223" t="s">
        <v>243</v>
      </c>
      <c r="AU592" s="223" t="s">
        <v>82</v>
      </c>
      <c r="AY592" s="17" t="s">
        <v>202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680</v>
      </c>
      <c r="BM592" s="223" t="s">
        <v>1560</v>
      </c>
    </row>
    <row r="593" s="2" customFormat="1" ht="24.15" customHeight="1">
      <c r="A593" s="38"/>
      <c r="B593" s="39"/>
      <c r="C593" s="242" t="s">
        <v>1561</v>
      </c>
      <c r="D593" s="242" t="s">
        <v>243</v>
      </c>
      <c r="E593" s="243" t="s">
        <v>1562</v>
      </c>
      <c r="F593" s="244" t="s">
        <v>1563</v>
      </c>
      <c r="G593" s="245" t="s">
        <v>1246</v>
      </c>
      <c r="H593" s="246">
        <v>100</v>
      </c>
      <c r="I593" s="247"/>
      <c r="J593" s="248">
        <f>ROUND(I593*H593,2)</f>
        <v>0</v>
      </c>
      <c r="K593" s="244" t="s">
        <v>19</v>
      </c>
      <c r="L593" s="249"/>
      <c r="M593" s="250" t="s">
        <v>19</v>
      </c>
      <c r="N593" s="251" t="s">
        <v>44</v>
      </c>
      <c r="O593" s="84"/>
      <c r="P593" s="221">
        <f>O593*H593</f>
        <v>0</v>
      </c>
      <c r="Q593" s="221">
        <v>0.0075300000000000002</v>
      </c>
      <c r="R593" s="221">
        <f>Q593*H593</f>
        <v>0.753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680</v>
      </c>
      <c r="AT593" s="223" t="s">
        <v>243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680</v>
      </c>
      <c r="BM593" s="223" t="s">
        <v>1564</v>
      </c>
    </row>
    <row r="594" s="2" customFormat="1" ht="24.15" customHeight="1">
      <c r="A594" s="38"/>
      <c r="B594" s="39"/>
      <c r="C594" s="242" t="s">
        <v>1565</v>
      </c>
      <c r="D594" s="242" t="s">
        <v>243</v>
      </c>
      <c r="E594" s="243" t="s">
        <v>1566</v>
      </c>
      <c r="F594" s="244" t="s">
        <v>1567</v>
      </c>
      <c r="G594" s="245" t="s">
        <v>1246</v>
      </c>
      <c r="H594" s="246">
        <v>85</v>
      </c>
      <c r="I594" s="247"/>
      <c r="J594" s="248">
        <f>ROUND(I594*H594,2)</f>
        <v>0</v>
      </c>
      <c r="K594" s="244" t="s">
        <v>19</v>
      </c>
      <c r="L594" s="249"/>
      <c r="M594" s="250" t="s">
        <v>19</v>
      </c>
      <c r="N594" s="251" t="s">
        <v>44</v>
      </c>
      <c r="O594" s="84"/>
      <c r="P594" s="221">
        <f>O594*H594</f>
        <v>0</v>
      </c>
      <c r="Q594" s="221">
        <v>0.0060000000000000001</v>
      </c>
      <c r="R594" s="221">
        <f>Q594*H594</f>
        <v>0.51000000000000001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680</v>
      </c>
      <c r="AT594" s="223" t="s">
        <v>243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680</v>
      </c>
      <c r="BM594" s="223" t="s">
        <v>1568</v>
      </c>
    </row>
    <row r="595" s="2" customFormat="1" ht="24.15" customHeight="1">
      <c r="A595" s="38"/>
      <c r="B595" s="39"/>
      <c r="C595" s="242" t="s">
        <v>1569</v>
      </c>
      <c r="D595" s="242" t="s">
        <v>243</v>
      </c>
      <c r="E595" s="243" t="s">
        <v>1570</v>
      </c>
      <c r="F595" s="244" t="s">
        <v>1571</v>
      </c>
      <c r="G595" s="245" t="s">
        <v>1246</v>
      </c>
      <c r="H595" s="246">
        <v>85</v>
      </c>
      <c r="I595" s="247"/>
      <c r="J595" s="248">
        <f>ROUND(I595*H595,2)</f>
        <v>0</v>
      </c>
      <c r="K595" s="244" t="s">
        <v>19</v>
      </c>
      <c r="L595" s="249"/>
      <c r="M595" s="250" t="s">
        <v>19</v>
      </c>
      <c r="N595" s="251" t="s">
        <v>44</v>
      </c>
      <c r="O595" s="84"/>
      <c r="P595" s="221">
        <f>O595*H595</f>
        <v>0</v>
      </c>
      <c r="Q595" s="221">
        <v>0.0047000000000000002</v>
      </c>
      <c r="R595" s="221">
        <f>Q595*H595</f>
        <v>0.39950000000000002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680</v>
      </c>
      <c r="AT595" s="223" t="s">
        <v>243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680</v>
      </c>
      <c r="BM595" s="223" t="s">
        <v>1572</v>
      </c>
    </row>
    <row r="596" s="2" customFormat="1" ht="24.15" customHeight="1">
      <c r="A596" s="38"/>
      <c r="B596" s="39"/>
      <c r="C596" s="242" t="s">
        <v>1573</v>
      </c>
      <c r="D596" s="242" t="s">
        <v>243</v>
      </c>
      <c r="E596" s="243" t="s">
        <v>1574</v>
      </c>
      <c r="F596" s="244" t="s">
        <v>1575</v>
      </c>
      <c r="G596" s="245" t="s">
        <v>1246</v>
      </c>
      <c r="H596" s="246">
        <v>2</v>
      </c>
      <c r="I596" s="247"/>
      <c r="J596" s="248">
        <f>ROUND(I596*H596,2)</f>
        <v>0</v>
      </c>
      <c r="K596" s="244" t="s">
        <v>19</v>
      </c>
      <c r="L596" s="249"/>
      <c r="M596" s="250" t="s">
        <v>19</v>
      </c>
      <c r="N596" s="251" t="s">
        <v>44</v>
      </c>
      <c r="O596" s="84"/>
      <c r="P596" s="221">
        <f>O596*H596</f>
        <v>0</v>
      </c>
      <c r="Q596" s="221">
        <v>0.0047000000000000002</v>
      </c>
      <c r="R596" s="221">
        <f>Q596*H596</f>
        <v>0.0094000000000000004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680</v>
      </c>
      <c r="AT596" s="223" t="s">
        <v>243</v>
      </c>
      <c r="AU596" s="223" t="s">
        <v>82</v>
      </c>
      <c r="AY596" s="17" t="s">
        <v>202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680</v>
      </c>
      <c r="BM596" s="223" t="s">
        <v>1576</v>
      </c>
    </row>
    <row r="597" s="2" customFormat="1" ht="24.15" customHeight="1">
      <c r="A597" s="38"/>
      <c r="B597" s="39"/>
      <c r="C597" s="242" t="s">
        <v>1577</v>
      </c>
      <c r="D597" s="242" t="s">
        <v>243</v>
      </c>
      <c r="E597" s="243" t="s">
        <v>1578</v>
      </c>
      <c r="F597" s="244" t="s">
        <v>1579</v>
      </c>
      <c r="G597" s="245" t="s">
        <v>1246</v>
      </c>
      <c r="H597" s="246">
        <v>25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0.0025000000000000001</v>
      </c>
      <c r="R597" s="221">
        <f>Q597*H597</f>
        <v>0.0625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680</v>
      </c>
      <c r="AT597" s="223" t="s">
        <v>243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680</v>
      </c>
      <c r="BM597" s="223" t="s">
        <v>1580</v>
      </c>
    </row>
    <row r="598" s="2" customFormat="1" ht="24.15" customHeight="1">
      <c r="A598" s="38"/>
      <c r="B598" s="39"/>
      <c r="C598" s="242" t="s">
        <v>1581</v>
      </c>
      <c r="D598" s="242" t="s">
        <v>243</v>
      </c>
      <c r="E598" s="243" t="s">
        <v>1582</v>
      </c>
      <c r="F598" s="244" t="s">
        <v>1583</v>
      </c>
      <c r="G598" s="245" t="s">
        <v>1246</v>
      </c>
      <c r="H598" s="246">
        <v>25</v>
      </c>
      <c r="I598" s="247"/>
      <c r="J598" s="248">
        <f>ROUND(I598*H598,2)</f>
        <v>0</v>
      </c>
      <c r="K598" s="244" t="s">
        <v>19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0.0020200000000000001</v>
      </c>
      <c r="R598" s="221">
        <f>Q598*H598</f>
        <v>0.050500000000000003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680</v>
      </c>
      <c r="AT598" s="223" t="s">
        <v>243</v>
      </c>
      <c r="AU598" s="223" t="s">
        <v>82</v>
      </c>
      <c r="AY598" s="17" t="s">
        <v>202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80</v>
      </c>
      <c r="BK598" s="224">
        <f>ROUND(I598*H598,2)</f>
        <v>0</v>
      </c>
      <c r="BL598" s="17" t="s">
        <v>680</v>
      </c>
      <c r="BM598" s="223" t="s">
        <v>1584</v>
      </c>
    </row>
    <row r="599" s="2" customFormat="1" ht="24.15" customHeight="1">
      <c r="A599" s="38"/>
      <c r="B599" s="39"/>
      <c r="C599" s="242" t="s">
        <v>1585</v>
      </c>
      <c r="D599" s="242" t="s">
        <v>243</v>
      </c>
      <c r="E599" s="243" t="s">
        <v>1586</v>
      </c>
      <c r="F599" s="244" t="s">
        <v>1587</v>
      </c>
      <c r="G599" s="245" t="s">
        <v>1246</v>
      </c>
      <c r="H599" s="246">
        <v>70</v>
      </c>
      <c r="I599" s="247"/>
      <c r="J599" s="248">
        <f>ROUND(I599*H599,2)</f>
        <v>0</v>
      </c>
      <c r="K599" s="244" t="s">
        <v>19</v>
      </c>
      <c r="L599" s="249"/>
      <c r="M599" s="250" t="s">
        <v>19</v>
      </c>
      <c r="N599" s="251" t="s">
        <v>44</v>
      </c>
      <c r="O599" s="84"/>
      <c r="P599" s="221">
        <f>O599*H599</f>
        <v>0</v>
      </c>
      <c r="Q599" s="221">
        <v>0.00155</v>
      </c>
      <c r="R599" s="221">
        <f>Q599*H599</f>
        <v>0.1085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680</v>
      </c>
      <c r="AT599" s="223" t="s">
        <v>243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680</v>
      </c>
      <c r="BM599" s="223" t="s">
        <v>1588</v>
      </c>
    </row>
    <row r="600" s="2" customFormat="1" ht="24.15" customHeight="1">
      <c r="A600" s="38"/>
      <c r="B600" s="39"/>
      <c r="C600" s="242" t="s">
        <v>1589</v>
      </c>
      <c r="D600" s="242" t="s">
        <v>243</v>
      </c>
      <c r="E600" s="243" t="s">
        <v>1590</v>
      </c>
      <c r="F600" s="244" t="s">
        <v>1591</v>
      </c>
      <c r="G600" s="245" t="s">
        <v>1246</v>
      </c>
      <c r="H600" s="246">
        <v>8</v>
      </c>
      <c r="I600" s="247"/>
      <c r="J600" s="248">
        <f>ROUND(I600*H600,2)</f>
        <v>0</v>
      </c>
      <c r="K600" s="244" t="s">
        <v>19</v>
      </c>
      <c r="L600" s="249"/>
      <c r="M600" s="250" t="s">
        <v>19</v>
      </c>
      <c r="N600" s="251" t="s">
        <v>44</v>
      </c>
      <c r="O600" s="84"/>
      <c r="P600" s="221">
        <f>O600*H600</f>
        <v>0</v>
      </c>
      <c r="Q600" s="221">
        <v>0.0014300000000000001</v>
      </c>
      <c r="R600" s="221">
        <f>Q600*H600</f>
        <v>0.011440000000000001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680</v>
      </c>
      <c r="AT600" s="223" t="s">
        <v>243</v>
      </c>
      <c r="AU600" s="223" t="s">
        <v>82</v>
      </c>
      <c r="AY600" s="17" t="s">
        <v>202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680</v>
      </c>
      <c r="BM600" s="223" t="s">
        <v>1592</v>
      </c>
    </row>
    <row r="601" s="2" customFormat="1" ht="24.15" customHeight="1">
      <c r="A601" s="38"/>
      <c r="B601" s="39"/>
      <c r="C601" s="242" t="s">
        <v>1593</v>
      </c>
      <c r="D601" s="242" t="s">
        <v>243</v>
      </c>
      <c r="E601" s="243" t="s">
        <v>1594</v>
      </c>
      <c r="F601" s="244" t="s">
        <v>1595</v>
      </c>
      <c r="G601" s="245" t="s">
        <v>1246</v>
      </c>
      <c r="H601" s="246">
        <v>45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0.0014300000000000001</v>
      </c>
      <c r="R601" s="221">
        <f>Q601*H601</f>
        <v>0.064350000000000004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680</v>
      </c>
      <c r="AT601" s="223" t="s">
        <v>243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680</v>
      </c>
      <c r="BM601" s="223" t="s">
        <v>1596</v>
      </c>
    </row>
    <row r="602" s="2" customFormat="1" ht="24.15" customHeight="1">
      <c r="A602" s="38"/>
      <c r="B602" s="39"/>
      <c r="C602" s="242" t="s">
        <v>1597</v>
      </c>
      <c r="D602" s="242" t="s">
        <v>243</v>
      </c>
      <c r="E602" s="243" t="s">
        <v>1598</v>
      </c>
      <c r="F602" s="244" t="s">
        <v>1599</v>
      </c>
      <c r="G602" s="245" t="s">
        <v>1246</v>
      </c>
      <c r="H602" s="246">
        <v>15</v>
      </c>
      <c r="I602" s="247"/>
      <c r="J602" s="248">
        <f>ROUND(I602*H602,2)</f>
        <v>0</v>
      </c>
      <c r="K602" s="244" t="s">
        <v>19</v>
      </c>
      <c r="L602" s="249"/>
      <c r="M602" s="250" t="s">
        <v>19</v>
      </c>
      <c r="N602" s="251" t="s">
        <v>44</v>
      </c>
      <c r="O602" s="84"/>
      <c r="P602" s="221">
        <f>O602*H602</f>
        <v>0</v>
      </c>
      <c r="Q602" s="221">
        <v>0.00132</v>
      </c>
      <c r="R602" s="221">
        <f>Q602*H602</f>
        <v>0.019799999999999998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680</v>
      </c>
      <c r="AT602" s="223" t="s">
        <v>243</v>
      </c>
      <c r="AU602" s="223" t="s">
        <v>82</v>
      </c>
      <c r="AY602" s="17" t="s">
        <v>202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80</v>
      </c>
      <c r="BK602" s="224">
        <f>ROUND(I602*H602,2)</f>
        <v>0</v>
      </c>
      <c r="BL602" s="17" t="s">
        <v>680</v>
      </c>
      <c r="BM602" s="223" t="s">
        <v>1600</v>
      </c>
    </row>
    <row r="603" s="2" customFormat="1" ht="24.15" customHeight="1">
      <c r="A603" s="38"/>
      <c r="B603" s="39"/>
      <c r="C603" s="242" t="s">
        <v>1601</v>
      </c>
      <c r="D603" s="242" t="s">
        <v>243</v>
      </c>
      <c r="E603" s="243" t="s">
        <v>1602</v>
      </c>
      <c r="F603" s="244" t="s">
        <v>1603</v>
      </c>
      <c r="G603" s="245" t="s">
        <v>1246</v>
      </c>
      <c r="H603" s="246">
        <v>300</v>
      </c>
      <c r="I603" s="247"/>
      <c r="J603" s="248">
        <f>ROUND(I603*H603,2)</f>
        <v>0</v>
      </c>
      <c r="K603" s="244" t="s">
        <v>19</v>
      </c>
      <c r="L603" s="249"/>
      <c r="M603" s="250" t="s">
        <v>19</v>
      </c>
      <c r="N603" s="251" t="s">
        <v>44</v>
      </c>
      <c r="O603" s="84"/>
      <c r="P603" s="221">
        <f>O603*H603</f>
        <v>0</v>
      </c>
      <c r="Q603" s="221">
        <v>0.0085000000000000006</v>
      </c>
      <c r="R603" s="221">
        <f>Q603*H603</f>
        <v>2.5500000000000003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680</v>
      </c>
      <c r="AT603" s="223" t="s">
        <v>243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680</v>
      </c>
      <c r="BM603" s="223" t="s">
        <v>1604</v>
      </c>
    </row>
    <row r="604" s="2" customFormat="1" ht="24.15" customHeight="1">
      <c r="A604" s="38"/>
      <c r="B604" s="39"/>
      <c r="C604" s="242" t="s">
        <v>1605</v>
      </c>
      <c r="D604" s="242" t="s">
        <v>243</v>
      </c>
      <c r="E604" s="243" t="s">
        <v>1606</v>
      </c>
      <c r="F604" s="244" t="s">
        <v>1607</v>
      </c>
      <c r="G604" s="245" t="s">
        <v>1246</v>
      </c>
      <c r="H604" s="246">
        <v>100</v>
      </c>
      <c r="I604" s="247"/>
      <c r="J604" s="248">
        <f>ROUND(I604*H604,2)</f>
        <v>0</v>
      </c>
      <c r="K604" s="244" t="s">
        <v>19</v>
      </c>
      <c r="L604" s="249"/>
      <c r="M604" s="250" t="s">
        <v>19</v>
      </c>
      <c r="N604" s="251" t="s">
        <v>44</v>
      </c>
      <c r="O604" s="84"/>
      <c r="P604" s="221">
        <f>O604*H604</f>
        <v>0</v>
      </c>
      <c r="Q604" s="221">
        <v>0.0082000000000000007</v>
      </c>
      <c r="R604" s="221">
        <f>Q604*H604</f>
        <v>0.82000000000000006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680</v>
      </c>
      <c r="AT604" s="223" t="s">
        <v>243</v>
      </c>
      <c r="AU604" s="223" t="s">
        <v>82</v>
      </c>
      <c r="AY604" s="17" t="s">
        <v>202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680</v>
      </c>
      <c r="BM604" s="223" t="s">
        <v>1608</v>
      </c>
    </row>
    <row r="605" s="2" customFormat="1" ht="24.15" customHeight="1">
      <c r="A605" s="38"/>
      <c r="B605" s="39"/>
      <c r="C605" s="242" t="s">
        <v>1609</v>
      </c>
      <c r="D605" s="242" t="s">
        <v>243</v>
      </c>
      <c r="E605" s="243" t="s">
        <v>1610</v>
      </c>
      <c r="F605" s="244" t="s">
        <v>1611</v>
      </c>
      <c r="G605" s="245" t="s">
        <v>1246</v>
      </c>
      <c r="H605" s="246">
        <v>85</v>
      </c>
      <c r="I605" s="247"/>
      <c r="J605" s="248">
        <f>ROUND(I605*H605,2)</f>
        <v>0</v>
      </c>
      <c r="K605" s="244" t="s">
        <v>19</v>
      </c>
      <c r="L605" s="249"/>
      <c r="M605" s="250" t="s">
        <v>19</v>
      </c>
      <c r="N605" s="251" t="s">
        <v>44</v>
      </c>
      <c r="O605" s="84"/>
      <c r="P605" s="221">
        <f>O605*H605</f>
        <v>0</v>
      </c>
      <c r="Q605" s="221">
        <v>0.0065599999999999999</v>
      </c>
      <c r="R605" s="221">
        <f>Q605*H605</f>
        <v>0.55759999999999998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680</v>
      </c>
      <c r="AT605" s="223" t="s">
        <v>243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680</v>
      </c>
      <c r="BM605" s="223" t="s">
        <v>1612</v>
      </c>
    </row>
    <row r="606" s="2" customFormat="1" ht="24.15" customHeight="1">
      <c r="A606" s="38"/>
      <c r="B606" s="39"/>
      <c r="C606" s="242" t="s">
        <v>1613</v>
      </c>
      <c r="D606" s="242" t="s">
        <v>243</v>
      </c>
      <c r="E606" s="243" t="s">
        <v>1614</v>
      </c>
      <c r="F606" s="244" t="s">
        <v>1615</v>
      </c>
      <c r="G606" s="245" t="s">
        <v>1246</v>
      </c>
      <c r="H606" s="246">
        <v>85</v>
      </c>
      <c r="I606" s="247"/>
      <c r="J606" s="248">
        <f>ROUND(I606*H606,2)</f>
        <v>0</v>
      </c>
      <c r="K606" s="244" t="s">
        <v>19</v>
      </c>
      <c r="L606" s="249"/>
      <c r="M606" s="250" t="s">
        <v>19</v>
      </c>
      <c r="N606" s="251" t="s">
        <v>44</v>
      </c>
      <c r="O606" s="84"/>
      <c r="P606" s="221">
        <f>O606*H606</f>
        <v>0</v>
      </c>
      <c r="Q606" s="221">
        <v>0.00513</v>
      </c>
      <c r="R606" s="221">
        <f>Q606*H606</f>
        <v>0.43604999999999999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680</v>
      </c>
      <c r="AT606" s="223" t="s">
        <v>243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680</v>
      </c>
      <c r="BM606" s="223" t="s">
        <v>1616</v>
      </c>
    </row>
    <row r="607" s="2" customFormat="1" ht="24.15" customHeight="1">
      <c r="A607" s="38"/>
      <c r="B607" s="39"/>
      <c r="C607" s="242" t="s">
        <v>1617</v>
      </c>
      <c r="D607" s="242" t="s">
        <v>243</v>
      </c>
      <c r="E607" s="243" t="s">
        <v>1618</v>
      </c>
      <c r="F607" s="244" t="s">
        <v>1619</v>
      </c>
      <c r="G607" s="245" t="s">
        <v>1246</v>
      </c>
      <c r="H607" s="246">
        <v>25</v>
      </c>
      <c r="I607" s="247"/>
      <c r="J607" s="248">
        <f>ROUND(I607*H607,2)</f>
        <v>0</v>
      </c>
      <c r="K607" s="244" t="s">
        <v>19</v>
      </c>
      <c r="L607" s="249"/>
      <c r="M607" s="250" t="s">
        <v>19</v>
      </c>
      <c r="N607" s="251" t="s">
        <v>44</v>
      </c>
      <c r="O607" s="84"/>
      <c r="P607" s="221">
        <f>O607*H607</f>
        <v>0</v>
      </c>
      <c r="Q607" s="221">
        <v>0.0042199999999999998</v>
      </c>
      <c r="R607" s="221">
        <f>Q607*H607</f>
        <v>0.1055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680</v>
      </c>
      <c r="AT607" s="223" t="s">
        <v>243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680</v>
      </c>
      <c r="BM607" s="223" t="s">
        <v>1620</v>
      </c>
    </row>
    <row r="608" s="2" customFormat="1" ht="24.15" customHeight="1">
      <c r="A608" s="38"/>
      <c r="B608" s="39"/>
      <c r="C608" s="242" t="s">
        <v>1621</v>
      </c>
      <c r="D608" s="242" t="s">
        <v>243</v>
      </c>
      <c r="E608" s="243" t="s">
        <v>1622</v>
      </c>
      <c r="F608" s="244" t="s">
        <v>1623</v>
      </c>
      <c r="G608" s="245" t="s">
        <v>1246</v>
      </c>
      <c r="H608" s="246">
        <v>25</v>
      </c>
      <c r="I608" s="247"/>
      <c r="J608" s="248">
        <f>ROUND(I608*H608,2)</f>
        <v>0</v>
      </c>
      <c r="K608" s="244" t="s">
        <v>19</v>
      </c>
      <c r="L608" s="249"/>
      <c r="M608" s="250" t="s">
        <v>19</v>
      </c>
      <c r="N608" s="251" t="s">
        <v>44</v>
      </c>
      <c r="O608" s="84"/>
      <c r="P608" s="221">
        <f>O608*H608</f>
        <v>0</v>
      </c>
      <c r="Q608" s="221">
        <v>0.0023</v>
      </c>
      <c r="R608" s="221">
        <f>Q608*H608</f>
        <v>0.057499999999999996</v>
      </c>
      <c r="S608" s="221">
        <v>0</v>
      </c>
      <c r="T608" s="22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3" t="s">
        <v>680</v>
      </c>
      <c r="AT608" s="223" t="s">
        <v>243</v>
      </c>
      <c r="AU608" s="223" t="s">
        <v>82</v>
      </c>
      <c r="AY608" s="17" t="s">
        <v>202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80</v>
      </c>
      <c r="BK608" s="224">
        <f>ROUND(I608*H608,2)</f>
        <v>0</v>
      </c>
      <c r="BL608" s="17" t="s">
        <v>680</v>
      </c>
      <c r="BM608" s="223" t="s">
        <v>1624</v>
      </c>
    </row>
    <row r="609" s="2" customFormat="1" ht="24.15" customHeight="1">
      <c r="A609" s="38"/>
      <c r="B609" s="39"/>
      <c r="C609" s="242" t="s">
        <v>1625</v>
      </c>
      <c r="D609" s="242" t="s">
        <v>243</v>
      </c>
      <c r="E609" s="243" t="s">
        <v>1626</v>
      </c>
      <c r="F609" s="244" t="s">
        <v>1627</v>
      </c>
      <c r="G609" s="245" t="s">
        <v>1246</v>
      </c>
      <c r="H609" s="246">
        <v>70</v>
      </c>
      <c r="I609" s="247"/>
      <c r="J609" s="248">
        <f>ROUND(I609*H609,2)</f>
        <v>0</v>
      </c>
      <c r="K609" s="244" t="s">
        <v>19</v>
      </c>
      <c r="L609" s="249"/>
      <c r="M609" s="250" t="s">
        <v>19</v>
      </c>
      <c r="N609" s="251" t="s">
        <v>44</v>
      </c>
      <c r="O609" s="84"/>
      <c r="P609" s="221">
        <f>O609*H609</f>
        <v>0</v>
      </c>
      <c r="Q609" s="221">
        <v>0.0020200000000000001</v>
      </c>
      <c r="R609" s="221">
        <f>Q609*H609</f>
        <v>0.1414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680</v>
      </c>
      <c r="AT609" s="223" t="s">
        <v>243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680</v>
      </c>
      <c r="BM609" s="223" t="s">
        <v>1628</v>
      </c>
    </row>
    <row r="610" s="2" customFormat="1" ht="24.15" customHeight="1">
      <c r="A610" s="38"/>
      <c r="B610" s="39"/>
      <c r="C610" s="242" t="s">
        <v>1629</v>
      </c>
      <c r="D610" s="242" t="s">
        <v>243</v>
      </c>
      <c r="E610" s="243" t="s">
        <v>1630</v>
      </c>
      <c r="F610" s="244" t="s">
        <v>1631</v>
      </c>
      <c r="G610" s="245" t="s">
        <v>1246</v>
      </c>
      <c r="H610" s="246">
        <v>8</v>
      </c>
      <c r="I610" s="247"/>
      <c r="J610" s="248">
        <f>ROUND(I610*H610,2)</f>
        <v>0</v>
      </c>
      <c r="K610" s="244" t="s">
        <v>19</v>
      </c>
      <c r="L610" s="249"/>
      <c r="M610" s="250" t="s">
        <v>19</v>
      </c>
      <c r="N610" s="251" t="s">
        <v>44</v>
      </c>
      <c r="O610" s="84"/>
      <c r="P610" s="221">
        <f>O610*H610</f>
        <v>0</v>
      </c>
      <c r="Q610" s="221">
        <v>0.00155</v>
      </c>
      <c r="R610" s="221">
        <f>Q610*H610</f>
        <v>0.0124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680</v>
      </c>
      <c r="AT610" s="223" t="s">
        <v>243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680</v>
      </c>
      <c r="BM610" s="223" t="s">
        <v>1632</v>
      </c>
    </row>
    <row r="611" s="2" customFormat="1" ht="24.15" customHeight="1">
      <c r="A611" s="38"/>
      <c r="B611" s="39"/>
      <c r="C611" s="242" t="s">
        <v>1633</v>
      </c>
      <c r="D611" s="242" t="s">
        <v>243</v>
      </c>
      <c r="E611" s="243" t="s">
        <v>1634</v>
      </c>
      <c r="F611" s="244" t="s">
        <v>1635</v>
      </c>
      <c r="G611" s="245" t="s">
        <v>1246</v>
      </c>
      <c r="H611" s="246">
        <v>45</v>
      </c>
      <c r="I611" s="247"/>
      <c r="J611" s="248">
        <f>ROUND(I611*H611,2)</f>
        <v>0</v>
      </c>
      <c r="K611" s="244" t="s">
        <v>19</v>
      </c>
      <c r="L611" s="249"/>
      <c r="M611" s="250" t="s">
        <v>19</v>
      </c>
      <c r="N611" s="251" t="s">
        <v>44</v>
      </c>
      <c r="O611" s="84"/>
      <c r="P611" s="221">
        <f>O611*H611</f>
        <v>0</v>
      </c>
      <c r="Q611" s="221">
        <v>0.00155</v>
      </c>
      <c r="R611" s="221">
        <f>Q611*H611</f>
        <v>0.069749999999999993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680</v>
      </c>
      <c r="AT611" s="223" t="s">
        <v>243</v>
      </c>
      <c r="AU611" s="223" t="s">
        <v>82</v>
      </c>
      <c r="AY611" s="17" t="s">
        <v>202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680</v>
      </c>
      <c r="BM611" s="223" t="s">
        <v>1636</v>
      </c>
    </row>
    <row r="612" s="2" customFormat="1" ht="24.15" customHeight="1">
      <c r="A612" s="38"/>
      <c r="B612" s="39"/>
      <c r="C612" s="242" t="s">
        <v>1637</v>
      </c>
      <c r="D612" s="242" t="s">
        <v>243</v>
      </c>
      <c r="E612" s="243" t="s">
        <v>1638</v>
      </c>
      <c r="F612" s="244" t="s">
        <v>1639</v>
      </c>
      <c r="G612" s="245" t="s">
        <v>1246</v>
      </c>
      <c r="H612" s="246">
        <v>15</v>
      </c>
      <c r="I612" s="247"/>
      <c r="J612" s="248">
        <f>ROUND(I612*H612,2)</f>
        <v>0</v>
      </c>
      <c r="K612" s="244" t="s">
        <v>19</v>
      </c>
      <c r="L612" s="249"/>
      <c r="M612" s="250" t="s">
        <v>19</v>
      </c>
      <c r="N612" s="251" t="s">
        <v>44</v>
      </c>
      <c r="O612" s="84"/>
      <c r="P612" s="221">
        <f>O612*H612</f>
        <v>0</v>
      </c>
      <c r="Q612" s="221">
        <v>0.0014300000000000001</v>
      </c>
      <c r="R612" s="221">
        <f>Q612*H612</f>
        <v>0.02145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680</v>
      </c>
      <c r="AT612" s="223" t="s">
        <v>243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680</v>
      </c>
      <c r="BM612" s="223" t="s">
        <v>1640</v>
      </c>
    </row>
    <row r="613" s="2" customFormat="1" ht="24.15" customHeight="1">
      <c r="A613" s="38"/>
      <c r="B613" s="39"/>
      <c r="C613" s="242" t="s">
        <v>1641</v>
      </c>
      <c r="D613" s="242" t="s">
        <v>243</v>
      </c>
      <c r="E613" s="243" t="s">
        <v>1642</v>
      </c>
      <c r="F613" s="244" t="s">
        <v>1643</v>
      </c>
      <c r="G613" s="245" t="s">
        <v>1246</v>
      </c>
      <c r="H613" s="246">
        <v>230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0.0042199999999999998</v>
      </c>
      <c r="R613" s="221">
        <f>Q613*H613</f>
        <v>0.97059999999999991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960</v>
      </c>
      <c r="AT613" s="223" t="s">
        <v>243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230</v>
      </c>
      <c r="BM613" s="223" t="s">
        <v>1644</v>
      </c>
    </row>
    <row r="614" s="2" customFormat="1" ht="24.15" customHeight="1">
      <c r="A614" s="38"/>
      <c r="B614" s="39"/>
      <c r="C614" s="242" t="s">
        <v>1645</v>
      </c>
      <c r="D614" s="242" t="s">
        <v>243</v>
      </c>
      <c r="E614" s="243" t="s">
        <v>1646</v>
      </c>
      <c r="F614" s="244" t="s">
        <v>1647</v>
      </c>
      <c r="G614" s="245" t="s">
        <v>280</v>
      </c>
      <c r="H614" s="246">
        <v>4</v>
      </c>
      <c r="I614" s="247"/>
      <c r="J614" s="248">
        <f>ROUND(I614*H614,2)</f>
        <v>0</v>
      </c>
      <c r="K614" s="244" t="s">
        <v>19</v>
      </c>
      <c r="L614" s="249"/>
      <c r="M614" s="250" t="s">
        <v>19</v>
      </c>
      <c r="N614" s="251" t="s">
        <v>44</v>
      </c>
      <c r="O614" s="84"/>
      <c r="P614" s="221">
        <f>O614*H614</f>
        <v>0</v>
      </c>
      <c r="Q614" s="221">
        <v>0.00050000000000000001</v>
      </c>
      <c r="R614" s="221">
        <f>Q614*H614</f>
        <v>0.002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960</v>
      </c>
      <c r="AT614" s="223" t="s">
        <v>243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230</v>
      </c>
      <c r="BM614" s="223" t="s">
        <v>1648</v>
      </c>
    </row>
    <row r="615" s="2" customFormat="1" ht="24.15" customHeight="1">
      <c r="A615" s="38"/>
      <c r="B615" s="39"/>
      <c r="C615" s="242" t="s">
        <v>1649</v>
      </c>
      <c r="D615" s="242" t="s">
        <v>243</v>
      </c>
      <c r="E615" s="243" t="s">
        <v>1650</v>
      </c>
      <c r="F615" s="244" t="s">
        <v>1651</v>
      </c>
      <c r="G615" s="245" t="s">
        <v>280</v>
      </c>
      <c r="H615" s="246">
        <v>2</v>
      </c>
      <c r="I615" s="247"/>
      <c r="J615" s="248">
        <f>ROUND(I615*H615,2)</f>
        <v>0</v>
      </c>
      <c r="K615" s="244" t="s">
        <v>19</v>
      </c>
      <c r="L615" s="249"/>
      <c r="M615" s="250" t="s">
        <v>19</v>
      </c>
      <c r="N615" s="251" t="s">
        <v>44</v>
      </c>
      <c r="O615" s="84"/>
      <c r="P615" s="221">
        <f>O615*H615</f>
        <v>0</v>
      </c>
      <c r="Q615" s="221">
        <v>0.00027999999999999998</v>
      </c>
      <c r="R615" s="221">
        <f>Q615*H615</f>
        <v>0.00055999999999999995</v>
      </c>
      <c r="S615" s="221">
        <v>0</v>
      </c>
      <c r="T615" s="22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960</v>
      </c>
      <c r="AT615" s="223" t="s">
        <v>243</v>
      </c>
      <c r="AU615" s="223" t="s">
        <v>82</v>
      </c>
      <c r="AY615" s="17" t="s">
        <v>202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230</v>
      </c>
      <c r="BM615" s="223" t="s">
        <v>1652</v>
      </c>
    </row>
    <row r="616" s="2" customFormat="1" ht="24.15" customHeight="1">
      <c r="A616" s="38"/>
      <c r="B616" s="39"/>
      <c r="C616" s="242" t="s">
        <v>1653</v>
      </c>
      <c r="D616" s="242" t="s">
        <v>243</v>
      </c>
      <c r="E616" s="243" t="s">
        <v>1654</v>
      </c>
      <c r="F616" s="244" t="s">
        <v>1655</v>
      </c>
      <c r="G616" s="245" t="s">
        <v>280</v>
      </c>
      <c r="H616" s="246">
        <v>2</v>
      </c>
      <c r="I616" s="247"/>
      <c r="J616" s="248">
        <f>ROUND(I616*H616,2)</f>
        <v>0</v>
      </c>
      <c r="K616" s="244" t="s">
        <v>19</v>
      </c>
      <c r="L616" s="249"/>
      <c r="M616" s="250" t="s">
        <v>19</v>
      </c>
      <c r="N616" s="251" t="s">
        <v>44</v>
      </c>
      <c r="O616" s="84"/>
      <c r="P616" s="221">
        <f>O616*H616</f>
        <v>0</v>
      </c>
      <c r="Q616" s="221">
        <v>0.00022000000000000001</v>
      </c>
      <c r="R616" s="221">
        <f>Q616*H616</f>
        <v>0.00044000000000000002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960</v>
      </c>
      <c r="AT616" s="223" t="s">
        <v>243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230</v>
      </c>
      <c r="BM616" s="223" t="s">
        <v>1656</v>
      </c>
    </row>
    <row r="617" s="2" customFormat="1" ht="24.15" customHeight="1">
      <c r="A617" s="38"/>
      <c r="B617" s="39"/>
      <c r="C617" s="242" t="s">
        <v>1657</v>
      </c>
      <c r="D617" s="242" t="s">
        <v>243</v>
      </c>
      <c r="E617" s="243" t="s">
        <v>1658</v>
      </c>
      <c r="F617" s="244" t="s">
        <v>1659</v>
      </c>
      <c r="G617" s="245" t="s">
        <v>280</v>
      </c>
      <c r="H617" s="246">
        <v>4</v>
      </c>
      <c r="I617" s="247"/>
      <c r="J617" s="248">
        <f>ROUND(I617*H617,2)</f>
        <v>0</v>
      </c>
      <c r="K617" s="244" t="s">
        <v>19</v>
      </c>
      <c r="L617" s="249"/>
      <c r="M617" s="250" t="s">
        <v>19</v>
      </c>
      <c r="N617" s="251" t="s">
        <v>44</v>
      </c>
      <c r="O617" s="84"/>
      <c r="P617" s="221">
        <f>O617*H617</f>
        <v>0</v>
      </c>
      <c r="Q617" s="221">
        <v>0.00059000000000000003</v>
      </c>
      <c r="R617" s="221">
        <f>Q617*H617</f>
        <v>0.0023600000000000001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960</v>
      </c>
      <c r="AT617" s="223" t="s">
        <v>243</v>
      </c>
      <c r="AU617" s="223" t="s">
        <v>82</v>
      </c>
      <c r="AY617" s="17" t="s">
        <v>202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230</v>
      </c>
      <c r="BM617" s="223" t="s">
        <v>1660</v>
      </c>
    </row>
    <row r="618" s="2" customFormat="1" ht="24.15" customHeight="1">
      <c r="A618" s="38"/>
      <c r="B618" s="39"/>
      <c r="C618" s="242" t="s">
        <v>1661</v>
      </c>
      <c r="D618" s="242" t="s">
        <v>243</v>
      </c>
      <c r="E618" s="243" t="s">
        <v>1662</v>
      </c>
      <c r="F618" s="244" t="s">
        <v>1663</v>
      </c>
      <c r="G618" s="245" t="s">
        <v>280</v>
      </c>
      <c r="H618" s="246">
        <v>2</v>
      </c>
      <c r="I618" s="247"/>
      <c r="J618" s="248">
        <f>ROUND(I618*H618,2)</f>
        <v>0</v>
      </c>
      <c r="K618" s="244" t="s">
        <v>19</v>
      </c>
      <c r="L618" s="249"/>
      <c r="M618" s="250" t="s">
        <v>19</v>
      </c>
      <c r="N618" s="251" t="s">
        <v>44</v>
      </c>
      <c r="O618" s="84"/>
      <c r="P618" s="221">
        <f>O618*H618</f>
        <v>0</v>
      </c>
      <c r="Q618" s="221">
        <v>0.00055000000000000003</v>
      </c>
      <c r="R618" s="221">
        <f>Q618*H618</f>
        <v>0.0011000000000000001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960</v>
      </c>
      <c r="AT618" s="223" t="s">
        <v>243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230</v>
      </c>
      <c r="BM618" s="223" t="s">
        <v>1664</v>
      </c>
    </row>
    <row r="619" s="2" customFormat="1" ht="24.15" customHeight="1">
      <c r="A619" s="38"/>
      <c r="B619" s="39"/>
      <c r="C619" s="242" t="s">
        <v>1665</v>
      </c>
      <c r="D619" s="242" t="s">
        <v>243</v>
      </c>
      <c r="E619" s="243" t="s">
        <v>1666</v>
      </c>
      <c r="F619" s="244" t="s">
        <v>1667</v>
      </c>
      <c r="G619" s="245" t="s">
        <v>280</v>
      </c>
      <c r="H619" s="246">
        <v>2</v>
      </c>
      <c r="I619" s="247"/>
      <c r="J619" s="248">
        <f>ROUND(I619*H619,2)</f>
        <v>0</v>
      </c>
      <c r="K619" s="244" t="s">
        <v>19</v>
      </c>
      <c r="L619" s="249"/>
      <c r="M619" s="250" t="s">
        <v>19</v>
      </c>
      <c r="N619" s="251" t="s">
        <v>44</v>
      </c>
      <c r="O619" s="84"/>
      <c r="P619" s="221">
        <f>O619*H619</f>
        <v>0</v>
      </c>
      <c r="Q619" s="221">
        <v>0.00040000000000000002</v>
      </c>
      <c r="R619" s="221">
        <f>Q619*H619</f>
        <v>0.00080000000000000004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960</v>
      </c>
      <c r="AT619" s="223" t="s">
        <v>243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230</v>
      </c>
      <c r="BM619" s="223" t="s">
        <v>1668</v>
      </c>
    </row>
    <row r="620" s="2" customFormat="1" ht="24.15" customHeight="1">
      <c r="A620" s="38"/>
      <c r="B620" s="39"/>
      <c r="C620" s="242" t="s">
        <v>1669</v>
      </c>
      <c r="D620" s="242" t="s">
        <v>243</v>
      </c>
      <c r="E620" s="243" t="s">
        <v>1670</v>
      </c>
      <c r="F620" s="244" t="s">
        <v>1671</v>
      </c>
      <c r="G620" s="245" t="s">
        <v>1246</v>
      </c>
      <c r="H620" s="246">
        <v>46</v>
      </c>
      <c r="I620" s="247"/>
      <c r="J620" s="248">
        <f>ROUND(I620*H620,2)</f>
        <v>0</v>
      </c>
      <c r="K620" s="244" t="s">
        <v>19</v>
      </c>
      <c r="L620" s="249"/>
      <c r="M620" s="250" t="s">
        <v>19</v>
      </c>
      <c r="N620" s="251" t="s">
        <v>44</v>
      </c>
      <c r="O620" s="84"/>
      <c r="P620" s="221">
        <f>O620*H620</f>
        <v>0</v>
      </c>
      <c r="Q620" s="221">
        <v>0.0025000000000000001</v>
      </c>
      <c r="R620" s="221">
        <f>Q620*H620</f>
        <v>0.11500000000000001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960</v>
      </c>
      <c r="AT620" s="223" t="s">
        <v>243</v>
      </c>
      <c r="AU620" s="223" t="s">
        <v>82</v>
      </c>
      <c r="AY620" s="17" t="s">
        <v>202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230</v>
      </c>
      <c r="BM620" s="223" t="s">
        <v>1672</v>
      </c>
    </row>
    <row r="621" s="2" customFormat="1" ht="24.15" customHeight="1">
      <c r="A621" s="38"/>
      <c r="B621" s="39"/>
      <c r="C621" s="242" t="s">
        <v>1673</v>
      </c>
      <c r="D621" s="242" t="s">
        <v>243</v>
      </c>
      <c r="E621" s="243" t="s">
        <v>1674</v>
      </c>
      <c r="F621" s="244" t="s">
        <v>1675</v>
      </c>
      <c r="G621" s="245" t="s">
        <v>1246</v>
      </c>
      <c r="H621" s="246">
        <v>320</v>
      </c>
      <c r="I621" s="247"/>
      <c r="J621" s="248">
        <f>ROUND(I621*H621,2)</f>
        <v>0</v>
      </c>
      <c r="K621" s="244" t="s">
        <v>19</v>
      </c>
      <c r="L621" s="249"/>
      <c r="M621" s="250" t="s">
        <v>19</v>
      </c>
      <c r="N621" s="251" t="s">
        <v>44</v>
      </c>
      <c r="O621" s="84"/>
      <c r="P621" s="221">
        <f>O621*H621</f>
        <v>0</v>
      </c>
      <c r="Q621" s="221">
        <v>0.00155</v>
      </c>
      <c r="R621" s="221">
        <f>Q621*H621</f>
        <v>0.496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960</v>
      </c>
      <c r="AT621" s="223" t="s">
        <v>243</v>
      </c>
      <c r="AU621" s="223" t="s">
        <v>82</v>
      </c>
      <c r="AY621" s="17" t="s">
        <v>202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230</v>
      </c>
      <c r="BM621" s="223" t="s">
        <v>1676</v>
      </c>
    </row>
    <row r="622" s="2" customFormat="1" ht="24.15" customHeight="1">
      <c r="A622" s="38"/>
      <c r="B622" s="39"/>
      <c r="C622" s="242" t="s">
        <v>1677</v>
      </c>
      <c r="D622" s="242" t="s">
        <v>243</v>
      </c>
      <c r="E622" s="243" t="s">
        <v>1678</v>
      </c>
      <c r="F622" s="244" t="s">
        <v>1679</v>
      </c>
      <c r="G622" s="245" t="s">
        <v>280</v>
      </c>
      <c r="H622" s="246">
        <v>1</v>
      </c>
      <c r="I622" s="247"/>
      <c r="J622" s="248">
        <f>ROUND(I622*H622,2)</f>
        <v>0</v>
      </c>
      <c r="K622" s="244" t="s">
        <v>19</v>
      </c>
      <c r="L622" s="249"/>
      <c r="M622" s="250" t="s">
        <v>19</v>
      </c>
      <c r="N622" s="251" t="s">
        <v>44</v>
      </c>
      <c r="O622" s="84"/>
      <c r="P622" s="221">
        <f>O622*H622</f>
        <v>0</v>
      </c>
      <c r="Q622" s="221">
        <v>0.001</v>
      </c>
      <c r="R622" s="221">
        <f>Q622*H622</f>
        <v>0.001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680</v>
      </c>
      <c r="AT622" s="223" t="s">
        <v>243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680</v>
      </c>
      <c r="BM622" s="223" t="s">
        <v>1680</v>
      </c>
    </row>
    <row r="623" s="2" customFormat="1" ht="24.15" customHeight="1">
      <c r="A623" s="38"/>
      <c r="B623" s="39"/>
      <c r="C623" s="242" t="s">
        <v>1681</v>
      </c>
      <c r="D623" s="242" t="s">
        <v>243</v>
      </c>
      <c r="E623" s="243" t="s">
        <v>1682</v>
      </c>
      <c r="F623" s="244" t="s">
        <v>1683</v>
      </c>
      <c r="G623" s="245" t="s">
        <v>280</v>
      </c>
      <c r="H623" s="246">
        <v>1</v>
      </c>
      <c r="I623" s="247"/>
      <c r="J623" s="248">
        <f>ROUND(I623*H623,2)</f>
        <v>0</v>
      </c>
      <c r="K623" s="244" t="s">
        <v>19</v>
      </c>
      <c r="L623" s="249"/>
      <c r="M623" s="250" t="s">
        <v>19</v>
      </c>
      <c r="N623" s="251" t="s">
        <v>44</v>
      </c>
      <c r="O623" s="84"/>
      <c r="P623" s="221">
        <f>O623*H623</f>
        <v>0</v>
      </c>
      <c r="Q623" s="221">
        <v>0.00050000000000000001</v>
      </c>
      <c r="R623" s="221">
        <f>Q623*H623</f>
        <v>0.00050000000000000001</v>
      </c>
      <c r="S623" s="221">
        <v>0</v>
      </c>
      <c r="T623" s="22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3" t="s">
        <v>680</v>
      </c>
      <c r="AT623" s="223" t="s">
        <v>243</v>
      </c>
      <c r="AU623" s="223" t="s">
        <v>82</v>
      </c>
      <c r="AY623" s="17" t="s">
        <v>202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80</v>
      </c>
      <c r="BK623" s="224">
        <f>ROUND(I623*H623,2)</f>
        <v>0</v>
      </c>
      <c r="BL623" s="17" t="s">
        <v>680</v>
      </c>
      <c r="BM623" s="223" t="s">
        <v>1684</v>
      </c>
    </row>
    <row r="624" s="2" customFormat="1" ht="24.15" customHeight="1">
      <c r="A624" s="38"/>
      <c r="B624" s="39"/>
      <c r="C624" s="242" t="s">
        <v>1685</v>
      </c>
      <c r="D624" s="242" t="s">
        <v>243</v>
      </c>
      <c r="E624" s="243" t="s">
        <v>1686</v>
      </c>
      <c r="F624" s="244" t="s">
        <v>1687</v>
      </c>
      <c r="G624" s="245" t="s">
        <v>280</v>
      </c>
      <c r="H624" s="246">
        <v>1</v>
      </c>
      <c r="I624" s="247"/>
      <c r="J624" s="248">
        <f>ROUND(I624*H624,2)</f>
        <v>0</v>
      </c>
      <c r="K624" s="244" t="s">
        <v>19</v>
      </c>
      <c r="L624" s="249"/>
      <c r="M624" s="250" t="s">
        <v>19</v>
      </c>
      <c r="N624" s="251" t="s">
        <v>44</v>
      </c>
      <c r="O624" s="84"/>
      <c r="P624" s="221">
        <f>O624*H624</f>
        <v>0</v>
      </c>
      <c r="Q624" s="221">
        <v>0.00036999999999999999</v>
      </c>
      <c r="R624" s="221">
        <f>Q624*H624</f>
        <v>0.00036999999999999999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680</v>
      </c>
      <c r="AT624" s="223" t="s">
        <v>243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680</v>
      </c>
      <c r="BM624" s="223" t="s">
        <v>1688</v>
      </c>
    </row>
    <row r="625" s="2" customFormat="1" ht="24.15" customHeight="1">
      <c r="A625" s="38"/>
      <c r="B625" s="39"/>
      <c r="C625" s="242" t="s">
        <v>1689</v>
      </c>
      <c r="D625" s="242" t="s">
        <v>243</v>
      </c>
      <c r="E625" s="243" t="s">
        <v>1690</v>
      </c>
      <c r="F625" s="244" t="s">
        <v>1691</v>
      </c>
      <c r="G625" s="245" t="s">
        <v>280</v>
      </c>
      <c r="H625" s="246">
        <v>3</v>
      </c>
      <c r="I625" s="247"/>
      <c r="J625" s="248">
        <f>ROUND(I625*H625,2)</f>
        <v>0</v>
      </c>
      <c r="K625" s="244" t="s">
        <v>19</v>
      </c>
      <c r="L625" s="249"/>
      <c r="M625" s="250" t="s">
        <v>19</v>
      </c>
      <c r="N625" s="251" t="s">
        <v>44</v>
      </c>
      <c r="O625" s="84"/>
      <c r="P625" s="221">
        <f>O625*H625</f>
        <v>0</v>
      </c>
      <c r="Q625" s="221">
        <v>0.00027</v>
      </c>
      <c r="R625" s="221">
        <f>Q625*H625</f>
        <v>0.00080999999999999996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680</v>
      </c>
      <c r="AT625" s="223" t="s">
        <v>243</v>
      </c>
      <c r="AU625" s="223" t="s">
        <v>82</v>
      </c>
      <c r="AY625" s="17" t="s">
        <v>202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80</v>
      </c>
      <c r="BK625" s="224">
        <f>ROUND(I625*H625,2)</f>
        <v>0</v>
      </c>
      <c r="BL625" s="17" t="s">
        <v>680</v>
      </c>
      <c r="BM625" s="223" t="s">
        <v>1692</v>
      </c>
    </row>
    <row r="626" s="2" customFormat="1" ht="24.15" customHeight="1">
      <c r="A626" s="38"/>
      <c r="B626" s="39"/>
      <c r="C626" s="242" t="s">
        <v>1693</v>
      </c>
      <c r="D626" s="242" t="s">
        <v>243</v>
      </c>
      <c r="E626" s="243" t="s">
        <v>1694</v>
      </c>
      <c r="F626" s="244" t="s">
        <v>1695</v>
      </c>
      <c r="G626" s="245" t="s">
        <v>280</v>
      </c>
      <c r="H626" s="246">
        <v>2</v>
      </c>
      <c r="I626" s="247"/>
      <c r="J626" s="248">
        <f>ROUND(I626*H626,2)</f>
        <v>0</v>
      </c>
      <c r="K626" s="244" t="s">
        <v>19</v>
      </c>
      <c r="L626" s="249"/>
      <c r="M626" s="250" t="s">
        <v>19</v>
      </c>
      <c r="N626" s="251" t="s">
        <v>44</v>
      </c>
      <c r="O626" s="84"/>
      <c r="P626" s="221">
        <f>O626*H626</f>
        <v>0</v>
      </c>
      <c r="Q626" s="221">
        <v>0.00025000000000000001</v>
      </c>
      <c r="R626" s="221">
        <f>Q626*H626</f>
        <v>0.00050000000000000001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680</v>
      </c>
      <c r="AT626" s="223" t="s">
        <v>243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680</v>
      </c>
      <c r="BM626" s="223" t="s">
        <v>1696</v>
      </c>
    </row>
    <row r="627" s="2" customFormat="1" ht="24.15" customHeight="1">
      <c r="A627" s="38"/>
      <c r="B627" s="39"/>
      <c r="C627" s="242" t="s">
        <v>1697</v>
      </c>
      <c r="D627" s="242" t="s">
        <v>243</v>
      </c>
      <c r="E627" s="243" t="s">
        <v>1698</v>
      </c>
      <c r="F627" s="244" t="s">
        <v>1699</v>
      </c>
      <c r="G627" s="245" t="s">
        <v>280</v>
      </c>
      <c r="H627" s="246">
        <v>1</v>
      </c>
      <c r="I627" s="247"/>
      <c r="J627" s="248">
        <f>ROUND(I627*H627,2)</f>
        <v>0</v>
      </c>
      <c r="K627" s="244" t="s">
        <v>19</v>
      </c>
      <c r="L627" s="249"/>
      <c r="M627" s="250" t="s">
        <v>19</v>
      </c>
      <c r="N627" s="251" t="s">
        <v>44</v>
      </c>
      <c r="O627" s="84"/>
      <c r="P627" s="221">
        <f>O627*H627</f>
        <v>0</v>
      </c>
      <c r="Q627" s="221">
        <v>0.00022000000000000001</v>
      </c>
      <c r="R627" s="221">
        <f>Q627*H627</f>
        <v>0.00022000000000000001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680</v>
      </c>
      <c r="AT627" s="223" t="s">
        <v>243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680</v>
      </c>
      <c r="BM627" s="223" t="s">
        <v>1700</v>
      </c>
    </row>
    <row r="628" s="2" customFormat="1" ht="24.15" customHeight="1">
      <c r="A628" s="38"/>
      <c r="B628" s="39"/>
      <c r="C628" s="242" t="s">
        <v>1701</v>
      </c>
      <c r="D628" s="242" t="s">
        <v>243</v>
      </c>
      <c r="E628" s="243" t="s">
        <v>1702</v>
      </c>
      <c r="F628" s="244" t="s">
        <v>1703</v>
      </c>
      <c r="G628" s="245" t="s">
        <v>280</v>
      </c>
      <c r="H628" s="246">
        <v>2</v>
      </c>
      <c r="I628" s="247"/>
      <c r="J628" s="248">
        <f>ROUND(I628*H628,2)</f>
        <v>0</v>
      </c>
      <c r="K628" s="244" t="s">
        <v>19</v>
      </c>
      <c r="L628" s="249"/>
      <c r="M628" s="250" t="s">
        <v>19</v>
      </c>
      <c r="N628" s="251" t="s">
        <v>44</v>
      </c>
      <c r="O628" s="84"/>
      <c r="P628" s="221">
        <f>O628*H628</f>
        <v>0</v>
      </c>
      <c r="Q628" s="221">
        <v>0.00022000000000000001</v>
      </c>
      <c r="R628" s="221">
        <f>Q628*H628</f>
        <v>0.00044000000000000002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680</v>
      </c>
      <c r="AT628" s="223" t="s">
        <v>243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680</v>
      </c>
      <c r="BM628" s="223" t="s">
        <v>1704</v>
      </c>
    </row>
    <row r="629" s="2" customFormat="1" ht="24.15" customHeight="1">
      <c r="A629" s="38"/>
      <c r="B629" s="39"/>
      <c r="C629" s="242" t="s">
        <v>1705</v>
      </c>
      <c r="D629" s="242" t="s">
        <v>243</v>
      </c>
      <c r="E629" s="243" t="s">
        <v>1706</v>
      </c>
      <c r="F629" s="244" t="s">
        <v>1707</v>
      </c>
      <c r="G629" s="245" t="s">
        <v>280</v>
      </c>
      <c r="H629" s="246">
        <v>1</v>
      </c>
      <c r="I629" s="247"/>
      <c r="J629" s="248">
        <f>ROUND(I629*H629,2)</f>
        <v>0</v>
      </c>
      <c r="K629" s="244" t="s">
        <v>19</v>
      </c>
      <c r="L629" s="249"/>
      <c r="M629" s="250" t="s">
        <v>19</v>
      </c>
      <c r="N629" s="251" t="s">
        <v>44</v>
      </c>
      <c r="O629" s="84"/>
      <c r="P629" s="221">
        <f>O629*H629</f>
        <v>0</v>
      </c>
      <c r="Q629" s="221">
        <v>0.00017000000000000001</v>
      </c>
      <c r="R629" s="221">
        <f>Q629*H629</f>
        <v>0.00017000000000000001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680</v>
      </c>
      <c r="AT629" s="223" t="s">
        <v>243</v>
      </c>
      <c r="AU629" s="223" t="s">
        <v>82</v>
      </c>
      <c r="AY629" s="17" t="s">
        <v>202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80</v>
      </c>
      <c r="BK629" s="224">
        <f>ROUND(I629*H629,2)</f>
        <v>0</v>
      </c>
      <c r="BL629" s="17" t="s">
        <v>680</v>
      </c>
      <c r="BM629" s="223" t="s">
        <v>1708</v>
      </c>
    </row>
    <row r="630" s="2" customFormat="1" ht="24.15" customHeight="1">
      <c r="A630" s="38"/>
      <c r="B630" s="39"/>
      <c r="C630" s="242" t="s">
        <v>1709</v>
      </c>
      <c r="D630" s="242" t="s">
        <v>243</v>
      </c>
      <c r="E630" s="243" t="s">
        <v>1710</v>
      </c>
      <c r="F630" s="244" t="s">
        <v>1711</v>
      </c>
      <c r="G630" s="245" t="s">
        <v>280</v>
      </c>
      <c r="H630" s="246">
        <v>1</v>
      </c>
      <c r="I630" s="247"/>
      <c r="J630" s="248">
        <f>ROUND(I630*H630,2)</f>
        <v>0</v>
      </c>
      <c r="K630" s="244" t="s">
        <v>19</v>
      </c>
      <c r="L630" s="249"/>
      <c r="M630" s="250" t="s">
        <v>19</v>
      </c>
      <c r="N630" s="251" t="s">
        <v>44</v>
      </c>
      <c r="O630" s="84"/>
      <c r="P630" s="221">
        <f>O630*H630</f>
        <v>0</v>
      </c>
      <c r="Q630" s="221">
        <v>0.00080000000000000004</v>
      </c>
      <c r="R630" s="221">
        <f>Q630*H630</f>
        <v>0.00080000000000000004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680</v>
      </c>
      <c r="AT630" s="223" t="s">
        <v>243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680</v>
      </c>
      <c r="BM630" s="223" t="s">
        <v>1712</v>
      </c>
    </row>
    <row r="631" s="2" customFormat="1" ht="24.15" customHeight="1">
      <c r="A631" s="38"/>
      <c r="B631" s="39"/>
      <c r="C631" s="242" t="s">
        <v>1713</v>
      </c>
      <c r="D631" s="242" t="s">
        <v>243</v>
      </c>
      <c r="E631" s="243" t="s">
        <v>1714</v>
      </c>
      <c r="F631" s="244" t="s">
        <v>1715</v>
      </c>
      <c r="G631" s="245" t="s">
        <v>280</v>
      </c>
      <c r="H631" s="246">
        <v>1</v>
      </c>
      <c r="I631" s="247"/>
      <c r="J631" s="248">
        <f>ROUND(I631*H631,2)</f>
        <v>0</v>
      </c>
      <c r="K631" s="244" t="s">
        <v>19</v>
      </c>
      <c r="L631" s="249"/>
      <c r="M631" s="250" t="s">
        <v>19</v>
      </c>
      <c r="N631" s="251" t="s">
        <v>44</v>
      </c>
      <c r="O631" s="84"/>
      <c r="P631" s="221">
        <f>O631*H631</f>
        <v>0</v>
      </c>
      <c r="Q631" s="221">
        <v>0.00044999999999999999</v>
      </c>
      <c r="R631" s="221">
        <f>Q631*H631</f>
        <v>0.00044999999999999999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680</v>
      </c>
      <c r="AT631" s="223" t="s">
        <v>243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680</v>
      </c>
      <c r="BM631" s="223" t="s">
        <v>1716</v>
      </c>
    </row>
    <row r="632" s="2" customFormat="1" ht="24.15" customHeight="1">
      <c r="A632" s="38"/>
      <c r="B632" s="39"/>
      <c r="C632" s="242" t="s">
        <v>1717</v>
      </c>
      <c r="D632" s="242" t="s">
        <v>243</v>
      </c>
      <c r="E632" s="243" t="s">
        <v>1718</v>
      </c>
      <c r="F632" s="244" t="s">
        <v>1719</v>
      </c>
      <c r="G632" s="245" t="s">
        <v>280</v>
      </c>
      <c r="H632" s="246">
        <v>1</v>
      </c>
      <c r="I632" s="247"/>
      <c r="J632" s="248">
        <f>ROUND(I632*H632,2)</f>
        <v>0</v>
      </c>
      <c r="K632" s="244" t="s">
        <v>19</v>
      </c>
      <c r="L632" s="249"/>
      <c r="M632" s="250" t="s">
        <v>19</v>
      </c>
      <c r="N632" s="251" t="s">
        <v>44</v>
      </c>
      <c r="O632" s="84"/>
      <c r="P632" s="221">
        <f>O632*H632</f>
        <v>0</v>
      </c>
      <c r="Q632" s="221">
        <v>0.00031</v>
      </c>
      <c r="R632" s="221">
        <f>Q632*H632</f>
        <v>0.00031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680</v>
      </c>
      <c r="AT632" s="223" t="s">
        <v>243</v>
      </c>
      <c r="AU632" s="223" t="s">
        <v>82</v>
      </c>
      <c r="AY632" s="17" t="s">
        <v>202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680</v>
      </c>
      <c r="BM632" s="223" t="s">
        <v>1720</v>
      </c>
    </row>
    <row r="633" s="2" customFormat="1" ht="24.15" customHeight="1">
      <c r="A633" s="38"/>
      <c r="B633" s="39"/>
      <c r="C633" s="242" t="s">
        <v>1721</v>
      </c>
      <c r="D633" s="242" t="s">
        <v>243</v>
      </c>
      <c r="E633" s="243" t="s">
        <v>1722</v>
      </c>
      <c r="F633" s="244" t="s">
        <v>1723</v>
      </c>
      <c r="G633" s="245" t="s">
        <v>280</v>
      </c>
      <c r="H633" s="246">
        <v>3</v>
      </c>
      <c r="I633" s="247"/>
      <c r="J633" s="248">
        <f>ROUND(I633*H633,2)</f>
        <v>0</v>
      </c>
      <c r="K633" s="244" t="s">
        <v>19</v>
      </c>
      <c r="L633" s="249"/>
      <c r="M633" s="250" t="s">
        <v>19</v>
      </c>
      <c r="N633" s="251" t="s">
        <v>44</v>
      </c>
      <c r="O633" s="84"/>
      <c r="P633" s="221">
        <f>O633*H633</f>
        <v>0</v>
      </c>
      <c r="Q633" s="221">
        <v>0.00025000000000000001</v>
      </c>
      <c r="R633" s="221">
        <f>Q633*H633</f>
        <v>0.00075000000000000002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680</v>
      </c>
      <c r="AT633" s="223" t="s">
        <v>243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680</v>
      </c>
      <c r="BM633" s="223" t="s">
        <v>1724</v>
      </c>
    </row>
    <row r="634" s="2" customFormat="1" ht="24.15" customHeight="1">
      <c r="A634" s="38"/>
      <c r="B634" s="39"/>
      <c r="C634" s="242" t="s">
        <v>1725</v>
      </c>
      <c r="D634" s="242" t="s">
        <v>243</v>
      </c>
      <c r="E634" s="243" t="s">
        <v>1726</v>
      </c>
      <c r="F634" s="244" t="s">
        <v>1727</v>
      </c>
      <c r="G634" s="245" t="s">
        <v>280</v>
      </c>
      <c r="H634" s="246">
        <v>2</v>
      </c>
      <c r="I634" s="247"/>
      <c r="J634" s="248">
        <f>ROUND(I634*H634,2)</f>
        <v>0</v>
      </c>
      <c r="K634" s="244" t="s">
        <v>19</v>
      </c>
      <c r="L634" s="249"/>
      <c r="M634" s="250" t="s">
        <v>19</v>
      </c>
      <c r="N634" s="251" t="s">
        <v>44</v>
      </c>
      <c r="O634" s="84"/>
      <c r="P634" s="221">
        <f>O634*H634</f>
        <v>0</v>
      </c>
      <c r="Q634" s="221">
        <v>0.00022000000000000001</v>
      </c>
      <c r="R634" s="221">
        <f>Q634*H634</f>
        <v>0.00044000000000000002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680</v>
      </c>
      <c r="AT634" s="223" t="s">
        <v>243</v>
      </c>
      <c r="AU634" s="223" t="s">
        <v>82</v>
      </c>
      <c r="AY634" s="17" t="s">
        <v>202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80</v>
      </c>
      <c r="BK634" s="224">
        <f>ROUND(I634*H634,2)</f>
        <v>0</v>
      </c>
      <c r="BL634" s="17" t="s">
        <v>680</v>
      </c>
      <c r="BM634" s="223" t="s">
        <v>1728</v>
      </c>
    </row>
    <row r="635" s="2" customFormat="1" ht="24.15" customHeight="1">
      <c r="A635" s="38"/>
      <c r="B635" s="39"/>
      <c r="C635" s="242" t="s">
        <v>1729</v>
      </c>
      <c r="D635" s="242" t="s">
        <v>243</v>
      </c>
      <c r="E635" s="243" t="s">
        <v>1730</v>
      </c>
      <c r="F635" s="244" t="s">
        <v>1731</v>
      </c>
      <c r="G635" s="245" t="s">
        <v>280</v>
      </c>
      <c r="H635" s="246">
        <v>1</v>
      </c>
      <c r="I635" s="247"/>
      <c r="J635" s="248">
        <f>ROUND(I635*H635,2)</f>
        <v>0</v>
      </c>
      <c r="K635" s="244" t="s">
        <v>19</v>
      </c>
      <c r="L635" s="249"/>
      <c r="M635" s="250" t="s">
        <v>19</v>
      </c>
      <c r="N635" s="251" t="s">
        <v>44</v>
      </c>
      <c r="O635" s="84"/>
      <c r="P635" s="221">
        <f>O635*H635</f>
        <v>0</v>
      </c>
      <c r="Q635" s="221">
        <v>0.00017000000000000001</v>
      </c>
      <c r="R635" s="221">
        <f>Q635*H635</f>
        <v>0.00017000000000000001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680</v>
      </c>
      <c r="AT635" s="223" t="s">
        <v>243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680</v>
      </c>
      <c r="BM635" s="223" t="s">
        <v>1732</v>
      </c>
    </row>
    <row r="636" s="2" customFormat="1" ht="24.15" customHeight="1">
      <c r="A636" s="38"/>
      <c r="B636" s="39"/>
      <c r="C636" s="242" t="s">
        <v>1733</v>
      </c>
      <c r="D636" s="242" t="s">
        <v>243</v>
      </c>
      <c r="E636" s="243" t="s">
        <v>1734</v>
      </c>
      <c r="F636" s="244" t="s">
        <v>1735</v>
      </c>
      <c r="G636" s="245" t="s">
        <v>280</v>
      </c>
      <c r="H636" s="246">
        <v>2</v>
      </c>
      <c r="I636" s="247"/>
      <c r="J636" s="248">
        <f>ROUND(I636*H636,2)</f>
        <v>0</v>
      </c>
      <c r="K636" s="244" t="s">
        <v>19</v>
      </c>
      <c r="L636" s="249"/>
      <c r="M636" s="250" t="s">
        <v>19</v>
      </c>
      <c r="N636" s="251" t="s">
        <v>44</v>
      </c>
      <c r="O636" s="84"/>
      <c r="P636" s="221">
        <f>O636*H636</f>
        <v>0</v>
      </c>
      <c r="Q636" s="221">
        <v>0.00017000000000000001</v>
      </c>
      <c r="R636" s="221">
        <f>Q636*H636</f>
        <v>0.00034000000000000002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680</v>
      </c>
      <c r="AT636" s="223" t="s">
        <v>243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680</v>
      </c>
      <c r="BM636" s="223" t="s">
        <v>1736</v>
      </c>
    </row>
    <row r="637" s="2" customFormat="1" ht="24.15" customHeight="1">
      <c r="A637" s="38"/>
      <c r="B637" s="39"/>
      <c r="C637" s="242" t="s">
        <v>1737</v>
      </c>
      <c r="D637" s="242" t="s">
        <v>243</v>
      </c>
      <c r="E637" s="243" t="s">
        <v>1738</v>
      </c>
      <c r="F637" s="244" t="s">
        <v>1739</v>
      </c>
      <c r="G637" s="245" t="s">
        <v>280</v>
      </c>
      <c r="H637" s="246">
        <v>1</v>
      </c>
      <c r="I637" s="247"/>
      <c r="J637" s="248">
        <f>ROUND(I637*H637,2)</f>
        <v>0</v>
      </c>
      <c r="K637" s="244" t="s">
        <v>19</v>
      </c>
      <c r="L637" s="249"/>
      <c r="M637" s="250" t="s">
        <v>19</v>
      </c>
      <c r="N637" s="251" t="s">
        <v>44</v>
      </c>
      <c r="O637" s="84"/>
      <c r="P637" s="221">
        <f>O637*H637</f>
        <v>0</v>
      </c>
      <c r="Q637" s="221">
        <v>0.00016000000000000001</v>
      </c>
      <c r="R637" s="221">
        <f>Q637*H637</f>
        <v>0.00016000000000000001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680</v>
      </c>
      <c r="AT637" s="223" t="s">
        <v>243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680</v>
      </c>
      <c r="BM637" s="223" t="s">
        <v>1740</v>
      </c>
    </row>
    <row r="638" s="2" customFormat="1" ht="24.15" customHeight="1">
      <c r="A638" s="38"/>
      <c r="B638" s="39"/>
      <c r="C638" s="242" t="s">
        <v>1741</v>
      </c>
      <c r="D638" s="242" t="s">
        <v>243</v>
      </c>
      <c r="E638" s="243" t="s">
        <v>1742</v>
      </c>
      <c r="F638" s="244" t="s">
        <v>1743</v>
      </c>
      <c r="G638" s="245" t="s">
        <v>280</v>
      </c>
      <c r="H638" s="246">
        <v>1</v>
      </c>
      <c r="I638" s="247"/>
      <c r="J638" s="248">
        <f>ROUND(I638*H638,2)</f>
        <v>0</v>
      </c>
      <c r="K638" s="244" t="s">
        <v>19</v>
      </c>
      <c r="L638" s="249"/>
      <c r="M638" s="250" t="s">
        <v>19</v>
      </c>
      <c r="N638" s="251" t="s">
        <v>44</v>
      </c>
      <c r="O638" s="84"/>
      <c r="P638" s="221">
        <f>O638*H638</f>
        <v>0</v>
      </c>
      <c r="Q638" s="221">
        <v>0.0016999999999999999</v>
      </c>
      <c r="R638" s="221">
        <f>Q638*H638</f>
        <v>0.0016999999999999999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680</v>
      </c>
      <c r="AT638" s="223" t="s">
        <v>243</v>
      </c>
      <c r="AU638" s="223" t="s">
        <v>82</v>
      </c>
      <c r="AY638" s="17" t="s">
        <v>202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80</v>
      </c>
      <c r="BK638" s="224">
        <f>ROUND(I638*H638,2)</f>
        <v>0</v>
      </c>
      <c r="BL638" s="17" t="s">
        <v>680</v>
      </c>
      <c r="BM638" s="223" t="s">
        <v>1744</v>
      </c>
    </row>
    <row r="639" s="2" customFormat="1" ht="24.15" customHeight="1">
      <c r="A639" s="38"/>
      <c r="B639" s="39"/>
      <c r="C639" s="242" t="s">
        <v>1745</v>
      </c>
      <c r="D639" s="242" t="s">
        <v>243</v>
      </c>
      <c r="E639" s="243" t="s">
        <v>1746</v>
      </c>
      <c r="F639" s="244" t="s">
        <v>1747</v>
      </c>
      <c r="G639" s="245" t="s">
        <v>280</v>
      </c>
      <c r="H639" s="246">
        <v>1</v>
      </c>
      <c r="I639" s="247"/>
      <c r="J639" s="248">
        <f>ROUND(I639*H639,2)</f>
        <v>0</v>
      </c>
      <c r="K639" s="244" t="s">
        <v>19</v>
      </c>
      <c r="L639" s="249"/>
      <c r="M639" s="250" t="s">
        <v>19</v>
      </c>
      <c r="N639" s="251" t="s">
        <v>44</v>
      </c>
      <c r="O639" s="84"/>
      <c r="P639" s="221">
        <f>O639*H639</f>
        <v>0</v>
      </c>
      <c r="Q639" s="221">
        <v>0.00072000000000000005</v>
      </c>
      <c r="R639" s="221">
        <f>Q639*H639</f>
        <v>0.00072000000000000005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680</v>
      </c>
      <c r="AT639" s="223" t="s">
        <v>243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680</v>
      </c>
      <c r="BM639" s="223" t="s">
        <v>1748</v>
      </c>
    </row>
    <row r="640" s="2" customFormat="1" ht="24.15" customHeight="1">
      <c r="A640" s="38"/>
      <c r="B640" s="39"/>
      <c r="C640" s="242" t="s">
        <v>1749</v>
      </c>
      <c r="D640" s="242" t="s">
        <v>243</v>
      </c>
      <c r="E640" s="243" t="s">
        <v>1750</v>
      </c>
      <c r="F640" s="244" t="s">
        <v>1751</v>
      </c>
      <c r="G640" s="245" t="s">
        <v>280</v>
      </c>
      <c r="H640" s="246">
        <v>1</v>
      </c>
      <c r="I640" s="247"/>
      <c r="J640" s="248">
        <f>ROUND(I640*H640,2)</f>
        <v>0</v>
      </c>
      <c r="K640" s="244" t="s">
        <v>19</v>
      </c>
      <c r="L640" s="249"/>
      <c r="M640" s="250" t="s">
        <v>19</v>
      </c>
      <c r="N640" s="251" t="s">
        <v>44</v>
      </c>
      <c r="O640" s="84"/>
      <c r="P640" s="221">
        <f>O640*H640</f>
        <v>0</v>
      </c>
      <c r="Q640" s="221">
        <v>0.00055000000000000003</v>
      </c>
      <c r="R640" s="221">
        <f>Q640*H640</f>
        <v>0.00055000000000000003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680</v>
      </c>
      <c r="AT640" s="223" t="s">
        <v>243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680</v>
      </c>
      <c r="BM640" s="223" t="s">
        <v>1752</v>
      </c>
    </row>
    <row r="641" s="2" customFormat="1" ht="24.15" customHeight="1">
      <c r="A641" s="38"/>
      <c r="B641" s="39"/>
      <c r="C641" s="242" t="s">
        <v>1753</v>
      </c>
      <c r="D641" s="242" t="s">
        <v>243</v>
      </c>
      <c r="E641" s="243" t="s">
        <v>1754</v>
      </c>
      <c r="F641" s="244" t="s">
        <v>1755</v>
      </c>
      <c r="G641" s="245" t="s">
        <v>280</v>
      </c>
      <c r="H641" s="246">
        <v>3</v>
      </c>
      <c r="I641" s="247"/>
      <c r="J641" s="248">
        <f>ROUND(I641*H641,2)</f>
        <v>0</v>
      </c>
      <c r="K641" s="244" t="s">
        <v>19</v>
      </c>
      <c r="L641" s="249"/>
      <c r="M641" s="250" t="s">
        <v>19</v>
      </c>
      <c r="N641" s="251" t="s">
        <v>44</v>
      </c>
      <c r="O641" s="84"/>
      <c r="P641" s="221">
        <f>O641*H641</f>
        <v>0</v>
      </c>
      <c r="Q641" s="221">
        <v>0.00044999999999999999</v>
      </c>
      <c r="R641" s="221">
        <f>Q641*H641</f>
        <v>0.0013500000000000001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680</v>
      </c>
      <c r="AT641" s="223" t="s">
        <v>243</v>
      </c>
      <c r="AU641" s="223" t="s">
        <v>82</v>
      </c>
      <c r="AY641" s="17" t="s">
        <v>202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80</v>
      </c>
      <c r="BK641" s="224">
        <f>ROUND(I641*H641,2)</f>
        <v>0</v>
      </c>
      <c r="BL641" s="17" t="s">
        <v>680</v>
      </c>
      <c r="BM641" s="223" t="s">
        <v>1756</v>
      </c>
    </row>
    <row r="642" s="2" customFormat="1" ht="24.15" customHeight="1">
      <c r="A642" s="38"/>
      <c r="B642" s="39"/>
      <c r="C642" s="242" t="s">
        <v>1757</v>
      </c>
      <c r="D642" s="242" t="s">
        <v>243</v>
      </c>
      <c r="E642" s="243" t="s">
        <v>1758</v>
      </c>
      <c r="F642" s="244" t="s">
        <v>1759</v>
      </c>
      <c r="G642" s="245" t="s">
        <v>280</v>
      </c>
      <c r="H642" s="246">
        <v>3</v>
      </c>
      <c r="I642" s="247"/>
      <c r="J642" s="248">
        <f>ROUND(I642*H642,2)</f>
        <v>0</v>
      </c>
      <c r="K642" s="244" t="s">
        <v>19</v>
      </c>
      <c r="L642" s="249"/>
      <c r="M642" s="250" t="s">
        <v>19</v>
      </c>
      <c r="N642" s="251" t="s">
        <v>44</v>
      </c>
      <c r="O642" s="84"/>
      <c r="P642" s="221">
        <f>O642*H642</f>
        <v>0</v>
      </c>
      <c r="Q642" s="221">
        <v>0.00040000000000000002</v>
      </c>
      <c r="R642" s="221">
        <f>Q642*H642</f>
        <v>0.0012000000000000001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680</v>
      </c>
      <c r="AT642" s="223" t="s">
        <v>243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680</v>
      </c>
      <c r="BM642" s="223" t="s">
        <v>1760</v>
      </c>
    </row>
    <row r="643" s="2" customFormat="1" ht="24.15" customHeight="1">
      <c r="A643" s="38"/>
      <c r="B643" s="39"/>
      <c r="C643" s="242" t="s">
        <v>1761</v>
      </c>
      <c r="D643" s="242" t="s">
        <v>243</v>
      </c>
      <c r="E643" s="243" t="s">
        <v>1762</v>
      </c>
      <c r="F643" s="244" t="s">
        <v>1763</v>
      </c>
      <c r="G643" s="245" t="s">
        <v>280</v>
      </c>
      <c r="H643" s="246">
        <v>1</v>
      </c>
      <c r="I643" s="247"/>
      <c r="J643" s="248">
        <f>ROUND(I643*H643,2)</f>
        <v>0</v>
      </c>
      <c r="K643" s="244" t="s">
        <v>19</v>
      </c>
      <c r="L643" s="249"/>
      <c r="M643" s="250" t="s">
        <v>19</v>
      </c>
      <c r="N643" s="251" t="s">
        <v>44</v>
      </c>
      <c r="O643" s="84"/>
      <c r="P643" s="221">
        <f>O643*H643</f>
        <v>0</v>
      </c>
      <c r="Q643" s="221">
        <v>0.00036999999999999999</v>
      </c>
      <c r="R643" s="221">
        <f>Q643*H643</f>
        <v>0.00036999999999999999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680</v>
      </c>
      <c r="AT643" s="223" t="s">
        <v>243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680</v>
      </c>
      <c r="BM643" s="223" t="s">
        <v>1764</v>
      </c>
    </row>
    <row r="644" s="2" customFormat="1" ht="24.15" customHeight="1">
      <c r="A644" s="38"/>
      <c r="B644" s="39"/>
      <c r="C644" s="242" t="s">
        <v>1765</v>
      </c>
      <c r="D644" s="242" t="s">
        <v>243</v>
      </c>
      <c r="E644" s="243" t="s">
        <v>1766</v>
      </c>
      <c r="F644" s="244" t="s">
        <v>1767</v>
      </c>
      <c r="G644" s="245" t="s">
        <v>280</v>
      </c>
      <c r="H644" s="246">
        <v>1</v>
      </c>
      <c r="I644" s="247"/>
      <c r="J644" s="248">
        <f>ROUND(I644*H644,2)</f>
        <v>0</v>
      </c>
      <c r="K644" s="244" t="s">
        <v>19</v>
      </c>
      <c r="L644" s="249"/>
      <c r="M644" s="250" t="s">
        <v>19</v>
      </c>
      <c r="N644" s="251" t="s">
        <v>44</v>
      </c>
      <c r="O644" s="84"/>
      <c r="P644" s="221">
        <f>O644*H644</f>
        <v>0</v>
      </c>
      <c r="Q644" s="221">
        <v>0.00036999999999999999</v>
      </c>
      <c r="R644" s="221">
        <f>Q644*H644</f>
        <v>0.00036999999999999999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680</v>
      </c>
      <c r="AT644" s="223" t="s">
        <v>243</v>
      </c>
      <c r="AU644" s="223" t="s">
        <v>82</v>
      </c>
      <c r="AY644" s="17" t="s">
        <v>202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80</v>
      </c>
      <c r="BK644" s="224">
        <f>ROUND(I644*H644,2)</f>
        <v>0</v>
      </c>
      <c r="BL644" s="17" t="s">
        <v>680</v>
      </c>
      <c r="BM644" s="223" t="s">
        <v>1768</v>
      </c>
    </row>
    <row r="645" s="2" customFormat="1" ht="24.15" customHeight="1">
      <c r="A645" s="38"/>
      <c r="B645" s="39"/>
      <c r="C645" s="242" t="s">
        <v>1769</v>
      </c>
      <c r="D645" s="242" t="s">
        <v>243</v>
      </c>
      <c r="E645" s="243" t="s">
        <v>1770</v>
      </c>
      <c r="F645" s="244" t="s">
        <v>1771</v>
      </c>
      <c r="G645" s="245" t="s">
        <v>280</v>
      </c>
      <c r="H645" s="246">
        <v>1</v>
      </c>
      <c r="I645" s="247"/>
      <c r="J645" s="248">
        <f>ROUND(I645*H645,2)</f>
        <v>0</v>
      </c>
      <c r="K645" s="244" t="s">
        <v>19</v>
      </c>
      <c r="L645" s="249"/>
      <c r="M645" s="250" t="s">
        <v>19</v>
      </c>
      <c r="N645" s="251" t="s">
        <v>44</v>
      </c>
      <c r="O645" s="84"/>
      <c r="P645" s="221">
        <f>O645*H645</f>
        <v>0</v>
      </c>
      <c r="Q645" s="221">
        <v>0.002</v>
      </c>
      <c r="R645" s="221">
        <f>Q645*H645</f>
        <v>0.002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680</v>
      </c>
      <c r="AT645" s="223" t="s">
        <v>243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680</v>
      </c>
      <c r="BM645" s="223" t="s">
        <v>1772</v>
      </c>
    </row>
    <row r="646" s="2" customFormat="1" ht="24.15" customHeight="1">
      <c r="A646" s="38"/>
      <c r="B646" s="39"/>
      <c r="C646" s="242" t="s">
        <v>1773</v>
      </c>
      <c r="D646" s="242" t="s">
        <v>243</v>
      </c>
      <c r="E646" s="243" t="s">
        <v>1774</v>
      </c>
      <c r="F646" s="244" t="s">
        <v>1775</v>
      </c>
      <c r="G646" s="245" t="s">
        <v>280</v>
      </c>
      <c r="H646" s="246">
        <v>1</v>
      </c>
      <c r="I646" s="247"/>
      <c r="J646" s="248">
        <f>ROUND(I646*H646,2)</f>
        <v>0</v>
      </c>
      <c r="K646" s="244" t="s">
        <v>19</v>
      </c>
      <c r="L646" s="249"/>
      <c r="M646" s="250" t="s">
        <v>19</v>
      </c>
      <c r="N646" s="251" t="s">
        <v>44</v>
      </c>
      <c r="O646" s="84"/>
      <c r="P646" s="221">
        <f>O646*H646</f>
        <v>0</v>
      </c>
      <c r="Q646" s="221">
        <v>0.001</v>
      </c>
      <c r="R646" s="221">
        <f>Q646*H646</f>
        <v>0.001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680</v>
      </c>
      <c r="AT646" s="223" t="s">
        <v>243</v>
      </c>
      <c r="AU646" s="223" t="s">
        <v>82</v>
      </c>
      <c r="AY646" s="17" t="s">
        <v>202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80</v>
      </c>
      <c r="BK646" s="224">
        <f>ROUND(I646*H646,2)</f>
        <v>0</v>
      </c>
      <c r="BL646" s="17" t="s">
        <v>680</v>
      </c>
      <c r="BM646" s="223" t="s">
        <v>1776</v>
      </c>
    </row>
    <row r="647" s="2" customFormat="1" ht="24.15" customHeight="1">
      <c r="A647" s="38"/>
      <c r="B647" s="39"/>
      <c r="C647" s="242" t="s">
        <v>1777</v>
      </c>
      <c r="D647" s="242" t="s">
        <v>243</v>
      </c>
      <c r="E647" s="243" t="s">
        <v>1778</v>
      </c>
      <c r="F647" s="244" t="s">
        <v>1779</v>
      </c>
      <c r="G647" s="245" t="s">
        <v>280</v>
      </c>
      <c r="H647" s="246">
        <v>1</v>
      </c>
      <c r="I647" s="247"/>
      <c r="J647" s="248">
        <f>ROUND(I647*H647,2)</f>
        <v>0</v>
      </c>
      <c r="K647" s="244" t="s">
        <v>19</v>
      </c>
      <c r="L647" s="249"/>
      <c r="M647" s="250" t="s">
        <v>19</v>
      </c>
      <c r="N647" s="251" t="s">
        <v>44</v>
      </c>
      <c r="O647" s="84"/>
      <c r="P647" s="221">
        <f>O647*H647</f>
        <v>0</v>
      </c>
      <c r="Q647" s="221">
        <v>0.00059000000000000003</v>
      </c>
      <c r="R647" s="221">
        <f>Q647*H647</f>
        <v>0.00059000000000000003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680</v>
      </c>
      <c r="AT647" s="223" t="s">
        <v>243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680</v>
      </c>
      <c r="BM647" s="223" t="s">
        <v>1780</v>
      </c>
    </row>
    <row r="648" s="2" customFormat="1" ht="24.15" customHeight="1">
      <c r="A648" s="38"/>
      <c r="B648" s="39"/>
      <c r="C648" s="242" t="s">
        <v>1781</v>
      </c>
      <c r="D648" s="242" t="s">
        <v>243</v>
      </c>
      <c r="E648" s="243" t="s">
        <v>1782</v>
      </c>
      <c r="F648" s="244" t="s">
        <v>1783</v>
      </c>
      <c r="G648" s="245" t="s">
        <v>280</v>
      </c>
      <c r="H648" s="246">
        <v>3</v>
      </c>
      <c r="I648" s="247"/>
      <c r="J648" s="248">
        <f>ROUND(I648*H648,2)</f>
        <v>0</v>
      </c>
      <c r="K648" s="244" t="s">
        <v>19</v>
      </c>
      <c r="L648" s="249"/>
      <c r="M648" s="250" t="s">
        <v>19</v>
      </c>
      <c r="N648" s="251" t="s">
        <v>44</v>
      </c>
      <c r="O648" s="84"/>
      <c r="P648" s="221">
        <f>O648*H648</f>
        <v>0</v>
      </c>
      <c r="Q648" s="221">
        <v>0.00050000000000000001</v>
      </c>
      <c r="R648" s="221">
        <f>Q648*H648</f>
        <v>0.0015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680</v>
      </c>
      <c r="AT648" s="223" t="s">
        <v>243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680</v>
      </c>
      <c r="BM648" s="223" t="s">
        <v>1784</v>
      </c>
    </row>
    <row r="649" s="2" customFormat="1" ht="24.15" customHeight="1">
      <c r="A649" s="38"/>
      <c r="B649" s="39"/>
      <c r="C649" s="242" t="s">
        <v>1785</v>
      </c>
      <c r="D649" s="242" t="s">
        <v>243</v>
      </c>
      <c r="E649" s="243" t="s">
        <v>1786</v>
      </c>
      <c r="F649" s="244" t="s">
        <v>1787</v>
      </c>
      <c r="G649" s="245" t="s">
        <v>280</v>
      </c>
      <c r="H649" s="246">
        <v>3</v>
      </c>
      <c r="I649" s="247"/>
      <c r="J649" s="248">
        <f>ROUND(I649*H649,2)</f>
        <v>0</v>
      </c>
      <c r="K649" s="244" t="s">
        <v>19</v>
      </c>
      <c r="L649" s="249"/>
      <c r="M649" s="250" t="s">
        <v>19</v>
      </c>
      <c r="N649" s="251" t="s">
        <v>44</v>
      </c>
      <c r="O649" s="84"/>
      <c r="P649" s="221">
        <f>O649*H649</f>
        <v>0</v>
      </c>
      <c r="Q649" s="221">
        <v>0.00044999999999999999</v>
      </c>
      <c r="R649" s="221">
        <f>Q649*H649</f>
        <v>0.0013500000000000001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680</v>
      </c>
      <c r="AT649" s="223" t="s">
        <v>243</v>
      </c>
      <c r="AU649" s="223" t="s">
        <v>82</v>
      </c>
      <c r="AY649" s="17" t="s">
        <v>202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80</v>
      </c>
      <c r="BK649" s="224">
        <f>ROUND(I649*H649,2)</f>
        <v>0</v>
      </c>
      <c r="BL649" s="17" t="s">
        <v>680</v>
      </c>
      <c r="BM649" s="223" t="s">
        <v>1788</v>
      </c>
    </row>
    <row r="650" s="2" customFormat="1" ht="24.15" customHeight="1">
      <c r="A650" s="38"/>
      <c r="B650" s="39"/>
      <c r="C650" s="242" t="s">
        <v>1789</v>
      </c>
      <c r="D650" s="242" t="s">
        <v>243</v>
      </c>
      <c r="E650" s="243" t="s">
        <v>1790</v>
      </c>
      <c r="F650" s="244" t="s">
        <v>1791</v>
      </c>
      <c r="G650" s="245" t="s">
        <v>280</v>
      </c>
      <c r="H650" s="246">
        <v>1</v>
      </c>
      <c r="I650" s="247"/>
      <c r="J650" s="248">
        <f>ROUND(I650*H650,2)</f>
        <v>0</v>
      </c>
      <c r="K650" s="244" t="s">
        <v>19</v>
      </c>
      <c r="L650" s="249"/>
      <c r="M650" s="250" t="s">
        <v>19</v>
      </c>
      <c r="N650" s="251" t="s">
        <v>44</v>
      </c>
      <c r="O650" s="84"/>
      <c r="P650" s="221">
        <f>O650*H650</f>
        <v>0</v>
      </c>
      <c r="Q650" s="221">
        <v>0.00040000000000000002</v>
      </c>
      <c r="R650" s="221">
        <f>Q650*H650</f>
        <v>0.00040000000000000002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680</v>
      </c>
      <c r="AT650" s="223" t="s">
        <v>243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680</v>
      </c>
      <c r="BM650" s="223" t="s">
        <v>1792</v>
      </c>
    </row>
    <row r="651" s="2" customFormat="1" ht="24.15" customHeight="1">
      <c r="A651" s="38"/>
      <c r="B651" s="39"/>
      <c r="C651" s="242" t="s">
        <v>1793</v>
      </c>
      <c r="D651" s="242" t="s">
        <v>243</v>
      </c>
      <c r="E651" s="243" t="s">
        <v>1794</v>
      </c>
      <c r="F651" s="244" t="s">
        <v>1795</v>
      </c>
      <c r="G651" s="245" t="s">
        <v>280</v>
      </c>
      <c r="H651" s="246">
        <v>1</v>
      </c>
      <c r="I651" s="247"/>
      <c r="J651" s="248">
        <f>ROUND(I651*H651,2)</f>
        <v>0</v>
      </c>
      <c r="K651" s="244" t="s">
        <v>19</v>
      </c>
      <c r="L651" s="249"/>
      <c r="M651" s="250" t="s">
        <v>19</v>
      </c>
      <c r="N651" s="251" t="s">
        <v>44</v>
      </c>
      <c r="O651" s="84"/>
      <c r="P651" s="221">
        <f>O651*H651</f>
        <v>0</v>
      </c>
      <c r="Q651" s="221">
        <v>0.00040000000000000002</v>
      </c>
      <c r="R651" s="221">
        <f>Q651*H651</f>
        <v>0.00040000000000000002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680</v>
      </c>
      <c r="AT651" s="223" t="s">
        <v>243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680</v>
      </c>
      <c r="BM651" s="223" t="s">
        <v>1796</v>
      </c>
    </row>
    <row r="652" s="2" customFormat="1" ht="16.5" customHeight="1">
      <c r="A652" s="38"/>
      <c r="B652" s="39"/>
      <c r="C652" s="212" t="s">
        <v>1797</v>
      </c>
      <c r="D652" s="212" t="s">
        <v>205</v>
      </c>
      <c r="E652" s="213" t="s">
        <v>1798</v>
      </c>
      <c r="F652" s="214" t="s">
        <v>1799</v>
      </c>
      <c r="G652" s="215" t="s">
        <v>647</v>
      </c>
      <c r="H652" s="216">
        <v>1</v>
      </c>
      <c r="I652" s="217"/>
      <c r="J652" s="218">
        <f>ROUND(I652*H652,2)</f>
        <v>0</v>
      </c>
      <c r="K652" s="214" t="s">
        <v>209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3.0000000000000001E-05</v>
      </c>
      <c r="R652" s="221">
        <f>Q652*H652</f>
        <v>3.0000000000000001E-05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230</v>
      </c>
      <c r="AT652" s="223" t="s">
        <v>205</v>
      </c>
      <c r="AU652" s="223" t="s">
        <v>82</v>
      </c>
      <c r="AY652" s="17" t="s">
        <v>202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80</v>
      </c>
      <c r="BK652" s="224">
        <f>ROUND(I652*H652,2)</f>
        <v>0</v>
      </c>
      <c r="BL652" s="17" t="s">
        <v>230</v>
      </c>
      <c r="BM652" s="223" t="s">
        <v>1800</v>
      </c>
    </row>
    <row r="653" s="2" customFormat="1">
      <c r="A653" s="38"/>
      <c r="B653" s="39"/>
      <c r="C653" s="40"/>
      <c r="D653" s="225" t="s">
        <v>212</v>
      </c>
      <c r="E653" s="40"/>
      <c r="F653" s="226" t="s">
        <v>1801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212</v>
      </c>
      <c r="AU653" s="17" t="s">
        <v>82</v>
      </c>
    </row>
    <row r="654" s="2" customFormat="1" ht="16.5" customHeight="1">
      <c r="A654" s="38"/>
      <c r="B654" s="39"/>
      <c r="C654" s="242" t="s">
        <v>1802</v>
      </c>
      <c r="D654" s="242" t="s">
        <v>243</v>
      </c>
      <c r="E654" s="243" t="s">
        <v>1803</v>
      </c>
      <c r="F654" s="244" t="s">
        <v>1804</v>
      </c>
      <c r="G654" s="245" t="s">
        <v>280</v>
      </c>
      <c r="H654" s="246">
        <v>170</v>
      </c>
      <c r="I654" s="247"/>
      <c r="J654" s="248">
        <f>ROUND(I654*H654,2)</f>
        <v>0</v>
      </c>
      <c r="K654" s="244" t="s">
        <v>19</v>
      </c>
      <c r="L654" s="249"/>
      <c r="M654" s="250" t="s">
        <v>19</v>
      </c>
      <c r="N654" s="251" t="s">
        <v>44</v>
      </c>
      <c r="O654" s="84"/>
      <c r="P654" s="221">
        <f>O654*H654</f>
        <v>0</v>
      </c>
      <c r="Q654" s="221">
        <v>0.0032000000000000002</v>
      </c>
      <c r="R654" s="221">
        <f>Q654*H654</f>
        <v>0.54400000000000004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960</v>
      </c>
      <c r="AT654" s="223" t="s">
        <v>243</v>
      </c>
      <c r="AU654" s="223" t="s">
        <v>82</v>
      </c>
      <c r="AY654" s="17" t="s">
        <v>202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230</v>
      </c>
      <c r="BM654" s="223" t="s">
        <v>1805</v>
      </c>
    </row>
    <row r="655" s="2" customFormat="1" ht="16.5" customHeight="1">
      <c r="A655" s="38"/>
      <c r="B655" s="39"/>
      <c r="C655" s="242" t="s">
        <v>1806</v>
      </c>
      <c r="D655" s="242" t="s">
        <v>243</v>
      </c>
      <c r="E655" s="243" t="s">
        <v>1807</v>
      </c>
      <c r="F655" s="244" t="s">
        <v>1804</v>
      </c>
      <c r="G655" s="245" t="s">
        <v>280</v>
      </c>
      <c r="H655" s="246">
        <v>225</v>
      </c>
      <c r="I655" s="247"/>
      <c r="J655" s="248">
        <f>ROUND(I655*H655,2)</f>
        <v>0</v>
      </c>
      <c r="K655" s="244" t="s">
        <v>19</v>
      </c>
      <c r="L655" s="249"/>
      <c r="M655" s="250" t="s">
        <v>19</v>
      </c>
      <c r="N655" s="251" t="s">
        <v>44</v>
      </c>
      <c r="O655" s="84"/>
      <c r="P655" s="221">
        <f>O655*H655</f>
        <v>0</v>
      </c>
      <c r="Q655" s="221">
        <v>0.0032000000000000002</v>
      </c>
      <c r="R655" s="221">
        <f>Q655*H655</f>
        <v>0.72000000000000008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960</v>
      </c>
      <c r="AT655" s="223" t="s">
        <v>243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230</v>
      </c>
      <c r="BM655" s="223" t="s">
        <v>1808</v>
      </c>
    </row>
    <row r="656" s="13" customFormat="1">
      <c r="A656" s="13"/>
      <c r="B656" s="230"/>
      <c r="C656" s="231"/>
      <c r="D656" s="232" t="s">
        <v>221</v>
      </c>
      <c r="E656" s="233" t="s">
        <v>19</v>
      </c>
      <c r="F656" s="234" t="s">
        <v>1809</v>
      </c>
      <c r="G656" s="231"/>
      <c r="H656" s="235">
        <v>225</v>
      </c>
      <c r="I656" s="236"/>
      <c r="J656" s="231"/>
      <c r="K656" s="231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221</v>
      </c>
      <c r="AU656" s="241" t="s">
        <v>82</v>
      </c>
      <c r="AV656" s="13" t="s">
        <v>82</v>
      </c>
      <c r="AW656" s="13" t="s">
        <v>35</v>
      </c>
      <c r="AX656" s="13" t="s">
        <v>80</v>
      </c>
      <c r="AY656" s="241" t="s">
        <v>202</v>
      </c>
    </row>
    <row r="657" s="2" customFormat="1" ht="16.5" customHeight="1">
      <c r="A657" s="38"/>
      <c r="B657" s="39"/>
      <c r="C657" s="242" t="s">
        <v>1810</v>
      </c>
      <c r="D657" s="242" t="s">
        <v>243</v>
      </c>
      <c r="E657" s="243" t="s">
        <v>1811</v>
      </c>
      <c r="F657" s="244" t="s">
        <v>1804</v>
      </c>
      <c r="G657" s="245" t="s">
        <v>280</v>
      </c>
      <c r="H657" s="246">
        <v>55</v>
      </c>
      <c r="I657" s="247"/>
      <c r="J657" s="248">
        <f>ROUND(I657*H657,2)</f>
        <v>0</v>
      </c>
      <c r="K657" s="244" t="s">
        <v>19</v>
      </c>
      <c r="L657" s="249"/>
      <c r="M657" s="250" t="s">
        <v>19</v>
      </c>
      <c r="N657" s="251" t="s">
        <v>44</v>
      </c>
      <c r="O657" s="84"/>
      <c r="P657" s="221">
        <f>O657*H657</f>
        <v>0</v>
      </c>
      <c r="Q657" s="221">
        <v>0.0032000000000000002</v>
      </c>
      <c r="R657" s="221">
        <f>Q657*H657</f>
        <v>0.17600000000000002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960</v>
      </c>
      <c r="AT657" s="223" t="s">
        <v>243</v>
      </c>
      <c r="AU657" s="223" t="s">
        <v>82</v>
      </c>
      <c r="AY657" s="17" t="s">
        <v>202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230</v>
      </c>
      <c r="BM657" s="223" t="s">
        <v>1812</v>
      </c>
    </row>
    <row r="658" s="2" customFormat="1" ht="16.5" customHeight="1">
      <c r="A658" s="38"/>
      <c r="B658" s="39"/>
      <c r="C658" s="242" t="s">
        <v>1813</v>
      </c>
      <c r="D658" s="242" t="s">
        <v>243</v>
      </c>
      <c r="E658" s="243" t="s">
        <v>1814</v>
      </c>
      <c r="F658" s="244" t="s">
        <v>1804</v>
      </c>
      <c r="G658" s="245" t="s">
        <v>280</v>
      </c>
      <c r="H658" s="246">
        <v>7</v>
      </c>
      <c r="I658" s="247"/>
      <c r="J658" s="248">
        <f>ROUND(I658*H658,2)</f>
        <v>0</v>
      </c>
      <c r="K658" s="244" t="s">
        <v>19</v>
      </c>
      <c r="L658" s="249"/>
      <c r="M658" s="250" t="s">
        <v>19</v>
      </c>
      <c r="N658" s="251" t="s">
        <v>44</v>
      </c>
      <c r="O658" s="84"/>
      <c r="P658" s="221">
        <f>O658*H658</f>
        <v>0</v>
      </c>
      <c r="Q658" s="221">
        <v>0.0032000000000000002</v>
      </c>
      <c r="R658" s="221">
        <f>Q658*H658</f>
        <v>0.0224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960</v>
      </c>
      <c r="AT658" s="223" t="s">
        <v>243</v>
      </c>
      <c r="AU658" s="223" t="s">
        <v>82</v>
      </c>
      <c r="AY658" s="17" t="s">
        <v>202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230</v>
      </c>
      <c r="BM658" s="223" t="s">
        <v>1815</v>
      </c>
    </row>
    <row r="659" s="2" customFormat="1" ht="16.5" customHeight="1">
      <c r="A659" s="38"/>
      <c r="B659" s="39"/>
      <c r="C659" s="242" t="s">
        <v>1816</v>
      </c>
      <c r="D659" s="242" t="s">
        <v>243</v>
      </c>
      <c r="E659" s="243" t="s">
        <v>1817</v>
      </c>
      <c r="F659" s="244" t="s">
        <v>1804</v>
      </c>
      <c r="G659" s="245" t="s">
        <v>280</v>
      </c>
      <c r="H659" s="246">
        <v>28</v>
      </c>
      <c r="I659" s="247"/>
      <c r="J659" s="248">
        <f>ROUND(I659*H659,2)</f>
        <v>0</v>
      </c>
      <c r="K659" s="244" t="s">
        <v>19</v>
      </c>
      <c r="L659" s="249"/>
      <c r="M659" s="250" t="s">
        <v>19</v>
      </c>
      <c r="N659" s="251" t="s">
        <v>44</v>
      </c>
      <c r="O659" s="84"/>
      <c r="P659" s="221">
        <f>O659*H659</f>
        <v>0</v>
      </c>
      <c r="Q659" s="221">
        <v>0.0032000000000000002</v>
      </c>
      <c r="R659" s="221">
        <f>Q659*H659</f>
        <v>0.089599999999999999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960</v>
      </c>
      <c r="AT659" s="223" t="s">
        <v>243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230</v>
      </c>
      <c r="BM659" s="223" t="s">
        <v>1818</v>
      </c>
    </row>
    <row r="660" s="13" customFormat="1">
      <c r="A660" s="13"/>
      <c r="B660" s="230"/>
      <c r="C660" s="231"/>
      <c r="D660" s="232" t="s">
        <v>221</v>
      </c>
      <c r="E660" s="233" t="s">
        <v>19</v>
      </c>
      <c r="F660" s="234" t="s">
        <v>1819</v>
      </c>
      <c r="G660" s="231"/>
      <c r="H660" s="235">
        <v>28</v>
      </c>
      <c r="I660" s="236"/>
      <c r="J660" s="231"/>
      <c r="K660" s="231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221</v>
      </c>
      <c r="AU660" s="241" t="s">
        <v>82</v>
      </c>
      <c r="AV660" s="13" t="s">
        <v>82</v>
      </c>
      <c r="AW660" s="13" t="s">
        <v>35</v>
      </c>
      <c r="AX660" s="13" t="s">
        <v>80</v>
      </c>
      <c r="AY660" s="241" t="s">
        <v>202</v>
      </c>
    </row>
    <row r="661" s="2" customFormat="1" ht="16.5" customHeight="1">
      <c r="A661" s="38"/>
      <c r="B661" s="39"/>
      <c r="C661" s="242" t="s">
        <v>1820</v>
      </c>
      <c r="D661" s="242" t="s">
        <v>243</v>
      </c>
      <c r="E661" s="243" t="s">
        <v>1821</v>
      </c>
      <c r="F661" s="244" t="s">
        <v>1804</v>
      </c>
      <c r="G661" s="245" t="s">
        <v>280</v>
      </c>
      <c r="H661" s="246">
        <v>21</v>
      </c>
      <c r="I661" s="247"/>
      <c r="J661" s="248">
        <f>ROUND(I661*H661,2)</f>
        <v>0</v>
      </c>
      <c r="K661" s="244" t="s">
        <v>19</v>
      </c>
      <c r="L661" s="249"/>
      <c r="M661" s="250" t="s">
        <v>19</v>
      </c>
      <c r="N661" s="251" t="s">
        <v>44</v>
      </c>
      <c r="O661" s="84"/>
      <c r="P661" s="221">
        <f>O661*H661</f>
        <v>0</v>
      </c>
      <c r="Q661" s="221">
        <v>0.0032000000000000002</v>
      </c>
      <c r="R661" s="221">
        <f>Q661*H661</f>
        <v>0.06720000000000001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960</v>
      </c>
      <c r="AT661" s="223" t="s">
        <v>243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230</v>
      </c>
      <c r="BM661" s="223" t="s">
        <v>1822</v>
      </c>
    </row>
    <row r="662" s="13" customFormat="1">
      <c r="A662" s="13"/>
      <c r="B662" s="230"/>
      <c r="C662" s="231"/>
      <c r="D662" s="232" t="s">
        <v>221</v>
      </c>
      <c r="E662" s="233" t="s">
        <v>19</v>
      </c>
      <c r="F662" s="234" t="s">
        <v>7</v>
      </c>
      <c r="G662" s="231"/>
      <c r="H662" s="235">
        <v>21</v>
      </c>
      <c r="I662" s="236"/>
      <c r="J662" s="231"/>
      <c r="K662" s="231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221</v>
      </c>
      <c r="AU662" s="241" t="s">
        <v>82</v>
      </c>
      <c r="AV662" s="13" t="s">
        <v>82</v>
      </c>
      <c r="AW662" s="13" t="s">
        <v>35</v>
      </c>
      <c r="AX662" s="13" t="s">
        <v>80</v>
      </c>
      <c r="AY662" s="241" t="s">
        <v>202</v>
      </c>
    </row>
    <row r="663" s="2" customFormat="1" ht="16.5" customHeight="1">
      <c r="A663" s="38"/>
      <c r="B663" s="39"/>
      <c r="C663" s="212" t="s">
        <v>1823</v>
      </c>
      <c r="D663" s="212" t="s">
        <v>205</v>
      </c>
      <c r="E663" s="213" t="s">
        <v>1824</v>
      </c>
      <c r="F663" s="214" t="s">
        <v>1825</v>
      </c>
      <c r="G663" s="215" t="s">
        <v>647</v>
      </c>
      <c r="H663" s="216">
        <v>208</v>
      </c>
      <c r="I663" s="217"/>
      <c r="J663" s="218">
        <f>ROUND(I663*H663,2)</f>
        <v>0</v>
      </c>
      <c r="K663" s="214" t="s">
        <v>209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6.0000000000000002E-05</v>
      </c>
      <c r="R663" s="221">
        <f>Q663*H663</f>
        <v>0.01248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230</v>
      </c>
      <c r="AT663" s="223" t="s">
        <v>205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230</v>
      </c>
      <c r="BM663" s="223" t="s">
        <v>1826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1827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16.5" customHeight="1">
      <c r="A665" s="38"/>
      <c r="B665" s="39"/>
      <c r="C665" s="242" t="s">
        <v>1828</v>
      </c>
      <c r="D665" s="242" t="s">
        <v>243</v>
      </c>
      <c r="E665" s="243" t="s">
        <v>1829</v>
      </c>
      <c r="F665" s="244" t="s">
        <v>1804</v>
      </c>
      <c r="G665" s="245" t="s">
        <v>280</v>
      </c>
      <c r="H665" s="246">
        <v>27</v>
      </c>
      <c r="I665" s="247"/>
      <c r="J665" s="248">
        <f>ROUND(I665*H665,2)</f>
        <v>0</v>
      </c>
      <c r="K665" s="244" t="s">
        <v>19</v>
      </c>
      <c r="L665" s="249"/>
      <c r="M665" s="250" t="s">
        <v>19</v>
      </c>
      <c r="N665" s="251" t="s">
        <v>44</v>
      </c>
      <c r="O665" s="84"/>
      <c r="P665" s="221">
        <f>O665*H665</f>
        <v>0</v>
      </c>
      <c r="Q665" s="221">
        <v>0.0032000000000000002</v>
      </c>
      <c r="R665" s="221">
        <f>Q665*H665</f>
        <v>0.086400000000000005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960</v>
      </c>
      <c r="AT665" s="223" t="s">
        <v>243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230</v>
      </c>
      <c r="BM665" s="223" t="s">
        <v>1830</v>
      </c>
    </row>
    <row r="666" s="2" customFormat="1" ht="16.5" customHeight="1">
      <c r="A666" s="38"/>
      <c r="B666" s="39"/>
      <c r="C666" s="242" t="s">
        <v>1831</v>
      </c>
      <c r="D666" s="242" t="s">
        <v>243</v>
      </c>
      <c r="E666" s="243" t="s">
        <v>1832</v>
      </c>
      <c r="F666" s="244" t="s">
        <v>1804</v>
      </c>
      <c r="G666" s="245" t="s">
        <v>280</v>
      </c>
      <c r="H666" s="246">
        <v>27</v>
      </c>
      <c r="I666" s="247"/>
      <c r="J666" s="248">
        <f>ROUND(I666*H666,2)</f>
        <v>0</v>
      </c>
      <c r="K666" s="244" t="s">
        <v>19</v>
      </c>
      <c r="L666" s="249"/>
      <c r="M666" s="250" t="s">
        <v>19</v>
      </c>
      <c r="N666" s="251" t="s">
        <v>44</v>
      </c>
      <c r="O666" s="84"/>
      <c r="P666" s="221">
        <f>O666*H666</f>
        <v>0</v>
      </c>
      <c r="Q666" s="221">
        <v>0.0032000000000000002</v>
      </c>
      <c r="R666" s="221">
        <f>Q666*H666</f>
        <v>0.086400000000000005</v>
      </c>
      <c r="S666" s="221">
        <v>0</v>
      </c>
      <c r="T666" s="22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3" t="s">
        <v>960</v>
      </c>
      <c r="AT666" s="223" t="s">
        <v>243</v>
      </c>
      <c r="AU666" s="223" t="s">
        <v>82</v>
      </c>
      <c r="AY666" s="17" t="s">
        <v>202</v>
      </c>
      <c r="BE666" s="224">
        <f>IF(N666="základní",J666,0)</f>
        <v>0</v>
      </c>
      <c r="BF666" s="224">
        <f>IF(N666="snížená",J666,0)</f>
        <v>0</v>
      </c>
      <c r="BG666" s="224">
        <f>IF(N666="zákl. přenesená",J666,0)</f>
        <v>0</v>
      </c>
      <c r="BH666" s="224">
        <f>IF(N666="sníž. přenesená",J666,0)</f>
        <v>0</v>
      </c>
      <c r="BI666" s="224">
        <f>IF(N666="nulová",J666,0)</f>
        <v>0</v>
      </c>
      <c r="BJ666" s="17" t="s">
        <v>80</v>
      </c>
      <c r="BK666" s="224">
        <f>ROUND(I666*H666,2)</f>
        <v>0</v>
      </c>
      <c r="BL666" s="17" t="s">
        <v>230</v>
      </c>
      <c r="BM666" s="223" t="s">
        <v>1833</v>
      </c>
    </row>
    <row r="667" s="2" customFormat="1" ht="16.5" customHeight="1">
      <c r="A667" s="38"/>
      <c r="B667" s="39"/>
      <c r="C667" s="242" t="s">
        <v>1834</v>
      </c>
      <c r="D667" s="242" t="s">
        <v>243</v>
      </c>
      <c r="E667" s="243" t="s">
        <v>1835</v>
      </c>
      <c r="F667" s="244" t="s">
        <v>1804</v>
      </c>
      <c r="G667" s="245" t="s">
        <v>280</v>
      </c>
      <c r="H667" s="246">
        <v>452</v>
      </c>
      <c r="I667" s="247"/>
      <c r="J667" s="248">
        <f>ROUND(I667*H667,2)</f>
        <v>0</v>
      </c>
      <c r="K667" s="244" t="s">
        <v>19</v>
      </c>
      <c r="L667" s="249"/>
      <c r="M667" s="250" t="s">
        <v>19</v>
      </c>
      <c r="N667" s="251" t="s">
        <v>44</v>
      </c>
      <c r="O667" s="84"/>
      <c r="P667" s="221">
        <f>O667*H667</f>
        <v>0</v>
      </c>
      <c r="Q667" s="221">
        <v>0.0032000000000000002</v>
      </c>
      <c r="R667" s="221">
        <f>Q667*H667</f>
        <v>1.4464000000000001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960</v>
      </c>
      <c r="AT667" s="223" t="s">
        <v>243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230</v>
      </c>
      <c r="BM667" s="223" t="s">
        <v>1836</v>
      </c>
    </row>
    <row r="668" s="13" customFormat="1">
      <c r="A668" s="13"/>
      <c r="B668" s="230"/>
      <c r="C668" s="231"/>
      <c r="D668" s="232" t="s">
        <v>221</v>
      </c>
      <c r="E668" s="233" t="s">
        <v>19</v>
      </c>
      <c r="F668" s="234" t="s">
        <v>1837</v>
      </c>
      <c r="G668" s="231"/>
      <c r="H668" s="235">
        <v>452</v>
      </c>
      <c r="I668" s="236"/>
      <c r="J668" s="231"/>
      <c r="K668" s="231"/>
      <c r="L668" s="237"/>
      <c r="M668" s="238"/>
      <c r="N668" s="239"/>
      <c r="O668" s="239"/>
      <c r="P668" s="239"/>
      <c r="Q668" s="239"/>
      <c r="R668" s="239"/>
      <c r="S668" s="239"/>
      <c r="T668" s="24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1" t="s">
        <v>221</v>
      </c>
      <c r="AU668" s="241" t="s">
        <v>82</v>
      </c>
      <c r="AV668" s="13" t="s">
        <v>82</v>
      </c>
      <c r="AW668" s="13" t="s">
        <v>35</v>
      </c>
      <c r="AX668" s="13" t="s">
        <v>80</v>
      </c>
      <c r="AY668" s="241" t="s">
        <v>202</v>
      </c>
    </row>
    <row r="669" s="2" customFormat="1" ht="16.5" customHeight="1">
      <c r="A669" s="38"/>
      <c r="B669" s="39"/>
      <c r="C669" s="242" t="s">
        <v>1838</v>
      </c>
      <c r="D669" s="242" t="s">
        <v>243</v>
      </c>
      <c r="E669" s="243" t="s">
        <v>1839</v>
      </c>
      <c r="F669" s="244" t="s">
        <v>1804</v>
      </c>
      <c r="G669" s="245" t="s">
        <v>280</v>
      </c>
      <c r="H669" s="246">
        <v>52</v>
      </c>
      <c r="I669" s="247"/>
      <c r="J669" s="248">
        <f>ROUND(I669*H669,2)</f>
        <v>0</v>
      </c>
      <c r="K669" s="244" t="s">
        <v>19</v>
      </c>
      <c r="L669" s="249"/>
      <c r="M669" s="250" t="s">
        <v>19</v>
      </c>
      <c r="N669" s="251" t="s">
        <v>44</v>
      </c>
      <c r="O669" s="84"/>
      <c r="P669" s="221">
        <f>O669*H669</f>
        <v>0</v>
      </c>
      <c r="Q669" s="221">
        <v>0.0010300000000000001</v>
      </c>
      <c r="R669" s="221">
        <f>Q669*H669</f>
        <v>0.053560000000000003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960</v>
      </c>
      <c r="AT669" s="223" t="s">
        <v>243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230</v>
      </c>
      <c r="BM669" s="223" t="s">
        <v>1840</v>
      </c>
    </row>
    <row r="670" s="13" customFormat="1">
      <c r="A670" s="13"/>
      <c r="B670" s="230"/>
      <c r="C670" s="231"/>
      <c r="D670" s="232" t="s">
        <v>221</v>
      </c>
      <c r="E670" s="233" t="s">
        <v>19</v>
      </c>
      <c r="F670" s="234" t="s">
        <v>1841</v>
      </c>
      <c r="G670" s="231"/>
      <c r="H670" s="235">
        <v>52</v>
      </c>
      <c r="I670" s="236"/>
      <c r="J670" s="231"/>
      <c r="K670" s="231"/>
      <c r="L670" s="237"/>
      <c r="M670" s="238"/>
      <c r="N670" s="239"/>
      <c r="O670" s="239"/>
      <c r="P670" s="239"/>
      <c r="Q670" s="239"/>
      <c r="R670" s="239"/>
      <c r="S670" s="239"/>
      <c r="T670" s="24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1" t="s">
        <v>221</v>
      </c>
      <c r="AU670" s="241" t="s">
        <v>82</v>
      </c>
      <c r="AV670" s="13" t="s">
        <v>82</v>
      </c>
      <c r="AW670" s="13" t="s">
        <v>35</v>
      </c>
      <c r="AX670" s="13" t="s">
        <v>80</v>
      </c>
      <c r="AY670" s="241" t="s">
        <v>202</v>
      </c>
    </row>
    <row r="671" s="2" customFormat="1" ht="16.5" customHeight="1">
      <c r="A671" s="38"/>
      <c r="B671" s="39"/>
      <c r="C671" s="242" t="s">
        <v>1842</v>
      </c>
      <c r="D671" s="242" t="s">
        <v>243</v>
      </c>
      <c r="E671" s="243" t="s">
        <v>1843</v>
      </c>
      <c r="F671" s="244" t="s">
        <v>1804</v>
      </c>
      <c r="G671" s="245" t="s">
        <v>280</v>
      </c>
      <c r="H671" s="246">
        <v>20</v>
      </c>
      <c r="I671" s="247"/>
      <c r="J671" s="248">
        <f>ROUND(I671*H671,2)</f>
        <v>0</v>
      </c>
      <c r="K671" s="244" t="s">
        <v>19</v>
      </c>
      <c r="L671" s="249"/>
      <c r="M671" s="250" t="s">
        <v>19</v>
      </c>
      <c r="N671" s="251" t="s">
        <v>44</v>
      </c>
      <c r="O671" s="84"/>
      <c r="P671" s="221">
        <f>O671*H671</f>
        <v>0</v>
      </c>
      <c r="Q671" s="221">
        <v>0.0032000000000000002</v>
      </c>
      <c r="R671" s="221">
        <f>Q671*H671</f>
        <v>0.064000000000000001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960</v>
      </c>
      <c r="AT671" s="223" t="s">
        <v>243</v>
      </c>
      <c r="AU671" s="223" t="s">
        <v>82</v>
      </c>
      <c r="AY671" s="17" t="s">
        <v>202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230</v>
      </c>
      <c r="BM671" s="223" t="s">
        <v>1844</v>
      </c>
    </row>
    <row r="672" s="2" customFormat="1" ht="16.5" customHeight="1">
      <c r="A672" s="38"/>
      <c r="B672" s="39"/>
      <c r="C672" s="242" t="s">
        <v>1845</v>
      </c>
      <c r="D672" s="242" t="s">
        <v>243</v>
      </c>
      <c r="E672" s="243" t="s">
        <v>1846</v>
      </c>
      <c r="F672" s="244" t="s">
        <v>1847</v>
      </c>
      <c r="G672" s="245" t="s">
        <v>280</v>
      </c>
      <c r="H672" s="246">
        <v>110</v>
      </c>
      <c r="I672" s="247"/>
      <c r="J672" s="248">
        <f>ROUND(I672*H672,2)</f>
        <v>0</v>
      </c>
      <c r="K672" s="244" t="s">
        <v>19</v>
      </c>
      <c r="L672" s="249"/>
      <c r="M672" s="250" t="s">
        <v>19</v>
      </c>
      <c r="N672" s="251" t="s">
        <v>44</v>
      </c>
      <c r="O672" s="84"/>
      <c r="P672" s="221">
        <f>O672*H672</f>
        <v>0</v>
      </c>
      <c r="Q672" s="221">
        <v>0.0032000000000000002</v>
      </c>
      <c r="R672" s="221">
        <f>Q672*H672</f>
        <v>0.35200000000000004</v>
      </c>
      <c r="S672" s="221">
        <v>0</v>
      </c>
      <c r="T672" s="22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3" t="s">
        <v>960</v>
      </c>
      <c r="AT672" s="223" t="s">
        <v>243</v>
      </c>
      <c r="AU672" s="223" t="s">
        <v>82</v>
      </c>
      <c r="AY672" s="17" t="s">
        <v>202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80</v>
      </c>
      <c r="BK672" s="224">
        <f>ROUND(I672*H672,2)</f>
        <v>0</v>
      </c>
      <c r="BL672" s="17" t="s">
        <v>230</v>
      </c>
      <c r="BM672" s="223" t="s">
        <v>1848</v>
      </c>
    </row>
    <row r="673" s="13" customFormat="1">
      <c r="A673" s="13"/>
      <c r="B673" s="230"/>
      <c r="C673" s="231"/>
      <c r="D673" s="232" t="s">
        <v>221</v>
      </c>
      <c r="E673" s="233" t="s">
        <v>19</v>
      </c>
      <c r="F673" s="234" t="s">
        <v>1849</v>
      </c>
      <c r="G673" s="231"/>
      <c r="H673" s="235">
        <v>110</v>
      </c>
      <c r="I673" s="236"/>
      <c r="J673" s="231"/>
      <c r="K673" s="231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221</v>
      </c>
      <c r="AU673" s="241" t="s">
        <v>82</v>
      </c>
      <c r="AV673" s="13" t="s">
        <v>82</v>
      </c>
      <c r="AW673" s="13" t="s">
        <v>35</v>
      </c>
      <c r="AX673" s="13" t="s">
        <v>80</v>
      </c>
      <c r="AY673" s="241" t="s">
        <v>202</v>
      </c>
    </row>
    <row r="674" s="2" customFormat="1" ht="16.5" customHeight="1">
      <c r="A674" s="38"/>
      <c r="B674" s="39"/>
      <c r="C674" s="242" t="s">
        <v>1850</v>
      </c>
      <c r="D674" s="242" t="s">
        <v>243</v>
      </c>
      <c r="E674" s="243" t="s">
        <v>1851</v>
      </c>
      <c r="F674" s="244" t="s">
        <v>1804</v>
      </c>
      <c r="G674" s="245" t="s">
        <v>280</v>
      </c>
      <c r="H674" s="246">
        <v>5</v>
      </c>
      <c r="I674" s="247"/>
      <c r="J674" s="248">
        <f>ROUND(I674*H674,2)</f>
        <v>0</v>
      </c>
      <c r="K674" s="244" t="s">
        <v>19</v>
      </c>
      <c r="L674" s="249"/>
      <c r="M674" s="250" t="s">
        <v>19</v>
      </c>
      <c r="N674" s="251" t="s">
        <v>44</v>
      </c>
      <c r="O674" s="84"/>
      <c r="P674" s="221">
        <f>O674*H674</f>
        <v>0</v>
      </c>
      <c r="Q674" s="221">
        <v>0.0032000000000000002</v>
      </c>
      <c r="R674" s="221">
        <f>Q674*H674</f>
        <v>0.016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960</v>
      </c>
      <c r="AT674" s="223" t="s">
        <v>243</v>
      </c>
      <c r="AU674" s="223" t="s">
        <v>82</v>
      </c>
      <c r="AY674" s="17" t="s">
        <v>202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230</v>
      </c>
      <c r="BM674" s="223" t="s">
        <v>1852</v>
      </c>
    </row>
    <row r="675" s="2" customFormat="1" ht="16.5" customHeight="1">
      <c r="A675" s="38"/>
      <c r="B675" s="39"/>
      <c r="C675" s="242" t="s">
        <v>1853</v>
      </c>
      <c r="D675" s="242" t="s">
        <v>243</v>
      </c>
      <c r="E675" s="243" t="s">
        <v>1854</v>
      </c>
      <c r="F675" s="244" t="s">
        <v>1804</v>
      </c>
      <c r="G675" s="245" t="s">
        <v>280</v>
      </c>
      <c r="H675" s="246">
        <v>5</v>
      </c>
      <c r="I675" s="247"/>
      <c r="J675" s="248">
        <f>ROUND(I675*H675,2)</f>
        <v>0</v>
      </c>
      <c r="K675" s="244" t="s">
        <v>19</v>
      </c>
      <c r="L675" s="249"/>
      <c r="M675" s="250" t="s">
        <v>19</v>
      </c>
      <c r="N675" s="251" t="s">
        <v>44</v>
      </c>
      <c r="O675" s="84"/>
      <c r="P675" s="221">
        <f>O675*H675</f>
        <v>0</v>
      </c>
      <c r="Q675" s="221">
        <v>0.0032000000000000002</v>
      </c>
      <c r="R675" s="221">
        <f>Q675*H675</f>
        <v>0.016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960</v>
      </c>
      <c r="AT675" s="223" t="s">
        <v>243</v>
      </c>
      <c r="AU675" s="223" t="s">
        <v>82</v>
      </c>
      <c r="AY675" s="17" t="s">
        <v>202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230</v>
      </c>
      <c r="BM675" s="223" t="s">
        <v>1855</v>
      </c>
    </row>
    <row r="676" s="2" customFormat="1" ht="16.5" customHeight="1">
      <c r="A676" s="38"/>
      <c r="B676" s="39"/>
      <c r="C676" s="242" t="s">
        <v>1856</v>
      </c>
      <c r="D676" s="242" t="s">
        <v>243</v>
      </c>
      <c r="E676" s="243" t="s">
        <v>1857</v>
      </c>
      <c r="F676" s="244" t="s">
        <v>1804</v>
      </c>
      <c r="G676" s="245" t="s">
        <v>280</v>
      </c>
      <c r="H676" s="246">
        <v>13</v>
      </c>
      <c r="I676" s="247"/>
      <c r="J676" s="248">
        <f>ROUND(I676*H676,2)</f>
        <v>0</v>
      </c>
      <c r="K676" s="244" t="s">
        <v>19</v>
      </c>
      <c r="L676" s="249"/>
      <c r="M676" s="250" t="s">
        <v>19</v>
      </c>
      <c r="N676" s="251" t="s">
        <v>44</v>
      </c>
      <c r="O676" s="84"/>
      <c r="P676" s="221">
        <f>O676*H676</f>
        <v>0</v>
      </c>
      <c r="Q676" s="221">
        <v>0.0032000000000000002</v>
      </c>
      <c r="R676" s="221">
        <f>Q676*H676</f>
        <v>0.041600000000000005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960</v>
      </c>
      <c r="AT676" s="223" t="s">
        <v>243</v>
      </c>
      <c r="AU676" s="223" t="s">
        <v>82</v>
      </c>
      <c r="AY676" s="17" t="s">
        <v>202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230</v>
      </c>
      <c r="BM676" s="223" t="s">
        <v>1858</v>
      </c>
    </row>
    <row r="677" s="2" customFormat="1" ht="16.5" customHeight="1">
      <c r="A677" s="38"/>
      <c r="B677" s="39"/>
      <c r="C677" s="242" t="s">
        <v>1859</v>
      </c>
      <c r="D677" s="242" t="s">
        <v>243</v>
      </c>
      <c r="E677" s="243" t="s">
        <v>1860</v>
      </c>
      <c r="F677" s="244" t="s">
        <v>1804</v>
      </c>
      <c r="G677" s="245" t="s">
        <v>280</v>
      </c>
      <c r="H677" s="246">
        <v>5</v>
      </c>
      <c r="I677" s="247"/>
      <c r="J677" s="248">
        <f>ROUND(I677*H677,2)</f>
        <v>0</v>
      </c>
      <c r="K677" s="244" t="s">
        <v>19</v>
      </c>
      <c r="L677" s="249"/>
      <c r="M677" s="250" t="s">
        <v>19</v>
      </c>
      <c r="N677" s="251" t="s">
        <v>44</v>
      </c>
      <c r="O677" s="84"/>
      <c r="P677" s="221">
        <f>O677*H677</f>
        <v>0</v>
      </c>
      <c r="Q677" s="221">
        <v>0.0032000000000000002</v>
      </c>
      <c r="R677" s="221">
        <f>Q677*H677</f>
        <v>0.016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960</v>
      </c>
      <c r="AT677" s="223" t="s">
        <v>243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230</v>
      </c>
      <c r="BM677" s="223" t="s">
        <v>1861</v>
      </c>
    </row>
    <row r="678" s="2" customFormat="1" ht="16.5" customHeight="1">
      <c r="A678" s="38"/>
      <c r="B678" s="39"/>
      <c r="C678" s="242" t="s">
        <v>1862</v>
      </c>
      <c r="D678" s="242" t="s">
        <v>243</v>
      </c>
      <c r="E678" s="243" t="s">
        <v>1863</v>
      </c>
      <c r="F678" s="244" t="s">
        <v>1804</v>
      </c>
      <c r="G678" s="245" t="s">
        <v>280</v>
      </c>
      <c r="H678" s="246">
        <v>2</v>
      </c>
      <c r="I678" s="247"/>
      <c r="J678" s="248">
        <f>ROUND(I678*H678,2)</f>
        <v>0</v>
      </c>
      <c r="K678" s="244" t="s">
        <v>19</v>
      </c>
      <c r="L678" s="249"/>
      <c r="M678" s="250" t="s">
        <v>19</v>
      </c>
      <c r="N678" s="251" t="s">
        <v>44</v>
      </c>
      <c r="O678" s="84"/>
      <c r="P678" s="221">
        <f>O678*H678</f>
        <v>0</v>
      </c>
      <c r="Q678" s="221">
        <v>0.0032000000000000002</v>
      </c>
      <c r="R678" s="221">
        <f>Q678*H678</f>
        <v>0.0064000000000000003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960</v>
      </c>
      <c r="AT678" s="223" t="s">
        <v>243</v>
      </c>
      <c r="AU678" s="223" t="s">
        <v>82</v>
      </c>
      <c r="AY678" s="17" t="s">
        <v>202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80</v>
      </c>
      <c r="BK678" s="224">
        <f>ROUND(I678*H678,2)</f>
        <v>0</v>
      </c>
      <c r="BL678" s="17" t="s">
        <v>230</v>
      </c>
      <c r="BM678" s="223" t="s">
        <v>1864</v>
      </c>
    </row>
    <row r="679" s="2" customFormat="1" ht="16.5" customHeight="1">
      <c r="A679" s="38"/>
      <c r="B679" s="39"/>
      <c r="C679" s="242" t="s">
        <v>1865</v>
      </c>
      <c r="D679" s="242" t="s">
        <v>243</v>
      </c>
      <c r="E679" s="243" t="s">
        <v>1866</v>
      </c>
      <c r="F679" s="244" t="s">
        <v>1804</v>
      </c>
      <c r="G679" s="245" t="s">
        <v>280</v>
      </c>
      <c r="H679" s="246">
        <v>10</v>
      </c>
      <c r="I679" s="247"/>
      <c r="J679" s="248">
        <f>ROUND(I679*H679,2)</f>
        <v>0</v>
      </c>
      <c r="K679" s="244" t="s">
        <v>19</v>
      </c>
      <c r="L679" s="249"/>
      <c r="M679" s="250" t="s">
        <v>19</v>
      </c>
      <c r="N679" s="251" t="s">
        <v>44</v>
      </c>
      <c r="O679" s="84"/>
      <c r="P679" s="221">
        <f>O679*H679</f>
        <v>0</v>
      </c>
      <c r="Q679" s="221">
        <v>0.0032000000000000002</v>
      </c>
      <c r="R679" s="221">
        <f>Q679*H679</f>
        <v>0.032000000000000001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960</v>
      </c>
      <c r="AT679" s="223" t="s">
        <v>243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230</v>
      </c>
      <c r="BM679" s="223" t="s">
        <v>1867</v>
      </c>
    </row>
    <row r="680" s="13" customFormat="1">
      <c r="A680" s="13"/>
      <c r="B680" s="230"/>
      <c r="C680" s="231"/>
      <c r="D680" s="232" t="s">
        <v>221</v>
      </c>
      <c r="E680" s="233" t="s">
        <v>19</v>
      </c>
      <c r="F680" s="234" t="s">
        <v>1868</v>
      </c>
      <c r="G680" s="231"/>
      <c r="H680" s="235">
        <v>10</v>
      </c>
      <c r="I680" s="236"/>
      <c r="J680" s="231"/>
      <c r="K680" s="231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221</v>
      </c>
      <c r="AU680" s="241" t="s">
        <v>82</v>
      </c>
      <c r="AV680" s="13" t="s">
        <v>82</v>
      </c>
      <c r="AW680" s="13" t="s">
        <v>35</v>
      </c>
      <c r="AX680" s="13" t="s">
        <v>80</v>
      </c>
      <c r="AY680" s="241" t="s">
        <v>202</v>
      </c>
    </row>
    <row r="681" s="2" customFormat="1" ht="16.5" customHeight="1">
      <c r="A681" s="38"/>
      <c r="B681" s="39"/>
      <c r="C681" s="212" t="s">
        <v>1869</v>
      </c>
      <c r="D681" s="212" t="s">
        <v>205</v>
      </c>
      <c r="E681" s="213" t="s">
        <v>1870</v>
      </c>
      <c r="F681" s="214" t="s">
        <v>1871</v>
      </c>
      <c r="G681" s="215" t="s">
        <v>647</v>
      </c>
      <c r="H681" s="216">
        <v>601.18200000000002</v>
      </c>
      <c r="I681" s="217"/>
      <c r="J681" s="218">
        <f>ROUND(I681*H681,2)</f>
        <v>0</v>
      </c>
      <c r="K681" s="214" t="s">
        <v>209</v>
      </c>
      <c r="L681" s="44"/>
      <c r="M681" s="219" t="s">
        <v>19</v>
      </c>
      <c r="N681" s="220" t="s">
        <v>44</v>
      </c>
      <c r="O681" s="84"/>
      <c r="P681" s="221">
        <f>O681*H681</f>
        <v>0</v>
      </c>
      <c r="Q681" s="221">
        <v>0.00013999999999999999</v>
      </c>
      <c r="R681" s="221">
        <f>Q681*H681</f>
        <v>0.084165480000000001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230</v>
      </c>
      <c r="AT681" s="223" t="s">
        <v>205</v>
      </c>
      <c r="AU681" s="223" t="s">
        <v>82</v>
      </c>
      <c r="AY681" s="17" t="s">
        <v>202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80</v>
      </c>
      <c r="BK681" s="224">
        <f>ROUND(I681*H681,2)</f>
        <v>0</v>
      </c>
      <c r="BL681" s="17" t="s">
        <v>230</v>
      </c>
      <c r="BM681" s="223" t="s">
        <v>1872</v>
      </c>
    </row>
    <row r="682" s="2" customFormat="1">
      <c r="A682" s="38"/>
      <c r="B682" s="39"/>
      <c r="C682" s="40"/>
      <c r="D682" s="225" t="s">
        <v>212</v>
      </c>
      <c r="E682" s="40"/>
      <c r="F682" s="226" t="s">
        <v>1873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212</v>
      </c>
      <c r="AU682" s="17" t="s">
        <v>82</v>
      </c>
    </row>
    <row r="683" s="2" customFormat="1" ht="16.5" customHeight="1">
      <c r="A683" s="38"/>
      <c r="B683" s="39"/>
      <c r="C683" s="242" t="s">
        <v>1874</v>
      </c>
      <c r="D683" s="242" t="s">
        <v>243</v>
      </c>
      <c r="E683" s="243" t="s">
        <v>1875</v>
      </c>
      <c r="F683" s="244" t="s">
        <v>1876</v>
      </c>
      <c r="G683" s="245" t="s">
        <v>280</v>
      </c>
      <c r="H683" s="246">
        <v>520</v>
      </c>
      <c r="I683" s="247"/>
      <c r="J683" s="248">
        <f>ROUND(I683*H683,2)</f>
        <v>0</v>
      </c>
      <c r="K683" s="244" t="s">
        <v>19</v>
      </c>
      <c r="L683" s="249"/>
      <c r="M683" s="250" t="s">
        <v>19</v>
      </c>
      <c r="N683" s="251" t="s">
        <v>44</v>
      </c>
      <c r="O683" s="84"/>
      <c r="P683" s="221">
        <f>O683*H683</f>
        <v>0</v>
      </c>
      <c r="Q683" s="221">
        <v>0.0032000000000000002</v>
      </c>
      <c r="R683" s="221">
        <f>Q683*H683</f>
        <v>1.6640000000000002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960</v>
      </c>
      <c r="AT683" s="223" t="s">
        <v>243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230</v>
      </c>
      <c r="BM683" s="223" t="s">
        <v>1877</v>
      </c>
    </row>
    <row r="684" s="13" customFormat="1">
      <c r="A684" s="13"/>
      <c r="B684" s="230"/>
      <c r="C684" s="231"/>
      <c r="D684" s="232" t="s">
        <v>221</v>
      </c>
      <c r="E684" s="233" t="s">
        <v>19</v>
      </c>
      <c r="F684" s="234" t="s">
        <v>1878</v>
      </c>
      <c r="G684" s="231"/>
      <c r="H684" s="235">
        <v>520</v>
      </c>
      <c r="I684" s="236"/>
      <c r="J684" s="231"/>
      <c r="K684" s="231"/>
      <c r="L684" s="237"/>
      <c r="M684" s="238"/>
      <c r="N684" s="239"/>
      <c r="O684" s="239"/>
      <c r="P684" s="239"/>
      <c r="Q684" s="239"/>
      <c r="R684" s="239"/>
      <c r="S684" s="239"/>
      <c r="T684" s="24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1" t="s">
        <v>221</v>
      </c>
      <c r="AU684" s="241" t="s">
        <v>82</v>
      </c>
      <c r="AV684" s="13" t="s">
        <v>82</v>
      </c>
      <c r="AW684" s="13" t="s">
        <v>35</v>
      </c>
      <c r="AX684" s="13" t="s">
        <v>80</v>
      </c>
      <c r="AY684" s="241" t="s">
        <v>202</v>
      </c>
    </row>
    <row r="685" s="2" customFormat="1" ht="16.5" customHeight="1">
      <c r="A685" s="38"/>
      <c r="B685" s="39"/>
      <c r="C685" s="242" t="s">
        <v>1879</v>
      </c>
      <c r="D685" s="242" t="s">
        <v>243</v>
      </c>
      <c r="E685" s="243" t="s">
        <v>1880</v>
      </c>
      <c r="F685" s="244" t="s">
        <v>1804</v>
      </c>
      <c r="G685" s="245" t="s">
        <v>280</v>
      </c>
      <c r="H685" s="246">
        <v>20</v>
      </c>
      <c r="I685" s="247"/>
      <c r="J685" s="248">
        <f>ROUND(I685*H685,2)</f>
        <v>0</v>
      </c>
      <c r="K685" s="244" t="s">
        <v>19</v>
      </c>
      <c r="L685" s="249"/>
      <c r="M685" s="250" t="s">
        <v>19</v>
      </c>
      <c r="N685" s="251" t="s">
        <v>44</v>
      </c>
      <c r="O685" s="84"/>
      <c r="P685" s="221">
        <f>O685*H685</f>
        <v>0</v>
      </c>
      <c r="Q685" s="221">
        <v>0.0032000000000000002</v>
      </c>
      <c r="R685" s="221">
        <f>Q685*H685</f>
        <v>0.064000000000000001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960</v>
      </c>
      <c r="AT685" s="223" t="s">
        <v>243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230</v>
      </c>
      <c r="BM685" s="223" t="s">
        <v>1881</v>
      </c>
    </row>
    <row r="686" s="2" customFormat="1" ht="16.5" customHeight="1">
      <c r="A686" s="38"/>
      <c r="B686" s="39"/>
      <c r="C686" s="242" t="s">
        <v>1882</v>
      </c>
      <c r="D686" s="242" t="s">
        <v>243</v>
      </c>
      <c r="E686" s="243" t="s">
        <v>1883</v>
      </c>
      <c r="F686" s="244" t="s">
        <v>1804</v>
      </c>
      <c r="G686" s="245" t="s">
        <v>280</v>
      </c>
      <c r="H686" s="246">
        <v>20</v>
      </c>
      <c r="I686" s="247"/>
      <c r="J686" s="248">
        <f>ROUND(I686*H686,2)</f>
        <v>0</v>
      </c>
      <c r="K686" s="244" t="s">
        <v>19</v>
      </c>
      <c r="L686" s="249"/>
      <c r="M686" s="250" t="s">
        <v>19</v>
      </c>
      <c r="N686" s="251" t="s">
        <v>44</v>
      </c>
      <c r="O686" s="84"/>
      <c r="P686" s="221">
        <f>O686*H686</f>
        <v>0</v>
      </c>
      <c r="Q686" s="221">
        <v>0.0032000000000000002</v>
      </c>
      <c r="R686" s="221">
        <f>Q686*H686</f>
        <v>0.064000000000000001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960</v>
      </c>
      <c r="AT686" s="223" t="s">
        <v>243</v>
      </c>
      <c r="AU686" s="223" t="s">
        <v>82</v>
      </c>
      <c r="AY686" s="17" t="s">
        <v>202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230</v>
      </c>
      <c r="BM686" s="223" t="s">
        <v>1884</v>
      </c>
    </row>
    <row r="687" s="2" customFormat="1" ht="16.5" customHeight="1">
      <c r="A687" s="38"/>
      <c r="B687" s="39"/>
      <c r="C687" s="242" t="s">
        <v>1885</v>
      </c>
      <c r="D687" s="242" t="s">
        <v>243</v>
      </c>
      <c r="E687" s="243" t="s">
        <v>1886</v>
      </c>
      <c r="F687" s="244" t="s">
        <v>1804</v>
      </c>
      <c r="G687" s="245" t="s">
        <v>280</v>
      </c>
      <c r="H687" s="246">
        <v>2</v>
      </c>
      <c r="I687" s="247"/>
      <c r="J687" s="248">
        <f>ROUND(I687*H687,2)</f>
        <v>0</v>
      </c>
      <c r="K687" s="244" t="s">
        <v>19</v>
      </c>
      <c r="L687" s="249"/>
      <c r="M687" s="250" t="s">
        <v>19</v>
      </c>
      <c r="N687" s="251" t="s">
        <v>44</v>
      </c>
      <c r="O687" s="84"/>
      <c r="P687" s="221">
        <f>O687*H687</f>
        <v>0</v>
      </c>
      <c r="Q687" s="221">
        <v>0.0032000000000000002</v>
      </c>
      <c r="R687" s="221">
        <f>Q687*H687</f>
        <v>0.0064000000000000003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960</v>
      </c>
      <c r="AT687" s="223" t="s">
        <v>243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230</v>
      </c>
      <c r="BM687" s="223" t="s">
        <v>1887</v>
      </c>
    </row>
    <row r="688" s="2" customFormat="1" ht="16.5" customHeight="1">
      <c r="A688" s="38"/>
      <c r="B688" s="39"/>
      <c r="C688" s="212" t="s">
        <v>1888</v>
      </c>
      <c r="D688" s="212" t="s">
        <v>205</v>
      </c>
      <c r="E688" s="213" t="s">
        <v>1889</v>
      </c>
      <c r="F688" s="214" t="s">
        <v>1890</v>
      </c>
      <c r="G688" s="215" t="s">
        <v>647</v>
      </c>
      <c r="H688" s="216">
        <v>8400</v>
      </c>
      <c r="I688" s="217"/>
      <c r="J688" s="218">
        <f>ROUND(I688*H688,2)</f>
        <v>0</v>
      </c>
      <c r="K688" s="214" t="s">
        <v>209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8.0000000000000007E-05</v>
      </c>
      <c r="R688" s="221">
        <f>Q688*H688</f>
        <v>0.67200000000000004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230</v>
      </c>
      <c r="AT688" s="223" t="s">
        <v>205</v>
      </c>
      <c r="AU688" s="223" t="s">
        <v>82</v>
      </c>
      <c r="AY688" s="17" t="s">
        <v>202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80</v>
      </c>
      <c r="BK688" s="224">
        <f>ROUND(I688*H688,2)</f>
        <v>0</v>
      </c>
      <c r="BL688" s="17" t="s">
        <v>230</v>
      </c>
      <c r="BM688" s="223" t="s">
        <v>1891</v>
      </c>
    </row>
    <row r="689" s="2" customFormat="1">
      <c r="A689" s="38"/>
      <c r="B689" s="39"/>
      <c r="C689" s="40"/>
      <c r="D689" s="225" t="s">
        <v>212</v>
      </c>
      <c r="E689" s="40"/>
      <c r="F689" s="226" t="s">
        <v>1892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212</v>
      </c>
      <c r="AU689" s="17" t="s">
        <v>82</v>
      </c>
    </row>
    <row r="690" s="2" customFormat="1" ht="16.5" customHeight="1">
      <c r="A690" s="38"/>
      <c r="B690" s="39"/>
      <c r="C690" s="242" t="s">
        <v>1893</v>
      </c>
      <c r="D690" s="242" t="s">
        <v>243</v>
      </c>
      <c r="E690" s="243" t="s">
        <v>1894</v>
      </c>
      <c r="F690" s="244" t="s">
        <v>1895</v>
      </c>
      <c r="G690" s="245" t="s">
        <v>218</v>
      </c>
      <c r="H690" s="246">
        <v>8.4000000000000004</v>
      </c>
      <c r="I690" s="247"/>
      <c r="J690" s="248">
        <f>ROUND(I690*H690,2)</f>
        <v>0</v>
      </c>
      <c r="K690" s="244" t="s">
        <v>209</v>
      </c>
      <c r="L690" s="249"/>
      <c r="M690" s="250" t="s">
        <v>19</v>
      </c>
      <c r="N690" s="251" t="s">
        <v>44</v>
      </c>
      <c r="O690" s="84"/>
      <c r="P690" s="221">
        <f>O690*H690</f>
        <v>0</v>
      </c>
      <c r="Q690" s="221">
        <v>1</v>
      </c>
      <c r="R690" s="221">
        <f>Q690*H690</f>
        <v>8.4000000000000004</v>
      </c>
      <c r="S690" s="221">
        <v>0</v>
      </c>
      <c r="T690" s="22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3" t="s">
        <v>960</v>
      </c>
      <c r="AT690" s="223" t="s">
        <v>243</v>
      </c>
      <c r="AU690" s="223" t="s">
        <v>82</v>
      </c>
      <c r="AY690" s="17" t="s">
        <v>202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80</v>
      </c>
      <c r="BK690" s="224">
        <f>ROUND(I690*H690,2)</f>
        <v>0</v>
      </c>
      <c r="BL690" s="17" t="s">
        <v>230</v>
      </c>
      <c r="BM690" s="223" t="s">
        <v>1896</v>
      </c>
    </row>
    <row r="691" s="13" customFormat="1">
      <c r="A691" s="13"/>
      <c r="B691" s="230"/>
      <c r="C691" s="231"/>
      <c r="D691" s="232" t="s">
        <v>221</v>
      </c>
      <c r="E691" s="233" t="s">
        <v>19</v>
      </c>
      <c r="F691" s="234" t="s">
        <v>1897</v>
      </c>
      <c r="G691" s="231"/>
      <c r="H691" s="235">
        <v>8.4000000000000004</v>
      </c>
      <c r="I691" s="236"/>
      <c r="J691" s="231"/>
      <c r="K691" s="231"/>
      <c r="L691" s="237"/>
      <c r="M691" s="238"/>
      <c r="N691" s="239"/>
      <c r="O691" s="239"/>
      <c r="P691" s="239"/>
      <c r="Q691" s="239"/>
      <c r="R691" s="239"/>
      <c r="S691" s="239"/>
      <c r="T691" s="24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1" t="s">
        <v>221</v>
      </c>
      <c r="AU691" s="241" t="s">
        <v>82</v>
      </c>
      <c r="AV691" s="13" t="s">
        <v>82</v>
      </c>
      <c r="AW691" s="13" t="s">
        <v>35</v>
      </c>
      <c r="AX691" s="13" t="s">
        <v>80</v>
      </c>
      <c r="AY691" s="241" t="s">
        <v>202</v>
      </c>
    </row>
    <row r="692" s="2" customFormat="1" ht="16.5" customHeight="1">
      <c r="A692" s="38"/>
      <c r="B692" s="39"/>
      <c r="C692" s="242" t="s">
        <v>1898</v>
      </c>
      <c r="D692" s="242" t="s">
        <v>243</v>
      </c>
      <c r="E692" s="243" t="s">
        <v>1899</v>
      </c>
      <c r="F692" s="244" t="s">
        <v>1900</v>
      </c>
      <c r="G692" s="245" t="s">
        <v>280</v>
      </c>
      <c r="H692" s="246">
        <v>3733.3330000000001</v>
      </c>
      <c r="I692" s="247"/>
      <c r="J692" s="248">
        <f>ROUND(I692*H692,2)</f>
        <v>0</v>
      </c>
      <c r="K692" s="244" t="s">
        <v>209</v>
      </c>
      <c r="L692" s="249"/>
      <c r="M692" s="250" t="s">
        <v>19</v>
      </c>
      <c r="N692" s="251" t="s">
        <v>44</v>
      </c>
      <c r="O692" s="84"/>
      <c r="P692" s="221">
        <f>O692*H692</f>
        <v>0</v>
      </c>
      <c r="Q692" s="221">
        <v>4.0000000000000003E-05</v>
      </c>
      <c r="R692" s="221">
        <f>Q692*H692</f>
        <v>0.14933332000000002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960</v>
      </c>
      <c r="AT692" s="223" t="s">
        <v>243</v>
      </c>
      <c r="AU692" s="223" t="s">
        <v>82</v>
      </c>
      <c r="AY692" s="17" t="s">
        <v>202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230</v>
      </c>
      <c r="BM692" s="223" t="s">
        <v>1901</v>
      </c>
    </row>
    <row r="693" s="2" customFormat="1" ht="16.5" customHeight="1">
      <c r="A693" s="38"/>
      <c r="B693" s="39"/>
      <c r="C693" s="242" t="s">
        <v>1902</v>
      </c>
      <c r="D693" s="242" t="s">
        <v>243</v>
      </c>
      <c r="E693" s="243" t="s">
        <v>1903</v>
      </c>
      <c r="F693" s="244" t="s">
        <v>1904</v>
      </c>
      <c r="G693" s="245" t="s">
        <v>280</v>
      </c>
      <c r="H693" s="246">
        <v>3733.3330000000001</v>
      </c>
      <c r="I693" s="247"/>
      <c r="J693" s="248">
        <f>ROUND(I693*H693,2)</f>
        <v>0</v>
      </c>
      <c r="K693" s="244" t="s">
        <v>209</v>
      </c>
      <c r="L693" s="249"/>
      <c r="M693" s="250" t="s">
        <v>19</v>
      </c>
      <c r="N693" s="251" t="s">
        <v>44</v>
      </c>
      <c r="O693" s="84"/>
      <c r="P693" s="221">
        <f>O693*H693</f>
        <v>0</v>
      </c>
      <c r="Q693" s="221">
        <v>0.00013999999999999999</v>
      </c>
      <c r="R693" s="221">
        <f>Q693*H693</f>
        <v>0.52266661999999997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960</v>
      </c>
      <c r="AT693" s="223" t="s">
        <v>243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230</v>
      </c>
      <c r="BM693" s="223" t="s">
        <v>1905</v>
      </c>
    </row>
    <row r="694" s="2" customFormat="1" ht="16.5" customHeight="1">
      <c r="A694" s="38"/>
      <c r="B694" s="39"/>
      <c r="C694" s="242" t="s">
        <v>1906</v>
      </c>
      <c r="D694" s="242" t="s">
        <v>243</v>
      </c>
      <c r="E694" s="243" t="s">
        <v>1907</v>
      </c>
      <c r="F694" s="244" t="s">
        <v>1908</v>
      </c>
      <c r="G694" s="245" t="s">
        <v>280</v>
      </c>
      <c r="H694" s="246">
        <v>3733.3330000000001</v>
      </c>
      <c r="I694" s="247"/>
      <c r="J694" s="248">
        <f>ROUND(I694*H694,2)</f>
        <v>0</v>
      </c>
      <c r="K694" s="244" t="s">
        <v>209</v>
      </c>
      <c r="L694" s="249"/>
      <c r="M694" s="250" t="s">
        <v>19</v>
      </c>
      <c r="N694" s="251" t="s">
        <v>44</v>
      </c>
      <c r="O694" s="84"/>
      <c r="P694" s="221">
        <f>O694*H694</f>
        <v>0</v>
      </c>
      <c r="Q694" s="221">
        <v>0.00024000000000000001</v>
      </c>
      <c r="R694" s="221">
        <f>Q694*H694</f>
        <v>0.89599992000000006</v>
      </c>
      <c r="S694" s="221">
        <v>0</v>
      </c>
      <c r="T694" s="22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3" t="s">
        <v>960</v>
      </c>
      <c r="AT694" s="223" t="s">
        <v>243</v>
      </c>
      <c r="AU694" s="223" t="s">
        <v>82</v>
      </c>
      <c r="AY694" s="17" t="s">
        <v>202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80</v>
      </c>
      <c r="BK694" s="224">
        <f>ROUND(I694*H694,2)</f>
        <v>0</v>
      </c>
      <c r="BL694" s="17" t="s">
        <v>230</v>
      </c>
      <c r="BM694" s="223" t="s">
        <v>1909</v>
      </c>
    </row>
    <row r="695" s="2" customFormat="1" ht="16.5" customHeight="1">
      <c r="A695" s="38"/>
      <c r="B695" s="39"/>
      <c r="C695" s="212" t="s">
        <v>1910</v>
      </c>
      <c r="D695" s="212" t="s">
        <v>205</v>
      </c>
      <c r="E695" s="213" t="s">
        <v>1911</v>
      </c>
      <c r="F695" s="214" t="s">
        <v>1912</v>
      </c>
      <c r="G695" s="215" t="s">
        <v>208</v>
      </c>
      <c r="H695" s="216">
        <v>16</v>
      </c>
      <c r="I695" s="217"/>
      <c r="J695" s="218">
        <f>ROUND(I695*H695,2)</f>
        <v>0</v>
      </c>
      <c r="K695" s="214" t="s">
        <v>209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0.00027999999999999998</v>
      </c>
      <c r="R695" s="221">
        <f>Q695*H695</f>
        <v>0.0044799999999999996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230</v>
      </c>
      <c r="AT695" s="223" t="s">
        <v>205</v>
      </c>
      <c r="AU695" s="223" t="s">
        <v>82</v>
      </c>
      <c r="AY695" s="17" t="s">
        <v>202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230</v>
      </c>
      <c r="BM695" s="223" t="s">
        <v>1913</v>
      </c>
    </row>
    <row r="696" s="2" customFormat="1">
      <c r="A696" s="38"/>
      <c r="B696" s="39"/>
      <c r="C696" s="40"/>
      <c r="D696" s="225" t="s">
        <v>212</v>
      </c>
      <c r="E696" s="40"/>
      <c r="F696" s="226" t="s">
        <v>1914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212</v>
      </c>
      <c r="AU696" s="17" t="s">
        <v>82</v>
      </c>
    </row>
    <row r="697" s="2" customFormat="1" ht="16.5" customHeight="1">
      <c r="A697" s="38"/>
      <c r="B697" s="39"/>
      <c r="C697" s="242" t="s">
        <v>1915</v>
      </c>
      <c r="D697" s="242" t="s">
        <v>243</v>
      </c>
      <c r="E697" s="243" t="s">
        <v>1916</v>
      </c>
      <c r="F697" s="244" t="s">
        <v>1917</v>
      </c>
      <c r="G697" s="245" t="s">
        <v>208</v>
      </c>
      <c r="H697" s="246">
        <v>17.600000000000001</v>
      </c>
      <c r="I697" s="247"/>
      <c r="J697" s="248">
        <f>ROUND(I697*H697,2)</f>
        <v>0</v>
      </c>
      <c r="K697" s="244" t="s">
        <v>19</v>
      </c>
      <c r="L697" s="249"/>
      <c r="M697" s="250" t="s">
        <v>19</v>
      </c>
      <c r="N697" s="251" t="s">
        <v>44</v>
      </c>
      <c r="O697" s="84"/>
      <c r="P697" s="221">
        <f>O697*H697</f>
        <v>0</v>
      </c>
      <c r="Q697" s="221">
        <v>0.062399999999999997</v>
      </c>
      <c r="R697" s="221">
        <f>Q697*H697</f>
        <v>1.0982400000000001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960</v>
      </c>
      <c r="AT697" s="223" t="s">
        <v>243</v>
      </c>
      <c r="AU697" s="223" t="s">
        <v>82</v>
      </c>
      <c r="AY697" s="17" t="s">
        <v>202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80</v>
      </c>
      <c r="BK697" s="224">
        <f>ROUND(I697*H697,2)</f>
        <v>0</v>
      </c>
      <c r="BL697" s="17" t="s">
        <v>230</v>
      </c>
      <c r="BM697" s="223" t="s">
        <v>1918</v>
      </c>
    </row>
    <row r="698" s="13" customFormat="1">
      <c r="A698" s="13"/>
      <c r="B698" s="230"/>
      <c r="C698" s="231"/>
      <c r="D698" s="232" t="s">
        <v>221</v>
      </c>
      <c r="E698" s="231"/>
      <c r="F698" s="234" t="s">
        <v>1919</v>
      </c>
      <c r="G698" s="231"/>
      <c r="H698" s="235">
        <v>17.600000000000001</v>
      </c>
      <c r="I698" s="236"/>
      <c r="J698" s="231"/>
      <c r="K698" s="231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221</v>
      </c>
      <c r="AU698" s="241" t="s">
        <v>82</v>
      </c>
      <c r="AV698" s="13" t="s">
        <v>82</v>
      </c>
      <c r="AW698" s="13" t="s">
        <v>4</v>
      </c>
      <c r="AX698" s="13" t="s">
        <v>80</v>
      </c>
      <c r="AY698" s="241" t="s">
        <v>202</v>
      </c>
    </row>
    <row r="699" s="2" customFormat="1" ht="16.5" customHeight="1">
      <c r="A699" s="38"/>
      <c r="B699" s="39"/>
      <c r="C699" s="212" t="s">
        <v>1920</v>
      </c>
      <c r="D699" s="212" t="s">
        <v>205</v>
      </c>
      <c r="E699" s="213" t="s">
        <v>1921</v>
      </c>
      <c r="F699" s="214" t="s">
        <v>1922</v>
      </c>
      <c r="G699" s="215" t="s">
        <v>208</v>
      </c>
      <c r="H699" s="216">
        <v>16</v>
      </c>
      <c r="I699" s="217"/>
      <c r="J699" s="218">
        <f>ROUND(I699*H699,2)</f>
        <v>0</v>
      </c>
      <c r="K699" s="214" t="s">
        <v>209</v>
      </c>
      <c r="L699" s="44"/>
      <c r="M699" s="219" t="s">
        <v>19</v>
      </c>
      <c r="N699" s="220" t="s">
        <v>44</v>
      </c>
      <c r="O699" s="84"/>
      <c r="P699" s="221">
        <f>O699*H699</f>
        <v>0</v>
      </c>
      <c r="Q699" s="221">
        <v>0.00027999999999999998</v>
      </c>
      <c r="R699" s="221">
        <f>Q699*H699</f>
        <v>0.0044799999999999996</v>
      </c>
      <c r="S699" s="221">
        <v>0</v>
      </c>
      <c r="T699" s="22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3" t="s">
        <v>230</v>
      </c>
      <c r="AT699" s="223" t="s">
        <v>205</v>
      </c>
      <c r="AU699" s="223" t="s">
        <v>82</v>
      </c>
      <c r="AY699" s="17" t="s">
        <v>202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80</v>
      </c>
      <c r="BK699" s="224">
        <f>ROUND(I699*H699,2)</f>
        <v>0</v>
      </c>
      <c r="BL699" s="17" t="s">
        <v>230</v>
      </c>
      <c r="BM699" s="223" t="s">
        <v>1923</v>
      </c>
    </row>
    <row r="700" s="2" customFormat="1">
      <c r="A700" s="38"/>
      <c r="B700" s="39"/>
      <c r="C700" s="40"/>
      <c r="D700" s="225" t="s">
        <v>212</v>
      </c>
      <c r="E700" s="40"/>
      <c r="F700" s="226" t="s">
        <v>1924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212</v>
      </c>
      <c r="AU700" s="17" t="s">
        <v>82</v>
      </c>
    </row>
    <row r="701" s="2" customFormat="1" ht="24.15" customHeight="1">
      <c r="A701" s="38"/>
      <c r="B701" s="39"/>
      <c r="C701" s="212" t="s">
        <v>1925</v>
      </c>
      <c r="D701" s="212" t="s">
        <v>205</v>
      </c>
      <c r="E701" s="213" t="s">
        <v>1926</v>
      </c>
      <c r="F701" s="214" t="s">
        <v>1927</v>
      </c>
      <c r="G701" s="215" t="s">
        <v>280</v>
      </c>
      <c r="H701" s="216">
        <v>100</v>
      </c>
      <c r="I701" s="217"/>
      <c r="J701" s="218">
        <f>ROUND(I701*H701,2)</f>
        <v>0</v>
      </c>
      <c r="K701" s="214" t="s">
        <v>209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1.0000000000000001E-05</v>
      </c>
      <c r="R701" s="221">
        <f>Q701*H701</f>
        <v>0.001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230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230</v>
      </c>
      <c r="BM701" s="223" t="s">
        <v>1928</v>
      </c>
    </row>
    <row r="702" s="2" customFormat="1">
      <c r="A702" s="38"/>
      <c r="B702" s="39"/>
      <c r="C702" s="40"/>
      <c r="D702" s="225" t="s">
        <v>212</v>
      </c>
      <c r="E702" s="40"/>
      <c r="F702" s="226" t="s">
        <v>1929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212</v>
      </c>
      <c r="AU702" s="17" t="s">
        <v>82</v>
      </c>
    </row>
    <row r="703" s="2" customFormat="1" ht="16.5" customHeight="1">
      <c r="A703" s="38"/>
      <c r="B703" s="39"/>
      <c r="C703" s="242" t="s">
        <v>1930</v>
      </c>
      <c r="D703" s="242" t="s">
        <v>243</v>
      </c>
      <c r="E703" s="243" t="s">
        <v>1931</v>
      </c>
      <c r="F703" s="244" t="s">
        <v>1932</v>
      </c>
      <c r="G703" s="245" t="s">
        <v>280</v>
      </c>
      <c r="H703" s="246">
        <v>100</v>
      </c>
      <c r="I703" s="247"/>
      <c r="J703" s="248">
        <f>ROUND(I703*H703,2)</f>
        <v>0</v>
      </c>
      <c r="K703" s="244" t="s">
        <v>209</v>
      </c>
      <c r="L703" s="249"/>
      <c r="M703" s="250" t="s">
        <v>19</v>
      </c>
      <c r="N703" s="251" t="s">
        <v>44</v>
      </c>
      <c r="O703" s="84"/>
      <c r="P703" s="221">
        <f>O703*H703</f>
        <v>0</v>
      </c>
      <c r="Q703" s="221">
        <v>6.0000000000000002E-05</v>
      </c>
      <c r="R703" s="221">
        <f>Q703*H703</f>
        <v>0.0060000000000000001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680</v>
      </c>
      <c r="AT703" s="223" t="s">
        <v>243</v>
      </c>
      <c r="AU703" s="223" t="s">
        <v>82</v>
      </c>
      <c r="AY703" s="17" t="s">
        <v>202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680</v>
      </c>
      <c r="BM703" s="223" t="s">
        <v>1933</v>
      </c>
    </row>
    <row r="704" s="13" customFormat="1">
      <c r="A704" s="13"/>
      <c r="B704" s="230"/>
      <c r="C704" s="231"/>
      <c r="D704" s="232" t="s">
        <v>221</v>
      </c>
      <c r="E704" s="231"/>
      <c r="F704" s="234" t="s">
        <v>1934</v>
      </c>
      <c r="G704" s="231"/>
      <c r="H704" s="235">
        <v>100</v>
      </c>
      <c r="I704" s="236"/>
      <c r="J704" s="231"/>
      <c r="K704" s="231"/>
      <c r="L704" s="237"/>
      <c r="M704" s="238"/>
      <c r="N704" s="239"/>
      <c r="O704" s="239"/>
      <c r="P704" s="239"/>
      <c r="Q704" s="239"/>
      <c r="R704" s="239"/>
      <c r="S704" s="239"/>
      <c r="T704" s="24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1" t="s">
        <v>221</v>
      </c>
      <c r="AU704" s="241" t="s">
        <v>82</v>
      </c>
      <c r="AV704" s="13" t="s">
        <v>82</v>
      </c>
      <c r="AW704" s="13" t="s">
        <v>4</v>
      </c>
      <c r="AX704" s="13" t="s">
        <v>80</v>
      </c>
      <c r="AY704" s="241" t="s">
        <v>202</v>
      </c>
    </row>
    <row r="705" s="2" customFormat="1" ht="16.5" customHeight="1">
      <c r="A705" s="38"/>
      <c r="B705" s="39"/>
      <c r="C705" s="212" t="s">
        <v>1935</v>
      </c>
      <c r="D705" s="212" t="s">
        <v>205</v>
      </c>
      <c r="E705" s="213" t="s">
        <v>1936</v>
      </c>
      <c r="F705" s="214" t="s">
        <v>1937</v>
      </c>
      <c r="G705" s="215" t="s">
        <v>208</v>
      </c>
      <c r="H705" s="216">
        <v>20</v>
      </c>
      <c r="I705" s="217"/>
      <c r="J705" s="218">
        <f>ROUND(I705*H705,2)</f>
        <v>0</v>
      </c>
      <c r="K705" s="214" t="s">
        <v>209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0.00042999999999999999</v>
      </c>
      <c r="R705" s="221">
        <f>Q705*H705</f>
        <v>0.0086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230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230</v>
      </c>
      <c r="BM705" s="223" t="s">
        <v>1938</v>
      </c>
    </row>
    <row r="706" s="2" customFormat="1">
      <c r="A706" s="38"/>
      <c r="B706" s="39"/>
      <c r="C706" s="40"/>
      <c r="D706" s="225" t="s">
        <v>212</v>
      </c>
      <c r="E706" s="40"/>
      <c r="F706" s="226" t="s">
        <v>1939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212</v>
      </c>
      <c r="AU706" s="17" t="s">
        <v>82</v>
      </c>
    </row>
    <row r="707" s="2" customFormat="1" ht="16.5" customHeight="1">
      <c r="A707" s="38"/>
      <c r="B707" s="39"/>
      <c r="C707" s="242" t="s">
        <v>1940</v>
      </c>
      <c r="D707" s="242" t="s">
        <v>243</v>
      </c>
      <c r="E707" s="243" t="s">
        <v>1941</v>
      </c>
      <c r="F707" s="244" t="s">
        <v>1942</v>
      </c>
      <c r="G707" s="245" t="s">
        <v>208</v>
      </c>
      <c r="H707" s="246">
        <v>20</v>
      </c>
      <c r="I707" s="247"/>
      <c r="J707" s="248">
        <f>ROUND(I707*H707,2)</f>
        <v>0</v>
      </c>
      <c r="K707" s="244" t="s">
        <v>209</v>
      </c>
      <c r="L707" s="249"/>
      <c r="M707" s="250" t="s">
        <v>19</v>
      </c>
      <c r="N707" s="251" t="s">
        <v>44</v>
      </c>
      <c r="O707" s="84"/>
      <c r="P707" s="221">
        <f>O707*H707</f>
        <v>0</v>
      </c>
      <c r="Q707" s="221">
        <v>0.091130000000000003</v>
      </c>
      <c r="R707" s="221">
        <f>Q707*H707</f>
        <v>1.8226</v>
      </c>
      <c r="S707" s="221">
        <v>0</v>
      </c>
      <c r="T707" s="22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3" t="s">
        <v>960</v>
      </c>
      <c r="AT707" s="223" t="s">
        <v>243</v>
      </c>
      <c r="AU707" s="223" t="s">
        <v>82</v>
      </c>
      <c r="AY707" s="17" t="s">
        <v>202</v>
      </c>
      <c r="BE707" s="224">
        <f>IF(N707="základní",J707,0)</f>
        <v>0</v>
      </c>
      <c r="BF707" s="224">
        <f>IF(N707="snížená",J707,0)</f>
        <v>0</v>
      </c>
      <c r="BG707" s="224">
        <f>IF(N707="zákl. přenesená",J707,0)</f>
        <v>0</v>
      </c>
      <c r="BH707" s="224">
        <f>IF(N707="sníž. přenesená",J707,0)</f>
        <v>0</v>
      </c>
      <c r="BI707" s="224">
        <f>IF(N707="nulová",J707,0)</f>
        <v>0</v>
      </c>
      <c r="BJ707" s="17" t="s">
        <v>80</v>
      </c>
      <c r="BK707" s="224">
        <f>ROUND(I707*H707,2)</f>
        <v>0</v>
      </c>
      <c r="BL707" s="17" t="s">
        <v>230</v>
      </c>
      <c r="BM707" s="223" t="s">
        <v>1943</v>
      </c>
    </row>
    <row r="708" s="2" customFormat="1" ht="16.5" customHeight="1">
      <c r="A708" s="38"/>
      <c r="B708" s="39"/>
      <c r="C708" s="212" t="s">
        <v>1944</v>
      </c>
      <c r="D708" s="212" t="s">
        <v>205</v>
      </c>
      <c r="E708" s="213" t="s">
        <v>1945</v>
      </c>
      <c r="F708" s="214" t="s">
        <v>1946</v>
      </c>
      <c r="G708" s="215" t="s">
        <v>208</v>
      </c>
      <c r="H708" s="216">
        <v>60</v>
      </c>
      <c r="I708" s="217"/>
      <c r="J708" s="218">
        <f>ROUND(I708*H708,2)</f>
        <v>0</v>
      </c>
      <c r="K708" s="214" t="s">
        <v>209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0.00148</v>
      </c>
      <c r="R708" s="221">
        <f>Q708*H708</f>
        <v>0.088800000000000004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230</v>
      </c>
      <c r="AT708" s="223" t="s">
        <v>205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230</v>
      </c>
      <c r="BM708" s="223" t="s">
        <v>1947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1948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16.5" customHeight="1">
      <c r="A710" s="38"/>
      <c r="B710" s="39"/>
      <c r="C710" s="242" t="s">
        <v>1949</v>
      </c>
      <c r="D710" s="242" t="s">
        <v>243</v>
      </c>
      <c r="E710" s="243" t="s">
        <v>1950</v>
      </c>
      <c r="F710" s="244" t="s">
        <v>1951</v>
      </c>
      <c r="G710" s="245" t="s">
        <v>208</v>
      </c>
      <c r="H710" s="246">
        <v>60</v>
      </c>
      <c r="I710" s="247"/>
      <c r="J710" s="248">
        <f>ROUND(I710*H710,2)</f>
        <v>0</v>
      </c>
      <c r="K710" s="244" t="s">
        <v>209</v>
      </c>
      <c r="L710" s="249"/>
      <c r="M710" s="250" t="s">
        <v>19</v>
      </c>
      <c r="N710" s="251" t="s">
        <v>44</v>
      </c>
      <c r="O710" s="84"/>
      <c r="P710" s="221">
        <f>O710*H710</f>
        <v>0</v>
      </c>
      <c r="Q710" s="221">
        <v>0.12777</v>
      </c>
      <c r="R710" s="221">
        <f>Q710*H710</f>
        <v>7.6661999999999999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960</v>
      </c>
      <c r="AT710" s="223" t="s">
        <v>243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230</v>
      </c>
      <c r="BM710" s="223" t="s">
        <v>1952</v>
      </c>
    </row>
    <row r="711" s="2" customFormat="1" ht="16.5" customHeight="1">
      <c r="A711" s="38"/>
      <c r="B711" s="39"/>
      <c r="C711" s="212" t="s">
        <v>1953</v>
      </c>
      <c r="D711" s="212" t="s">
        <v>205</v>
      </c>
      <c r="E711" s="213" t="s">
        <v>1954</v>
      </c>
      <c r="F711" s="214" t="s">
        <v>1955</v>
      </c>
      <c r="G711" s="215" t="s">
        <v>208</v>
      </c>
      <c r="H711" s="216">
        <v>55</v>
      </c>
      <c r="I711" s="217"/>
      <c r="J711" s="218">
        <f>ROUND(I711*H711,2)</f>
        <v>0</v>
      </c>
      <c r="K711" s="214" t="s">
        <v>209</v>
      </c>
      <c r="L711" s="44"/>
      <c r="M711" s="219" t="s">
        <v>19</v>
      </c>
      <c r="N711" s="220" t="s">
        <v>44</v>
      </c>
      <c r="O711" s="84"/>
      <c r="P711" s="221">
        <f>O711*H711</f>
        <v>0</v>
      </c>
      <c r="Q711" s="221">
        <v>0.00032000000000000003</v>
      </c>
      <c r="R711" s="221">
        <f>Q711*H711</f>
        <v>0.017600000000000001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230</v>
      </c>
      <c r="AT711" s="223" t="s">
        <v>205</v>
      </c>
      <c r="AU711" s="223" t="s">
        <v>82</v>
      </c>
      <c r="AY711" s="17" t="s">
        <v>202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80</v>
      </c>
      <c r="BK711" s="224">
        <f>ROUND(I711*H711,2)</f>
        <v>0</v>
      </c>
      <c r="BL711" s="17" t="s">
        <v>230</v>
      </c>
      <c r="BM711" s="223" t="s">
        <v>1956</v>
      </c>
    </row>
    <row r="712" s="2" customFormat="1">
      <c r="A712" s="38"/>
      <c r="B712" s="39"/>
      <c r="C712" s="40"/>
      <c r="D712" s="225" t="s">
        <v>212</v>
      </c>
      <c r="E712" s="40"/>
      <c r="F712" s="226" t="s">
        <v>1957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212</v>
      </c>
      <c r="AU712" s="17" t="s">
        <v>82</v>
      </c>
    </row>
    <row r="713" s="2" customFormat="1" ht="16.5" customHeight="1">
      <c r="A713" s="38"/>
      <c r="B713" s="39"/>
      <c r="C713" s="242" t="s">
        <v>1958</v>
      </c>
      <c r="D713" s="242" t="s">
        <v>243</v>
      </c>
      <c r="E713" s="243" t="s">
        <v>1959</v>
      </c>
      <c r="F713" s="244" t="s">
        <v>1960</v>
      </c>
      <c r="G713" s="245" t="s">
        <v>208</v>
      </c>
      <c r="H713" s="246">
        <v>60.5</v>
      </c>
      <c r="I713" s="247"/>
      <c r="J713" s="248">
        <f>ROUND(I713*H713,2)</f>
        <v>0</v>
      </c>
      <c r="K713" s="244" t="s">
        <v>209</v>
      </c>
      <c r="L713" s="249"/>
      <c r="M713" s="250" t="s">
        <v>19</v>
      </c>
      <c r="N713" s="251" t="s">
        <v>44</v>
      </c>
      <c r="O713" s="84"/>
      <c r="P713" s="221">
        <f>O713*H713</f>
        <v>0</v>
      </c>
      <c r="Q713" s="221">
        <v>0.01545</v>
      </c>
      <c r="R713" s="221">
        <f>Q713*H713</f>
        <v>0.93472500000000003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960</v>
      </c>
      <c r="AT713" s="223" t="s">
        <v>243</v>
      </c>
      <c r="AU713" s="223" t="s">
        <v>82</v>
      </c>
      <c r="AY713" s="17" t="s">
        <v>202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80</v>
      </c>
      <c r="BK713" s="224">
        <f>ROUND(I713*H713,2)</f>
        <v>0</v>
      </c>
      <c r="BL713" s="17" t="s">
        <v>230</v>
      </c>
      <c r="BM713" s="223" t="s">
        <v>1961</v>
      </c>
    </row>
    <row r="714" s="13" customFormat="1">
      <c r="A714" s="13"/>
      <c r="B714" s="230"/>
      <c r="C714" s="231"/>
      <c r="D714" s="232" t="s">
        <v>221</v>
      </c>
      <c r="E714" s="231"/>
      <c r="F714" s="234" t="s">
        <v>1962</v>
      </c>
      <c r="G714" s="231"/>
      <c r="H714" s="235">
        <v>60.5</v>
      </c>
      <c r="I714" s="236"/>
      <c r="J714" s="231"/>
      <c r="K714" s="231"/>
      <c r="L714" s="237"/>
      <c r="M714" s="238"/>
      <c r="N714" s="239"/>
      <c r="O714" s="239"/>
      <c r="P714" s="239"/>
      <c r="Q714" s="239"/>
      <c r="R714" s="239"/>
      <c r="S714" s="239"/>
      <c r="T714" s="24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1" t="s">
        <v>221</v>
      </c>
      <c r="AU714" s="241" t="s">
        <v>82</v>
      </c>
      <c r="AV714" s="13" t="s">
        <v>82</v>
      </c>
      <c r="AW714" s="13" t="s">
        <v>4</v>
      </c>
      <c r="AX714" s="13" t="s">
        <v>80</v>
      </c>
      <c r="AY714" s="241" t="s">
        <v>202</v>
      </c>
    </row>
    <row r="715" s="2" customFormat="1" ht="16.5" customHeight="1">
      <c r="A715" s="38"/>
      <c r="B715" s="39"/>
      <c r="C715" s="212" t="s">
        <v>1963</v>
      </c>
      <c r="D715" s="212" t="s">
        <v>205</v>
      </c>
      <c r="E715" s="213" t="s">
        <v>1964</v>
      </c>
      <c r="F715" s="214" t="s">
        <v>1965</v>
      </c>
      <c r="G715" s="215" t="s">
        <v>208</v>
      </c>
      <c r="H715" s="216">
        <v>55</v>
      </c>
      <c r="I715" s="217"/>
      <c r="J715" s="218">
        <f>ROUND(I715*H715,2)</f>
        <v>0</v>
      </c>
      <c r="K715" s="214" t="s">
        <v>209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0.00062</v>
      </c>
      <c r="R715" s="221">
        <f>Q715*H715</f>
        <v>0.034099999999999998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230</v>
      </c>
      <c r="AT715" s="223" t="s">
        <v>205</v>
      </c>
      <c r="AU715" s="223" t="s">
        <v>82</v>
      </c>
      <c r="AY715" s="17" t="s">
        <v>202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80</v>
      </c>
      <c r="BK715" s="224">
        <f>ROUND(I715*H715,2)</f>
        <v>0</v>
      </c>
      <c r="BL715" s="17" t="s">
        <v>230</v>
      </c>
      <c r="BM715" s="223" t="s">
        <v>1966</v>
      </c>
    </row>
    <row r="716" s="2" customFormat="1">
      <c r="A716" s="38"/>
      <c r="B716" s="39"/>
      <c r="C716" s="40"/>
      <c r="D716" s="225" t="s">
        <v>212</v>
      </c>
      <c r="E716" s="40"/>
      <c r="F716" s="226" t="s">
        <v>1967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212</v>
      </c>
      <c r="AU716" s="17" t="s">
        <v>82</v>
      </c>
    </row>
    <row r="717" s="13" customFormat="1">
      <c r="A717" s="13"/>
      <c r="B717" s="230"/>
      <c r="C717" s="231"/>
      <c r="D717" s="232" t="s">
        <v>221</v>
      </c>
      <c r="E717" s="233" t="s">
        <v>19</v>
      </c>
      <c r="F717" s="234" t="s">
        <v>1968</v>
      </c>
      <c r="G717" s="231"/>
      <c r="H717" s="235">
        <v>55</v>
      </c>
      <c r="I717" s="236"/>
      <c r="J717" s="231"/>
      <c r="K717" s="231"/>
      <c r="L717" s="237"/>
      <c r="M717" s="238"/>
      <c r="N717" s="239"/>
      <c r="O717" s="239"/>
      <c r="P717" s="239"/>
      <c r="Q717" s="239"/>
      <c r="R717" s="239"/>
      <c r="S717" s="239"/>
      <c r="T717" s="24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1" t="s">
        <v>221</v>
      </c>
      <c r="AU717" s="241" t="s">
        <v>82</v>
      </c>
      <c r="AV717" s="13" t="s">
        <v>82</v>
      </c>
      <c r="AW717" s="13" t="s">
        <v>35</v>
      </c>
      <c r="AX717" s="13" t="s">
        <v>80</v>
      </c>
      <c r="AY717" s="241" t="s">
        <v>202</v>
      </c>
    </row>
    <row r="718" s="2" customFormat="1" ht="16.5" customHeight="1">
      <c r="A718" s="38"/>
      <c r="B718" s="39"/>
      <c r="C718" s="212" t="s">
        <v>1969</v>
      </c>
      <c r="D718" s="212" t="s">
        <v>205</v>
      </c>
      <c r="E718" s="213" t="s">
        <v>1970</v>
      </c>
      <c r="F718" s="214" t="s">
        <v>1971</v>
      </c>
      <c r="G718" s="215" t="s">
        <v>208</v>
      </c>
      <c r="H718" s="216">
        <v>95</v>
      </c>
      <c r="I718" s="217"/>
      <c r="J718" s="218">
        <f>ROUND(I718*H718,2)</f>
        <v>0</v>
      </c>
      <c r="K718" s="214" t="s">
        <v>209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0.00148</v>
      </c>
      <c r="R718" s="221">
        <f>Q718*H718</f>
        <v>0.1406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230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230</v>
      </c>
      <c r="BM718" s="223" t="s">
        <v>1972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1973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16.5" customHeight="1">
      <c r="A720" s="38"/>
      <c r="B720" s="39"/>
      <c r="C720" s="212" t="s">
        <v>1974</v>
      </c>
      <c r="D720" s="212" t="s">
        <v>205</v>
      </c>
      <c r="E720" s="213" t="s">
        <v>1975</v>
      </c>
      <c r="F720" s="214" t="s">
        <v>1976</v>
      </c>
      <c r="G720" s="215" t="s">
        <v>280</v>
      </c>
      <c r="H720" s="216">
        <v>20</v>
      </c>
      <c r="I720" s="217"/>
      <c r="J720" s="218">
        <f>ROUND(I720*H720,2)</f>
        <v>0</v>
      </c>
      <c r="K720" s="214" t="s">
        <v>1977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230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230</v>
      </c>
      <c r="BM720" s="223" t="s">
        <v>1978</v>
      </c>
    </row>
    <row r="721" s="2" customFormat="1" ht="16.5" customHeight="1">
      <c r="A721" s="38"/>
      <c r="B721" s="39"/>
      <c r="C721" s="242" t="s">
        <v>1979</v>
      </c>
      <c r="D721" s="242" t="s">
        <v>243</v>
      </c>
      <c r="E721" s="243" t="s">
        <v>1980</v>
      </c>
      <c r="F721" s="244" t="s">
        <v>1981</v>
      </c>
      <c r="G721" s="245" t="s">
        <v>280</v>
      </c>
      <c r="H721" s="246">
        <v>10</v>
      </c>
      <c r="I721" s="247"/>
      <c r="J721" s="248">
        <f>ROUND(I721*H721,2)</f>
        <v>0</v>
      </c>
      <c r="K721" s="244" t="s">
        <v>1977</v>
      </c>
      <c r="L721" s="249"/>
      <c r="M721" s="250" t="s">
        <v>19</v>
      </c>
      <c r="N721" s="251" t="s">
        <v>44</v>
      </c>
      <c r="O721" s="84"/>
      <c r="P721" s="221">
        <f>O721*H721</f>
        <v>0</v>
      </c>
      <c r="Q721" s="221">
        <v>0.0010300000000000001</v>
      </c>
      <c r="R721" s="221">
        <f>Q721*H721</f>
        <v>0.0103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960</v>
      </c>
      <c r="AT721" s="223" t="s">
        <v>243</v>
      </c>
      <c r="AU721" s="223" t="s">
        <v>82</v>
      </c>
      <c r="AY721" s="17" t="s">
        <v>202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80</v>
      </c>
      <c r="BK721" s="224">
        <f>ROUND(I721*H721,2)</f>
        <v>0</v>
      </c>
      <c r="BL721" s="17" t="s">
        <v>230</v>
      </c>
      <c r="BM721" s="223" t="s">
        <v>1982</v>
      </c>
    </row>
    <row r="722" s="2" customFormat="1">
      <c r="A722" s="38"/>
      <c r="B722" s="39"/>
      <c r="C722" s="40"/>
      <c r="D722" s="232" t="s">
        <v>491</v>
      </c>
      <c r="E722" s="40"/>
      <c r="F722" s="252" t="s">
        <v>1983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491</v>
      </c>
      <c r="AU722" s="17" t="s">
        <v>82</v>
      </c>
    </row>
    <row r="723" s="2" customFormat="1" ht="16.5" customHeight="1">
      <c r="A723" s="38"/>
      <c r="B723" s="39"/>
      <c r="C723" s="242" t="s">
        <v>1984</v>
      </c>
      <c r="D723" s="242" t="s">
        <v>243</v>
      </c>
      <c r="E723" s="243" t="s">
        <v>1985</v>
      </c>
      <c r="F723" s="244" t="s">
        <v>1986</v>
      </c>
      <c r="G723" s="245" t="s">
        <v>280</v>
      </c>
      <c r="H723" s="246">
        <v>10</v>
      </c>
      <c r="I723" s="247"/>
      <c r="J723" s="248">
        <f>ROUND(I723*H723,2)</f>
        <v>0</v>
      </c>
      <c r="K723" s="244" t="s">
        <v>19</v>
      </c>
      <c r="L723" s="249"/>
      <c r="M723" s="250" t="s">
        <v>19</v>
      </c>
      <c r="N723" s="251" t="s">
        <v>44</v>
      </c>
      <c r="O723" s="84"/>
      <c r="P723" s="221">
        <f>O723*H723</f>
        <v>0</v>
      </c>
      <c r="Q723" s="221">
        <v>0.0010300000000000001</v>
      </c>
      <c r="R723" s="221">
        <f>Q723*H723</f>
        <v>0.0103</v>
      </c>
      <c r="S723" s="221">
        <v>0</v>
      </c>
      <c r="T723" s="22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3" t="s">
        <v>960</v>
      </c>
      <c r="AT723" s="223" t="s">
        <v>243</v>
      </c>
      <c r="AU723" s="223" t="s">
        <v>82</v>
      </c>
      <c r="AY723" s="17" t="s">
        <v>202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80</v>
      </c>
      <c r="BK723" s="224">
        <f>ROUND(I723*H723,2)</f>
        <v>0</v>
      </c>
      <c r="BL723" s="17" t="s">
        <v>230</v>
      </c>
      <c r="BM723" s="223" t="s">
        <v>1987</v>
      </c>
    </row>
    <row r="724" s="2" customFormat="1">
      <c r="A724" s="38"/>
      <c r="B724" s="39"/>
      <c r="C724" s="40"/>
      <c r="D724" s="232" t="s">
        <v>491</v>
      </c>
      <c r="E724" s="40"/>
      <c r="F724" s="252" t="s">
        <v>1983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491</v>
      </c>
      <c r="AU724" s="17" t="s">
        <v>82</v>
      </c>
    </row>
    <row r="725" s="2" customFormat="1" ht="16.5" customHeight="1">
      <c r="A725" s="38"/>
      <c r="B725" s="39"/>
      <c r="C725" s="212" t="s">
        <v>1988</v>
      </c>
      <c r="D725" s="212" t="s">
        <v>205</v>
      </c>
      <c r="E725" s="213" t="s">
        <v>1989</v>
      </c>
      <c r="F725" s="214" t="s">
        <v>1990</v>
      </c>
      <c r="G725" s="215" t="s">
        <v>280</v>
      </c>
      <c r="H725" s="216">
        <v>4</v>
      </c>
      <c r="I725" s="217"/>
      <c r="J725" s="218">
        <f>ROUND(I725*H725,2)</f>
        <v>0</v>
      </c>
      <c r="K725" s="214" t="s">
        <v>209</v>
      </c>
      <c r="L725" s="44"/>
      <c r="M725" s="219" t="s">
        <v>19</v>
      </c>
      <c r="N725" s="220" t="s">
        <v>44</v>
      </c>
      <c r="O725" s="84"/>
      <c r="P725" s="221">
        <f>O725*H725</f>
        <v>0</v>
      </c>
      <c r="Q725" s="221">
        <v>0</v>
      </c>
      <c r="R725" s="221">
        <f>Q725*H725</f>
        <v>0</v>
      </c>
      <c r="S725" s="221">
        <v>0</v>
      </c>
      <c r="T725" s="22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3" t="s">
        <v>230</v>
      </c>
      <c r="AT725" s="223" t="s">
        <v>205</v>
      </c>
      <c r="AU725" s="223" t="s">
        <v>82</v>
      </c>
      <c r="AY725" s="17" t="s">
        <v>202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80</v>
      </c>
      <c r="BK725" s="224">
        <f>ROUND(I725*H725,2)</f>
        <v>0</v>
      </c>
      <c r="BL725" s="17" t="s">
        <v>230</v>
      </c>
      <c r="BM725" s="223" t="s">
        <v>1991</v>
      </c>
    </row>
    <row r="726" s="2" customFormat="1">
      <c r="A726" s="38"/>
      <c r="B726" s="39"/>
      <c r="C726" s="40"/>
      <c r="D726" s="225" t="s">
        <v>212</v>
      </c>
      <c r="E726" s="40"/>
      <c r="F726" s="226" t="s">
        <v>1992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212</v>
      </c>
      <c r="AU726" s="17" t="s">
        <v>82</v>
      </c>
    </row>
    <row r="727" s="2" customFormat="1" ht="16.5" customHeight="1">
      <c r="A727" s="38"/>
      <c r="B727" s="39"/>
      <c r="C727" s="242" t="s">
        <v>1993</v>
      </c>
      <c r="D727" s="242" t="s">
        <v>243</v>
      </c>
      <c r="E727" s="243" t="s">
        <v>1994</v>
      </c>
      <c r="F727" s="244" t="s">
        <v>1995</v>
      </c>
      <c r="G727" s="245" t="s">
        <v>280</v>
      </c>
      <c r="H727" s="246">
        <v>4</v>
      </c>
      <c r="I727" s="247"/>
      <c r="J727" s="248">
        <f>ROUND(I727*H727,2)</f>
        <v>0</v>
      </c>
      <c r="K727" s="244" t="s">
        <v>209</v>
      </c>
      <c r="L727" s="249"/>
      <c r="M727" s="250" t="s">
        <v>19</v>
      </c>
      <c r="N727" s="251" t="s">
        <v>44</v>
      </c>
      <c r="O727" s="84"/>
      <c r="P727" s="221">
        <f>O727*H727</f>
        <v>0</v>
      </c>
      <c r="Q727" s="221">
        <v>0.0011900000000000001</v>
      </c>
      <c r="R727" s="221">
        <f>Q727*H727</f>
        <v>0.0047600000000000003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680</v>
      </c>
      <c r="AT727" s="223" t="s">
        <v>243</v>
      </c>
      <c r="AU727" s="223" t="s">
        <v>82</v>
      </c>
      <c r="AY727" s="17" t="s">
        <v>202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80</v>
      </c>
      <c r="BK727" s="224">
        <f>ROUND(I727*H727,2)</f>
        <v>0</v>
      </c>
      <c r="BL727" s="17" t="s">
        <v>680</v>
      </c>
      <c r="BM727" s="223" t="s">
        <v>1996</v>
      </c>
    </row>
    <row r="728" s="2" customFormat="1" ht="16.5" customHeight="1">
      <c r="A728" s="38"/>
      <c r="B728" s="39"/>
      <c r="C728" s="212" t="s">
        <v>1997</v>
      </c>
      <c r="D728" s="212" t="s">
        <v>205</v>
      </c>
      <c r="E728" s="213" t="s">
        <v>1998</v>
      </c>
      <c r="F728" s="214" t="s">
        <v>1999</v>
      </c>
      <c r="G728" s="215" t="s">
        <v>280</v>
      </c>
      <c r="H728" s="216">
        <v>4</v>
      </c>
      <c r="I728" s="217"/>
      <c r="J728" s="218">
        <f>ROUND(I728*H728,2)</f>
        <v>0</v>
      </c>
      <c r="K728" s="214" t="s">
        <v>209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</v>
      </c>
      <c r="R728" s="221">
        <f>Q728*H728</f>
        <v>0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230</v>
      </c>
      <c r="AT728" s="223" t="s">
        <v>205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230</v>
      </c>
      <c r="BM728" s="223" t="s">
        <v>2000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2001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16.5" customHeight="1">
      <c r="A730" s="38"/>
      <c r="B730" s="39"/>
      <c r="C730" s="242" t="s">
        <v>2002</v>
      </c>
      <c r="D730" s="242" t="s">
        <v>243</v>
      </c>
      <c r="E730" s="243" t="s">
        <v>2003</v>
      </c>
      <c r="F730" s="244" t="s">
        <v>2004</v>
      </c>
      <c r="G730" s="245" t="s">
        <v>280</v>
      </c>
      <c r="H730" s="246">
        <v>4</v>
      </c>
      <c r="I730" s="247"/>
      <c r="J730" s="248">
        <f>ROUND(I730*H730,2)</f>
        <v>0</v>
      </c>
      <c r="K730" s="244" t="s">
        <v>209</v>
      </c>
      <c r="L730" s="249"/>
      <c r="M730" s="250" t="s">
        <v>19</v>
      </c>
      <c r="N730" s="251" t="s">
        <v>44</v>
      </c>
      <c r="O730" s="84"/>
      <c r="P730" s="221">
        <f>O730*H730</f>
        <v>0</v>
      </c>
      <c r="Q730" s="221">
        <v>0.00266</v>
      </c>
      <c r="R730" s="221">
        <f>Q730*H730</f>
        <v>0.01064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680</v>
      </c>
      <c r="AT730" s="223" t="s">
        <v>243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680</v>
      </c>
      <c r="BM730" s="223" t="s">
        <v>2005</v>
      </c>
    </row>
    <row r="731" s="2" customFormat="1" ht="16.5" customHeight="1">
      <c r="A731" s="38"/>
      <c r="B731" s="39"/>
      <c r="C731" s="212" t="s">
        <v>2006</v>
      </c>
      <c r="D731" s="212" t="s">
        <v>205</v>
      </c>
      <c r="E731" s="213" t="s">
        <v>2007</v>
      </c>
      <c r="F731" s="214" t="s">
        <v>2008</v>
      </c>
      <c r="G731" s="215" t="s">
        <v>647</v>
      </c>
      <c r="H731" s="216">
        <v>500</v>
      </c>
      <c r="I731" s="217"/>
      <c r="J731" s="218">
        <f>ROUND(I731*H731,2)</f>
        <v>0</v>
      </c>
      <c r="K731" s="214" t="s">
        <v>209</v>
      </c>
      <c r="L731" s="44"/>
      <c r="M731" s="219" t="s">
        <v>19</v>
      </c>
      <c r="N731" s="220" t="s">
        <v>44</v>
      </c>
      <c r="O731" s="84"/>
      <c r="P731" s="221">
        <f>O731*H731</f>
        <v>0</v>
      </c>
      <c r="Q731" s="221">
        <v>0</v>
      </c>
      <c r="R731" s="221">
        <f>Q731*H731</f>
        <v>0</v>
      </c>
      <c r="S731" s="221">
        <v>0</v>
      </c>
      <c r="T731" s="22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3" t="s">
        <v>230</v>
      </c>
      <c r="AT731" s="223" t="s">
        <v>205</v>
      </c>
      <c r="AU731" s="223" t="s">
        <v>82</v>
      </c>
      <c r="AY731" s="17" t="s">
        <v>202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80</v>
      </c>
      <c r="BK731" s="224">
        <f>ROUND(I731*H731,2)</f>
        <v>0</v>
      </c>
      <c r="BL731" s="17" t="s">
        <v>230</v>
      </c>
      <c r="BM731" s="223" t="s">
        <v>2009</v>
      </c>
    </row>
    <row r="732" s="2" customFormat="1">
      <c r="A732" s="38"/>
      <c r="B732" s="39"/>
      <c r="C732" s="40"/>
      <c r="D732" s="225" t="s">
        <v>212</v>
      </c>
      <c r="E732" s="40"/>
      <c r="F732" s="226" t="s">
        <v>2010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212</v>
      </c>
      <c r="AU732" s="17" t="s">
        <v>82</v>
      </c>
    </row>
    <row r="733" s="2" customFormat="1" ht="16.5" customHeight="1">
      <c r="A733" s="38"/>
      <c r="B733" s="39"/>
      <c r="C733" s="242" t="s">
        <v>2011</v>
      </c>
      <c r="D733" s="242" t="s">
        <v>243</v>
      </c>
      <c r="E733" s="243" t="s">
        <v>2012</v>
      </c>
      <c r="F733" s="244" t="s">
        <v>2013</v>
      </c>
      <c r="G733" s="245" t="s">
        <v>19</v>
      </c>
      <c r="H733" s="246">
        <v>500</v>
      </c>
      <c r="I733" s="247"/>
      <c r="J733" s="248">
        <f>ROUND(I733*H733,2)</f>
        <v>0</v>
      </c>
      <c r="K733" s="244" t="s">
        <v>19</v>
      </c>
      <c r="L733" s="249"/>
      <c r="M733" s="250" t="s">
        <v>19</v>
      </c>
      <c r="N733" s="251" t="s">
        <v>44</v>
      </c>
      <c r="O733" s="84"/>
      <c r="P733" s="221">
        <f>O733*H733</f>
        <v>0</v>
      </c>
      <c r="Q733" s="221">
        <v>0</v>
      </c>
      <c r="R733" s="221">
        <f>Q733*H733</f>
        <v>0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680</v>
      </c>
      <c r="AT733" s="223" t="s">
        <v>243</v>
      </c>
      <c r="AU733" s="223" t="s">
        <v>82</v>
      </c>
      <c r="AY733" s="17" t="s">
        <v>202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80</v>
      </c>
      <c r="BK733" s="224">
        <f>ROUND(I733*H733,2)</f>
        <v>0</v>
      </c>
      <c r="BL733" s="17" t="s">
        <v>680</v>
      </c>
      <c r="BM733" s="223" t="s">
        <v>2014</v>
      </c>
    </row>
    <row r="734" s="12" customFormat="1" ht="22.8" customHeight="1">
      <c r="A734" s="12"/>
      <c r="B734" s="196"/>
      <c r="C734" s="197"/>
      <c r="D734" s="198" t="s">
        <v>72</v>
      </c>
      <c r="E734" s="210" t="s">
        <v>2015</v>
      </c>
      <c r="F734" s="210" t="s">
        <v>2016</v>
      </c>
      <c r="G734" s="197"/>
      <c r="H734" s="197"/>
      <c r="I734" s="200"/>
      <c r="J734" s="211">
        <f>BK734</f>
        <v>0</v>
      </c>
      <c r="K734" s="197"/>
      <c r="L734" s="202"/>
      <c r="M734" s="203"/>
      <c r="N734" s="204"/>
      <c r="O734" s="204"/>
      <c r="P734" s="205">
        <f>SUM(P735:P755)</f>
        <v>0</v>
      </c>
      <c r="Q734" s="204"/>
      <c r="R734" s="205">
        <f>SUM(R735:R755)</f>
        <v>5.4295</v>
      </c>
      <c r="S734" s="204"/>
      <c r="T734" s="206">
        <f>SUM(T735:T755)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7" t="s">
        <v>227</v>
      </c>
      <c r="AT734" s="208" t="s">
        <v>72</v>
      </c>
      <c r="AU734" s="208" t="s">
        <v>80</v>
      </c>
      <c r="AY734" s="207" t="s">
        <v>202</v>
      </c>
      <c r="BK734" s="209">
        <f>SUM(BK735:BK755)</f>
        <v>0</v>
      </c>
    </row>
    <row r="735" s="2" customFormat="1" ht="16.5" customHeight="1">
      <c r="A735" s="38"/>
      <c r="B735" s="39"/>
      <c r="C735" s="212" t="s">
        <v>2017</v>
      </c>
      <c r="D735" s="212" t="s">
        <v>205</v>
      </c>
      <c r="E735" s="213" t="s">
        <v>2018</v>
      </c>
      <c r="F735" s="214" t="s">
        <v>2019</v>
      </c>
      <c r="G735" s="215" t="s">
        <v>208</v>
      </c>
      <c r="H735" s="216">
        <v>11500</v>
      </c>
      <c r="I735" s="217"/>
      <c r="J735" s="218">
        <f>ROUND(I735*H735,2)</f>
        <v>0</v>
      </c>
      <c r="K735" s="214" t="s">
        <v>209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</v>
      </c>
      <c r="R735" s="221">
        <f>Q735*H735</f>
        <v>0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230</v>
      </c>
      <c r="AT735" s="223" t="s">
        <v>205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230</v>
      </c>
      <c r="BM735" s="223" t="s">
        <v>2020</v>
      </c>
    </row>
    <row r="736" s="2" customFormat="1">
      <c r="A736" s="38"/>
      <c r="B736" s="39"/>
      <c r="C736" s="40"/>
      <c r="D736" s="225" t="s">
        <v>212</v>
      </c>
      <c r="E736" s="40"/>
      <c r="F736" s="226" t="s">
        <v>2021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212</v>
      </c>
      <c r="AU736" s="17" t="s">
        <v>82</v>
      </c>
    </row>
    <row r="737" s="2" customFormat="1">
      <c r="A737" s="38"/>
      <c r="B737" s="39"/>
      <c r="C737" s="40"/>
      <c r="D737" s="232" t="s">
        <v>491</v>
      </c>
      <c r="E737" s="40"/>
      <c r="F737" s="252" t="s">
        <v>2022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491</v>
      </c>
      <c r="AU737" s="17" t="s">
        <v>82</v>
      </c>
    </row>
    <row r="738" s="2" customFormat="1" ht="16.5" customHeight="1">
      <c r="A738" s="38"/>
      <c r="B738" s="39"/>
      <c r="C738" s="242" t="s">
        <v>2023</v>
      </c>
      <c r="D738" s="242" t="s">
        <v>243</v>
      </c>
      <c r="E738" s="243" t="s">
        <v>2024</v>
      </c>
      <c r="F738" s="244" t="s">
        <v>2025</v>
      </c>
      <c r="G738" s="245" t="s">
        <v>208</v>
      </c>
      <c r="H738" s="246">
        <v>11550</v>
      </c>
      <c r="I738" s="247"/>
      <c r="J738" s="248">
        <f>ROUND(I738*H738,2)</f>
        <v>0</v>
      </c>
      <c r="K738" s="244" t="s">
        <v>209</v>
      </c>
      <c r="L738" s="249"/>
      <c r="M738" s="250" t="s">
        <v>19</v>
      </c>
      <c r="N738" s="251" t="s">
        <v>44</v>
      </c>
      <c r="O738" s="84"/>
      <c r="P738" s="221">
        <f>O738*H738</f>
        <v>0</v>
      </c>
      <c r="Q738" s="221">
        <v>0.00040000000000000002</v>
      </c>
      <c r="R738" s="221">
        <f>Q738*H738</f>
        <v>4.6200000000000001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680</v>
      </c>
      <c r="AT738" s="223" t="s">
        <v>243</v>
      </c>
      <c r="AU738" s="223" t="s">
        <v>82</v>
      </c>
      <c r="AY738" s="17" t="s">
        <v>202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680</v>
      </c>
      <c r="BM738" s="223" t="s">
        <v>2026</v>
      </c>
    </row>
    <row r="739" s="13" customFormat="1">
      <c r="A739" s="13"/>
      <c r="B739" s="230"/>
      <c r="C739" s="231"/>
      <c r="D739" s="232" t="s">
        <v>221</v>
      </c>
      <c r="E739" s="231"/>
      <c r="F739" s="234" t="s">
        <v>2027</v>
      </c>
      <c r="G739" s="231"/>
      <c r="H739" s="235">
        <v>11550</v>
      </c>
      <c r="I739" s="236"/>
      <c r="J739" s="231"/>
      <c r="K739" s="231"/>
      <c r="L739" s="237"/>
      <c r="M739" s="238"/>
      <c r="N739" s="239"/>
      <c r="O739" s="239"/>
      <c r="P739" s="239"/>
      <c r="Q739" s="239"/>
      <c r="R739" s="239"/>
      <c r="S739" s="239"/>
      <c r="T739" s="24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1" t="s">
        <v>221</v>
      </c>
      <c r="AU739" s="241" t="s">
        <v>82</v>
      </c>
      <c r="AV739" s="13" t="s">
        <v>82</v>
      </c>
      <c r="AW739" s="13" t="s">
        <v>4</v>
      </c>
      <c r="AX739" s="13" t="s">
        <v>80</v>
      </c>
      <c r="AY739" s="241" t="s">
        <v>202</v>
      </c>
    </row>
    <row r="740" s="2" customFormat="1" ht="16.5" customHeight="1">
      <c r="A740" s="38"/>
      <c r="B740" s="39"/>
      <c r="C740" s="212" t="s">
        <v>2028</v>
      </c>
      <c r="D740" s="212" t="s">
        <v>205</v>
      </c>
      <c r="E740" s="213" t="s">
        <v>2029</v>
      </c>
      <c r="F740" s="214" t="s">
        <v>2030</v>
      </c>
      <c r="G740" s="215" t="s">
        <v>2031</v>
      </c>
      <c r="H740" s="216">
        <v>11.550000000000001</v>
      </c>
      <c r="I740" s="217"/>
      <c r="J740" s="218">
        <f>ROUND(I740*H740,2)</f>
        <v>0</v>
      </c>
      <c r="K740" s="214" t="s">
        <v>209</v>
      </c>
      <c r="L740" s="44"/>
      <c r="M740" s="219" t="s">
        <v>19</v>
      </c>
      <c r="N740" s="220" t="s">
        <v>44</v>
      </c>
      <c r="O740" s="84"/>
      <c r="P740" s="221">
        <f>O740*H740</f>
        <v>0</v>
      </c>
      <c r="Q740" s="221">
        <v>0</v>
      </c>
      <c r="R740" s="221">
        <f>Q740*H740</f>
        <v>0</v>
      </c>
      <c r="S740" s="221">
        <v>0</v>
      </c>
      <c r="T740" s="22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23" t="s">
        <v>230</v>
      </c>
      <c r="AT740" s="223" t="s">
        <v>205</v>
      </c>
      <c r="AU740" s="223" t="s">
        <v>82</v>
      </c>
      <c r="AY740" s="17" t="s">
        <v>202</v>
      </c>
      <c r="BE740" s="224">
        <f>IF(N740="základní",J740,0)</f>
        <v>0</v>
      </c>
      <c r="BF740" s="224">
        <f>IF(N740="snížená",J740,0)</f>
        <v>0</v>
      </c>
      <c r="BG740" s="224">
        <f>IF(N740="zákl. přenesená",J740,0)</f>
        <v>0</v>
      </c>
      <c r="BH740" s="224">
        <f>IF(N740="sníž. přenesená",J740,0)</f>
        <v>0</v>
      </c>
      <c r="BI740" s="224">
        <f>IF(N740="nulová",J740,0)</f>
        <v>0</v>
      </c>
      <c r="BJ740" s="17" t="s">
        <v>80</v>
      </c>
      <c r="BK740" s="224">
        <f>ROUND(I740*H740,2)</f>
        <v>0</v>
      </c>
      <c r="BL740" s="17" t="s">
        <v>230</v>
      </c>
      <c r="BM740" s="223" t="s">
        <v>2032</v>
      </c>
    </row>
    <row r="741" s="2" customFormat="1">
      <c r="A741" s="38"/>
      <c r="B741" s="39"/>
      <c r="C741" s="40"/>
      <c r="D741" s="225" t="s">
        <v>212</v>
      </c>
      <c r="E741" s="40"/>
      <c r="F741" s="226" t="s">
        <v>2033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212</v>
      </c>
      <c r="AU741" s="17" t="s">
        <v>82</v>
      </c>
    </row>
    <row r="742" s="2" customFormat="1" ht="16.5" customHeight="1">
      <c r="A742" s="38"/>
      <c r="B742" s="39"/>
      <c r="C742" s="212" t="s">
        <v>2034</v>
      </c>
      <c r="D742" s="212" t="s">
        <v>205</v>
      </c>
      <c r="E742" s="213" t="s">
        <v>2035</v>
      </c>
      <c r="F742" s="214" t="s">
        <v>2036</v>
      </c>
      <c r="G742" s="215" t="s">
        <v>280</v>
      </c>
      <c r="H742" s="216">
        <v>45</v>
      </c>
      <c r="I742" s="217"/>
      <c r="J742" s="218">
        <f>ROUND(I742*H742,2)</f>
        <v>0</v>
      </c>
      <c r="K742" s="214" t="s">
        <v>209</v>
      </c>
      <c r="L742" s="44"/>
      <c r="M742" s="219" t="s">
        <v>19</v>
      </c>
      <c r="N742" s="220" t="s">
        <v>44</v>
      </c>
      <c r="O742" s="84"/>
      <c r="P742" s="221">
        <f>O742*H742</f>
        <v>0</v>
      </c>
      <c r="Q742" s="221">
        <v>0</v>
      </c>
      <c r="R742" s="221">
        <f>Q742*H742</f>
        <v>0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230</v>
      </c>
      <c r="AT742" s="223" t="s">
        <v>205</v>
      </c>
      <c r="AU742" s="223" t="s">
        <v>82</v>
      </c>
      <c r="AY742" s="17" t="s">
        <v>202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80</v>
      </c>
      <c r="BK742" s="224">
        <f>ROUND(I742*H742,2)</f>
        <v>0</v>
      </c>
      <c r="BL742" s="17" t="s">
        <v>230</v>
      </c>
      <c r="BM742" s="223" t="s">
        <v>2037</v>
      </c>
    </row>
    <row r="743" s="2" customFormat="1">
      <c r="A743" s="38"/>
      <c r="B743" s="39"/>
      <c r="C743" s="40"/>
      <c r="D743" s="225" t="s">
        <v>212</v>
      </c>
      <c r="E743" s="40"/>
      <c r="F743" s="226" t="s">
        <v>2038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212</v>
      </c>
      <c r="AU743" s="17" t="s">
        <v>82</v>
      </c>
    </row>
    <row r="744" s="2" customFormat="1">
      <c r="A744" s="38"/>
      <c r="B744" s="39"/>
      <c r="C744" s="40"/>
      <c r="D744" s="232" t="s">
        <v>491</v>
      </c>
      <c r="E744" s="40"/>
      <c r="F744" s="252" t="s">
        <v>2039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491</v>
      </c>
      <c r="AU744" s="17" t="s">
        <v>82</v>
      </c>
    </row>
    <row r="745" s="2" customFormat="1" ht="16.5" customHeight="1">
      <c r="A745" s="38"/>
      <c r="B745" s="39"/>
      <c r="C745" s="242" t="s">
        <v>2040</v>
      </c>
      <c r="D745" s="242" t="s">
        <v>243</v>
      </c>
      <c r="E745" s="243" t="s">
        <v>2041</v>
      </c>
      <c r="F745" s="244" t="s">
        <v>2042</v>
      </c>
      <c r="G745" s="245" t="s">
        <v>280</v>
      </c>
      <c r="H745" s="246">
        <v>45</v>
      </c>
      <c r="I745" s="247"/>
      <c r="J745" s="248">
        <f>ROUND(I745*H745,2)</f>
        <v>0</v>
      </c>
      <c r="K745" s="244" t="s">
        <v>209</v>
      </c>
      <c r="L745" s="249"/>
      <c r="M745" s="250" t="s">
        <v>19</v>
      </c>
      <c r="N745" s="251" t="s">
        <v>44</v>
      </c>
      <c r="O745" s="84"/>
      <c r="P745" s="221">
        <f>O745*H745</f>
        <v>0</v>
      </c>
      <c r="Q745" s="221">
        <v>0.00010000000000000001</v>
      </c>
      <c r="R745" s="221">
        <f>Q745*H745</f>
        <v>0.0045000000000000005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680</v>
      </c>
      <c r="AT745" s="223" t="s">
        <v>243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680</v>
      </c>
      <c r="BM745" s="223" t="s">
        <v>2043</v>
      </c>
    </row>
    <row r="746" s="2" customFormat="1" ht="16.5" customHeight="1">
      <c r="A746" s="38"/>
      <c r="B746" s="39"/>
      <c r="C746" s="212" t="s">
        <v>2044</v>
      </c>
      <c r="D746" s="212" t="s">
        <v>205</v>
      </c>
      <c r="E746" s="213" t="s">
        <v>2045</v>
      </c>
      <c r="F746" s="214" t="s">
        <v>2046</v>
      </c>
      <c r="G746" s="215" t="s">
        <v>280</v>
      </c>
      <c r="H746" s="216">
        <v>10</v>
      </c>
      <c r="I746" s="217"/>
      <c r="J746" s="218">
        <f>ROUND(I746*H746,2)</f>
        <v>0</v>
      </c>
      <c r="K746" s="214" t="s">
        <v>209</v>
      </c>
      <c r="L746" s="44"/>
      <c r="M746" s="219" t="s">
        <v>19</v>
      </c>
      <c r="N746" s="220" t="s">
        <v>44</v>
      </c>
      <c r="O746" s="84"/>
      <c r="P746" s="221">
        <f>O746*H746</f>
        <v>0</v>
      </c>
      <c r="Q746" s="221">
        <v>0</v>
      </c>
      <c r="R746" s="221">
        <f>Q746*H746</f>
        <v>0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230</v>
      </c>
      <c r="AT746" s="223" t="s">
        <v>205</v>
      </c>
      <c r="AU746" s="223" t="s">
        <v>82</v>
      </c>
      <c r="AY746" s="17" t="s">
        <v>202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80</v>
      </c>
      <c r="BK746" s="224">
        <f>ROUND(I746*H746,2)</f>
        <v>0</v>
      </c>
      <c r="BL746" s="17" t="s">
        <v>230</v>
      </c>
      <c r="BM746" s="223" t="s">
        <v>2047</v>
      </c>
    </row>
    <row r="747" s="2" customFormat="1">
      <c r="A747" s="38"/>
      <c r="B747" s="39"/>
      <c r="C747" s="40"/>
      <c r="D747" s="225" t="s">
        <v>212</v>
      </c>
      <c r="E747" s="40"/>
      <c r="F747" s="226" t="s">
        <v>2048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212</v>
      </c>
      <c r="AU747" s="17" t="s">
        <v>82</v>
      </c>
    </row>
    <row r="748" s="2" customFormat="1">
      <c r="A748" s="38"/>
      <c r="B748" s="39"/>
      <c r="C748" s="40"/>
      <c r="D748" s="232" t="s">
        <v>491</v>
      </c>
      <c r="E748" s="40"/>
      <c r="F748" s="252" t="s">
        <v>2049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491</v>
      </c>
      <c r="AU748" s="17" t="s">
        <v>82</v>
      </c>
    </row>
    <row r="749" s="2" customFormat="1" ht="16.5" customHeight="1">
      <c r="A749" s="38"/>
      <c r="B749" s="39"/>
      <c r="C749" s="242" t="s">
        <v>2050</v>
      </c>
      <c r="D749" s="242" t="s">
        <v>243</v>
      </c>
      <c r="E749" s="243" t="s">
        <v>2051</v>
      </c>
      <c r="F749" s="244" t="s">
        <v>2052</v>
      </c>
      <c r="G749" s="245" t="s">
        <v>280</v>
      </c>
      <c r="H749" s="246">
        <v>10</v>
      </c>
      <c r="I749" s="247"/>
      <c r="J749" s="248">
        <f>ROUND(I749*H749,2)</f>
        <v>0</v>
      </c>
      <c r="K749" s="244" t="s">
        <v>19</v>
      </c>
      <c r="L749" s="249"/>
      <c r="M749" s="250" t="s">
        <v>19</v>
      </c>
      <c r="N749" s="251" t="s">
        <v>44</v>
      </c>
      <c r="O749" s="84"/>
      <c r="P749" s="221">
        <f>O749*H749</f>
        <v>0</v>
      </c>
      <c r="Q749" s="221">
        <v>0</v>
      </c>
      <c r="R749" s="221">
        <f>Q749*H749</f>
        <v>0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680</v>
      </c>
      <c r="AT749" s="223" t="s">
        <v>243</v>
      </c>
      <c r="AU749" s="223" t="s">
        <v>82</v>
      </c>
      <c r="AY749" s="17" t="s">
        <v>202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680</v>
      </c>
      <c r="BM749" s="223" t="s">
        <v>2053</v>
      </c>
    </row>
    <row r="750" s="2" customFormat="1">
      <c r="A750" s="38"/>
      <c r="B750" s="39"/>
      <c r="C750" s="40"/>
      <c r="D750" s="232" t="s">
        <v>491</v>
      </c>
      <c r="E750" s="40"/>
      <c r="F750" s="252" t="s">
        <v>2054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491</v>
      </c>
      <c r="AU750" s="17" t="s">
        <v>82</v>
      </c>
    </row>
    <row r="751" s="2" customFormat="1" ht="16.5" customHeight="1">
      <c r="A751" s="38"/>
      <c r="B751" s="39"/>
      <c r="C751" s="212" t="s">
        <v>2055</v>
      </c>
      <c r="D751" s="212" t="s">
        <v>205</v>
      </c>
      <c r="E751" s="213" t="s">
        <v>2056</v>
      </c>
      <c r="F751" s="214" t="s">
        <v>2057</v>
      </c>
      <c r="G751" s="215" t="s">
        <v>208</v>
      </c>
      <c r="H751" s="216">
        <v>11500</v>
      </c>
      <c r="I751" s="217"/>
      <c r="J751" s="218">
        <f>ROUND(I751*H751,2)</f>
        <v>0</v>
      </c>
      <c r="K751" s="214" t="s">
        <v>209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</v>
      </c>
      <c r="R751" s="221">
        <f>Q751*H751</f>
        <v>0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230</v>
      </c>
      <c r="AT751" s="223" t="s">
        <v>205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230</v>
      </c>
      <c r="BM751" s="223" t="s">
        <v>2058</v>
      </c>
    </row>
    <row r="752" s="2" customFormat="1">
      <c r="A752" s="38"/>
      <c r="B752" s="39"/>
      <c r="C752" s="40"/>
      <c r="D752" s="225" t="s">
        <v>212</v>
      </c>
      <c r="E752" s="40"/>
      <c r="F752" s="226" t="s">
        <v>2059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212</v>
      </c>
      <c r="AU752" s="17" t="s">
        <v>82</v>
      </c>
    </row>
    <row r="753" s="2" customFormat="1" ht="21.75" customHeight="1">
      <c r="A753" s="38"/>
      <c r="B753" s="39"/>
      <c r="C753" s="212" t="s">
        <v>2060</v>
      </c>
      <c r="D753" s="212" t="s">
        <v>205</v>
      </c>
      <c r="E753" s="213" t="s">
        <v>2061</v>
      </c>
      <c r="F753" s="214" t="s">
        <v>2062</v>
      </c>
      <c r="G753" s="215" t="s">
        <v>208</v>
      </c>
      <c r="H753" s="216">
        <v>11500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6.9999999999999994E-05</v>
      </c>
      <c r="R753" s="221">
        <f>Q753*H753</f>
        <v>0.80499999999999994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230</v>
      </c>
      <c r="AT753" s="223" t="s">
        <v>205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230</v>
      </c>
      <c r="BM753" s="223" t="s">
        <v>2063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2064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2" customFormat="1">
      <c r="A755" s="38"/>
      <c r="B755" s="39"/>
      <c r="C755" s="40"/>
      <c r="D755" s="232" t="s">
        <v>491</v>
      </c>
      <c r="E755" s="40"/>
      <c r="F755" s="252" t="s">
        <v>2065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491</v>
      </c>
      <c r="AU755" s="17" t="s">
        <v>82</v>
      </c>
    </row>
    <row r="756" s="12" customFormat="1" ht="25.92" customHeight="1">
      <c r="A756" s="12"/>
      <c r="B756" s="196"/>
      <c r="C756" s="197"/>
      <c r="D756" s="198" t="s">
        <v>72</v>
      </c>
      <c r="E756" s="199" t="s">
        <v>2066</v>
      </c>
      <c r="F756" s="199" t="s">
        <v>2067</v>
      </c>
      <c r="G756" s="197"/>
      <c r="H756" s="197"/>
      <c r="I756" s="200"/>
      <c r="J756" s="201">
        <f>BK756</f>
        <v>0</v>
      </c>
      <c r="K756" s="197"/>
      <c r="L756" s="202"/>
      <c r="M756" s="203"/>
      <c r="N756" s="204"/>
      <c r="O756" s="204"/>
      <c r="P756" s="205">
        <f>SUM(P757:P762)</f>
        <v>0</v>
      </c>
      <c r="Q756" s="204"/>
      <c r="R756" s="205">
        <f>SUM(R757:R762)</f>
        <v>0</v>
      </c>
      <c r="S756" s="204"/>
      <c r="T756" s="206">
        <f>SUM(T757:T762)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7" t="s">
        <v>210</v>
      </c>
      <c r="AT756" s="208" t="s">
        <v>72</v>
      </c>
      <c r="AU756" s="208" t="s">
        <v>73</v>
      </c>
      <c r="AY756" s="207" t="s">
        <v>202</v>
      </c>
      <c r="BK756" s="209">
        <f>SUM(BK757:BK762)</f>
        <v>0</v>
      </c>
    </row>
    <row r="757" s="2" customFormat="1" ht="24.15" customHeight="1">
      <c r="A757" s="38"/>
      <c r="B757" s="39"/>
      <c r="C757" s="212" t="s">
        <v>2068</v>
      </c>
      <c r="D757" s="212" t="s">
        <v>205</v>
      </c>
      <c r="E757" s="213" t="s">
        <v>2069</v>
      </c>
      <c r="F757" s="214" t="s">
        <v>2070</v>
      </c>
      <c r="G757" s="215" t="s">
        <v>2071</v>
      </c>
      <c r="H757" s="216">
        <v>48</v>
      </c>
      <c r="I757" s="217"/>
      <c r="J757" s="218">
        <f>ROUND(I757*H757,2)</f>
        <v>0</v>
      </c>
      <c r="K757" s="214" t="s">
        <v>209</v>
      </c>
      <c r="L757" s="44"/>
      <c r="M757" s="219" t="s">
        <v>19</v>
      </c>
      <c r="N757" s="220" t="s">
        <v>44</v>
      </c>
      <c r="O757" s="84"/>
      <c r="P757" s="221">
        <f>O757*H757</f>
        <v>0</v>
      </c>
      <c r="Q757" s="221">
        <v>0</v>
      </c>
      <c r="R757" s="221">
        <f>Q757*H757</f>
        <v>0</v>
      </c>
      <c r="S757" s="221">
        <v>0</v>
      </c>
      <c r="T757" s="22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23" t="s">
        <v>2072</v>
      </c>
      <c r="AT757" s="223" t="s">
        <v>205</v>
      </c>
      <c r="AU757" s="223" t="s">
        <v>80</v>
      </c>
      <c r="AY757" s="17" t="s">
        <v>202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80</v>
      </c>
      <c r="BK757" s="224">
        <f>ROUND(I757*H757,2)</f>
        <v>0</v>
      </c>
      <c r="BL757" s="17" t="s">
        <v>2072</v>
      </c>
      <c r="BM757" s="223" t="s">
        <v>2073</v>
      </c>
    </row>
    <row r="758" s="2" customFormat="1">
      <c r="A758" s="38"/>
      <c r="B758" s="39"/>
      <c r="C758" s="40"/>
      <c r="D758" s="225" t="s">
        <v>212</v>
      </c>
      <c r="E758" s="40"/>
      <c r="F758" s="226" t="s">
        <v>2074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212</v>
      </c>
      <c r="AU758" s="17" t="s">
        <v>80</v>
      </c>
    </row>
    <row r="759" s="2" customFormat="1">
      <c r="A759" s="38"/>
      <c r="B759" s="39"/>
      <c r="C759" s="40"/>
      <c r="D759" s="232" t="s">
        <v>491</v>
      </c>
      <c r="E759" s="40"/>
      <c r="F759" s="252" t="s">
        <v>2075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491</v>
      </c>
      <c r="AU759" s="17" t="s">
        <v>80</v>
      </c>
    </row>
    <row r="760" s="2" customFormat="1" ht="16.5" customHeight="1">
      <c r="A760" s="38"/>
      <c r="B760" s="39"/>
      <c r="C760" s="212" t="s">
        <v>2076</v>
      </c>
      <c r="D760" s="212" t="s">
        <v>205</v>
      </c>
      <c r="E760" s="213" t="s">
        <v>2077</v>
      </c>
      <c r="F760" s="214" t="s">
        <v>2078</v>
      </c>
      <c r="G760" s="215" t="s">
        <v>2071</v>
      </c>
      <c r="H760" s="216">
        <v>40</v>
      </c>
      <c r="I760" s="217"/>
      <c r="J760" s="218">
        <f>ROUND(I760*H760,2)</f>
        <v>0</v>
      </c>
      <c r="K760" s="214" t="s">
        <v>209</v>
      </c>
      <c r="L760" s="44"/>
      <c r="M760" s="219" t="s">
        <v>19</v>
      </c>
      <c r="N760" s="220" t="s">
        <v>44</v>
      </c>
      <c r="O760" s="84"/>
      <c r="P760" s="221">
        <f>O760*H760</f>
        <v>0</v>
      </c>
      <c r="Q760" s="221">
        <v>0</v>
      </c>
      <c r="R760" s="221">
        <f>Q760*H760</f>
        <v>0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2072</v>
      </c>
      <c r="AT760" s="223" t="s">
        <v>205</v>
      </c>
      <c r="AU760" s="223" t="s">
        <v>80</v>
      </c>
      <c r="AY760" s="17" t="s">
        <v>202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2072</v>
      </c>
      <c r="BM760" s="223" t="s">
        <v>2079</v>
      </c>
    </row>
    <row r="761" s="2" customFormat="1">
      <c r="A761" s="38"/>
      <c r="B761" s="39"/>
      <c r="C761" s="40"/>
      <c r="D761" s="225" t="s">
        <v>212</v>
      </c>
      <c r="E761" s="40"/>
      <c r="F761" s="226" t="s">
        <v>2080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212</v>
      </c>
      <c r="AU761" s="17" t="s">
        <v>80</v>
      </c>
    </row>
    <row r="762" s="2" customFormat="1">
      <c r="A762" s="38"/>
      <c r="B762" s="39"/>
      <c r="C762" s="40"/>
      <c r="D762" s="232" t="s">
        <v>491</v>
      </c>
      <c r="E762" s="40"/>
      <c r="F762" s="252" t="s">
        <v>2081</v>
      </c>
      <c r="G762" s="40"/>
      <c r="H762" s="40"/>
      <c r="I762" s="227"/>
      <c r="J762" s="40"/>
      <c r="K762" s="40"/>
      <c r="L762" s="44"/>
      <c r="M762" s="253"/>
      <c r="N762" s="254"/>
      <c r="O762" s="255"/>
      <c r="P762" s="255"/>
      <c r="Q762" s="255"/>
      <c r="R762" s="255"/>
      <c r="S762" s="255"/>
      <c r="T762" s="256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491</v>
      </c>
      <c r="AU762" s="17" t="s">
        <v>80</v>
      </c>
    </row>
    <row r="763" s="2" customFormat="1" ht="6.96" customHeight="1">
      <c r="A763" s="38"/>
      <c r="B763" s="59"/>
      <c r="C763" s="60"/>
      <c r="D763" s="60"/>
      <c r="E763" s="60"/>
      <c r="F763" s="60"/>
      <c r="G763" s="60"/>
      <c r="H763" s="60"/>
      <c r="I763" s="60"/>
      <c r="J763" s="60"/>
      <c r="K763" s="60"/>
      <c r="L763" s="44"/>
      <c r="M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</sheetData>
  <sheetProtection sheet="1" autoFilter="0" formatColumns="0" formatRows="0" objects="1" scenarios="1" spinCount="100000" saltValue="+csxvk2ujzs2vqKRCuxXaqULtivOZDtNWH0bYLRXp4nUhasbLg9Yd5dDTIPM8kMhbqgjCAzv+GbMKkNiYf7ICw==" hashValue="U3Aba+y2I4n2Gq1Cvc5CII/Owp72wxH54WMu2C/gz09a8lvfIJ32HtEy63966anLzBABhO1lPSovukKVKrhRZg==" algorithmName="SHA-512" password="CC35"/>
  <autoFilter ref="C99:K7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899722114"/>
    <hyperlink ref="F107" r:id="rId2" display="https://podminky.urs.cz/item/CS_URS_2024_01/997013814"/>
    <hyperlink ref="F112" r:id="rId3" display="https://podminky.urs.cz/item/CS_URS_2024_01/469973135"/>
    <hyperlink ref="F114" r:id="rId4" display="https://podminky.urs.cz/item/CS_URS_2024_01/713410813"/>
    <hyperlink ref="F123" r:id="rId5" display="https://podminky.urs.cz/item/CS_URS_2024_01/713490811"/>
    <hyperlink ref="F126" r:id="rId6" display="https://podminky.urs.cz/item/CS_URS_2024_01/713490821"/>
    <hyperlink ref="F128" r:id="rId7" display="https://podminky.urs.cz/item/CS_URS_2024_01/713471212"/>
    <hyperlink ref="F141" r:id="rId8" display="https://podminky.urs.cz/item/CS_URS_2024_01/727111008"/>
    <hyperlink ref="F143" r:id="rId9" display="https://podminky.urs.cz/item/CS_URS_2024_01/727111010"/>
    <hyperlink ref="F146" r:id="rId10" display="https://podminky.urs.cz/item/CS_URS_2024_01/733121210"/>
    <hyperlink ref="F148" r:id="rId11" display="https://podminky.urs.cz/item/CS_URS_2024_01/733121214"/>
    <hyperlink ref="F150" r:id="rId12" display="https://podminky.urs.cz/item/CS_URS_2024_01/733121215"/>
    <hyperlink ref="F153" r:id="rId13" display="https://podminky.urs.cz/item/CS_URS_2024_01/733121216"/>
    <hyperlink ref="F156" r:id="rId14" display="https://podminky.urs.cz/item/CS_URS_2024_01/733121217"/>
    <hyperlink ref="F159" r:id="rId15" display="https://podminky.urs.cz/item/CS_URS_2024_01/733121219"/>
    <hyperlink ref="F162" r:id="rId16" display="https://podminky.urs.cz/item/CS_URS_2024_01/733121222"/>
    <hyperlink ref="F165" r:id="rId17" display="https://podminky.urs.cz/item/CS_URS_2024_01/733121225"/>
    <hyperlink ref="F167" r:id="rId18" display="https://podminky.urs.cz/item/CS_URS_2024_01/733121228"/>
    <hyperlink ref="F170" r:id="rId19" display="https://podminky.urs.cz/item/CS_URS_2024_01/733121232"/>
    <hyperlink ref="F173" r:id="rId20" display="https://podminky.urs.cz/item/CS_URS_2024_01/733121235"/>
    <hyperlink ref="F176" r:id="rId21" display="https://podminky.urs.cz/item/CS_URS_2024_01/733121239"/>
    <hyperlink ref="F178" r:id="rId22" display="https://podminky.urs.cz/item/CS_URS_2024_01/733121244"/>
    <hyperlink ref="F181" r:id="rId23" display="https://podminky.urs.cz/item/CS_URS_2024_01/998733101"/>
    <hyperlink ref="F184" r:id="rId24" display="https://podminky.urs.cz/item/CS_URS_2024_01/734109312"/>
    <hyperlink ref="F187" r:id="rId25" display="https://podminky.urs.cz/item/CS_URS_2024_01/734109313"/>
    <hyperlink ref="F190" r:id="rId26" display="https://podminky.urs.cz/item/CS_URS_2024_01/734109323"/>
    <hyperlink ref="F192" r:id="rId27" display="https://podminky.urs.cz/item/CS_URS_2024_01/734109314"/>
    <hyperlink ref="F194" r:id="rId28" display="https://podminky.urs.cz/item/CS_URS_2024_01/734109315"/>
    <hyperlink ref="F199" r:id="rId29" display="https://podminky.urs.cz/item/CS_URS_2024_01/734109319"/>
    <hyperlink ref="F202" r:id="rId30" display="https://podminky.urs.cz/item/CS_URS_2024_01/734109320"/>
    <hyperlink ref="F205" r:id="rId31" display="https://podminky.urs.cz/item/CS_URS_2024_01/734109321"/>
    <hyperlink ref="F208" r:id="rId32" display="https://podminky.urs.cz/item/CS_URS_2024_01/734109322"/>
    <hyperlink ref="F212" r:id="rId33" display="https://podminky.urs.cz/item/CS_URS_2024_01/734173412"/>
    <hyperlink ref="F215" r:id="rId34" display="https://podminky.urs.cz/item/CS_URS_2024_01/734173413"/>
    <hyperlink ref="F217" r:id="rId35" display="https://podminky.urs.cz/item/CS_URS_2024_01/734173414"/>
    <hyperlink ref="F219" r:id="rId36" display="https://podminky.urs.cz/item/CS_URS_2024_01/734173416"/>
    <hyperlink ref="F221" r:id="rId37" display="https://podminky.urs.cz/item/CS_URS_2024_01/734173418"/>
    <hyperlink ref="F223" r:id="rId38" display="https://podminky.urs.cz/item/CS_URS_2024_01/734173422"/>
    <hyperlink ref="F225" r:id="rId39" display="https://podminky.urs.cz/item/CS_URS_2024_01/734173425"/>
    <hyperlink ref="F227" r:id="rId40" display="https://podminky.urs.cz/item/CS_URS_2024_01/734173612"/>
    <hyperlink ref="F230" r:id="rId41" display="https://podminky.urs.cz/item/CS_URS_2024_01/734173613"/>
    <hyperlink ref="F232" r:id="rId42" display="https://podminky.urs.cz/item/CS_URS_2024_01/734173614"/>
    <hyperlink ref="F234" r:id="rId43" display="https://podminky.urs.cz/item/CS_URS_2024_01/734173616"/>
    <hyperlink ref="F236" r:id="rId44" display="https://podminky.urs.cz/item/CS_URS_2024_01/734173617"/>
    <hyperlink ref="F238" r:id="rId45" display="https://podminky.urs.cz/item/CS_URS_2024_01/734173618"/>
    <hyperlink ref="F240" r:id="rId46" display="https://podminky.urs.cz/item/CS_URS_2024_01/734173621"/>
    <hyperlink ref="F242" r:id="rId47" display="https://podminky.urs.cz/item/CS_URS_2024_01/734173622"/>
    <hyperlink ref="F244" r:id="rId48" display="https://podminky.urs.cz/item/CS_URS_2024_01/734173623"/>
    <hyperlink ref="F246" r:id="rId49" display="https://podminky.urs.cz/item/CS_URS_2024_01/734173624"/>
    <hyperlink ref="F248" r:id="rId50" display="https://podminky.urs.cz/item/CS_URS_2024_01/734173625"/>
    <hyperlink ref="F254" r:id="rId51" display="https://podminky.urs.cz/item/CS_URS_2024_01/741132001"/>
    <hyperlink ref="F263" r:id="rId52" display="https://podminky.urs.cz/item/CS_URS_2024_01/998741101"/>
    <hyperlink ref="F269" r:id="rId53" display="https://podminky.urs.cz/item/CS_URS_2024_01/767996702"/>
    <hyperlink ref="F272" r:id="rId54" display="https://podminky.urs.cz/item/CS_URS_2024_01/998767101"/>
    <hyperlink ref="F276" r:id="rId55" display="https://podminky.urs.cz/item/CS_URS_2024_01/783604590"/>
    <hyperlink ref="F282" r:id="rId56" display="https://podminky.urs.cz/item/CS_URS_2024_01/230011077"/>
    <hyperlink ref="F287" r:id="rId57" display="https://podminky.urs.cz/item/CS_URS_2024_01/230024077"/>
    <hyperlink ref="F292" r:id="rId58" display="https://podminky.urs.cz/item/CS_URS_2024_01/230081021"/>
    <hyperlink ref="F294" r:id="rId59" display="https://podminky.urs.cz/item/CS_URS_2024_01/230081037"/>
    <hyperlink ref="F296" r:id="rId60" display="https://podminky.urs.cz/item/CS_URS_2024_01/230081056"/>
    <hyperlink ref="F298" r:id="rId61" display="https://podminky.urs.cz/item/CS_URS_2024_01/230082044"/>
    <hyperlink ref="F300" r:id="rId62" display="https://podminky.urs.cz/item/CS_URS_2024_01/230082046"/>
    <hyperlink ref="F303" r:id="rId63" display="https://podminky.urs.cz/item/CS_URS_2024_01/230082056"/>
    <hyperlink ref="F306" r:id="rId64" display="https://podminky.urs.cz/item/CS_URS_2024_01/230082066"/>
    <hyperlink ref="F309" r:id="rId65" display="https://podminky.urs.cz/item/CS_URS_2024_01/230083087"/>
    <hyperlink ref="F312" r:id="rId66" display="https://podminky.urs.cz/item/CS_URS_2024_01/230083100"/>
    <hyperlink ref="F317" r:id="rId67" display="https://podminky.urs.cz/item/CS_URS_2024_01/230083112"/>
    <hyperlink ref="F319" r:id="rId68" display="https://podminky.urs.cz/item/CS_URS_2024_01/230083134"/>
    <hyperlink ref="F321" r:id="rId69" display="https://podminky.urs.cz/item/CS_URS_2024_01/230083154"/>
    <hyperlink ref="F323" r:id="rId70" display="https://podminky.urs.cz/item/CS_URS_2024_01/230084143"/>
    <hyperlink ref="F325" r:id="rId71" display="https://podminky.urs.cz/item/CS_URS_2024_01/230084156"/>
    <hyperlink ref="F328" r:id="rId72" display="https://podminky.urs.cz/item/CS_URS_2024_01/230011020"/>
    <hyperlink ref="F336" r:id="rId73" display="https://podminky.urs.cz/item/CS_URS_2024_01/230011031"/>
    <hyperlink ref="F344" r:id="rId74" display="https://podminky.urs.cz/item/CS_URS_2024_01/230011037"/>
    <hyperlink ref="F352" r:id="rId75" display="https://podminky.urs.cz/item/CS_URS_2024_01/230011045"/>
    <hyperlink ref="F360" r:id="rId76" display="https://podminky.urs.cz/item/CS_URS_2024_01/230011047"/>
    <hyperlink ref="F370" r:id="rId77" display="https://podminky.urs.cz/item/CS_URS_2024_01/230011067"/>
    <hyperlink ref="F378" r:id="rId78" display="https://podminky.urs.cz/item/CS_URS_2024_01/230011088"/>
    <hyperlink ref="F388" r:id="rId79" display="https://podminky.urs.cz/item/CS_URS_2024_01/230011101"/>
    <hyperlink ref="F396" r:id="rId80" display="https://podminky.urs.cz/item/CS_URS_2024_01/230011113"/>
    <hyperlink ref="F408" r:id="rId81" display="https://podminky.urs.cz/item/CS_URS_2024_01/230011121"/>
    <hyperlink ref="F416" r:id="rId82" display="https://podminky.urs.cz/item/CS_URS_2024_01/230022020"/>
    <hyperlink ref="F427" r:id="rId83" display="https://podminky.urs.cz/item/CS_URS_2024_01/230022029"/>
    <hyperlink ref="F438" r:id="rId84" display="https://podminky.urs.cz/item/CS_URS_2024_01/230023029"/>
    <hyperlink ref="F442" r:id="rId85" display="https://podminky.urs.cz/item/CS_URS_2024_01/230023020"/>
    <hyperlink ref="F446" r:id="rId86" display="https://podminky.urs.cz/item/CS_URS_2024_01/230023037"/>
    <hyperlink ref="F453" r:id="rId87" display="https://podminky.urs.cz/item/CS_URS_2024_01/230024045"/>
    <hyperlink ref="F464" r:id="rId88" display="https://podminky.urs.cz/item/CS_URS_2024_01/230024047"/>
    <hyperlink ref="F474" r:id="rId89" display="https://podminky.urs.cz/item/CS_URS_2024_01/230024067"/>
    <hyperlink ref="F479" r:id="rId90" display="https://podminky.urs.cz/item/CS_URS_2024_01/230024088"/>
    <hyperlink ref="F509" r:id="rId91" display="https://podminky.urs.cz/item/CS_URS_2024_01/230024113"/>
    <hyperlink ref="F515" r:id="rId92" display="https://podminky.urs.cz/item/CS_URS_2024_01/230025101"/>
    <hyperlink ref="F529" r:id="rId93" display="https://podminky.urs.cz/item/CS_URS_2024_01/230025113"/>
    <hyperlink ref="F547" r:id="rId94" display="https://podminky.urs.cz/item/CS_URS_2024_01/230025121"/>
    <hyperlink ref="F588" r:id="rId95" display="https://podminky.urs.cz/item/CS_URS_2024_01/230210011"/>
    <hyperlink ref="F653" r:id="rId96" display="https://podminky.urs.cz/item/CS_URS_2024_01/230050015"/>
    <hyperlink ref="F664" r:id="rId97" display="https://podminky.urs.cz/item/CS_URS_2024_01/230050014"/>
    <hyperlink ref="F682" r:id="rId98" display="https://podminky.urs.cz/item/CS_URS_2024_01/230050013"/>
    <hyperlink ref="F689" r:id="rId99" display="https://podminky.urs.cz/item/CS_URS_2024_01/230050031"/>
    <hyperlink ref="F696" r:id="rId100" display="https://podminky.urs.cz/item/CS_URS_2024_01/230202016"/>
    <hyperlink ref="F700" r:id="rId101" display="https://podminky.urs.cz/item/CS_URS_2024_01/230202056"/>
    <hyperlink ref="F702" r:id="rId102" display="https://podminky.urs.cz/item/CS_URS_2024_01/230202127"/>
    <hyperlink ref="F706" r:id="rId103" display="https://podminky.urs.cz/item/CS_URS_2024_01/230202020"/>
    <hyperlink ref="F709" r:id="rId104" display="https://podminky.urs.cz/item/CS_URS_2024_01/230202023"/>
    <hyperlink ref="F712" r:id="rId105" display="https://podminky.urs.cz/item/CS_URS_2024_01/230202014"/>
    <hyperlink ref="F716" r:id="rId106" display="https://podminky.urs.cz/item/CS_URS_2024_01/230202062"/>
    <hyperlink ref="F719" r:id="rId107" display="https://podminky.urs.cz/item/CS_URS_2024_01/230202063"/>
    <hyperlink ref="F726" r:id="rId108" display="https://podminky.urs.cz/item/CS_URS_2024_01/230202216"/>
    <hyperlink ref="F729" r:id="rId109" display="https://podminky.urs.cz/item/CS_URS_2024_01/230202220"/>
    <hyperlink ref="F732" r:id="rId110" display="https://podminky.urs.cz/item/CS_URS_2024_01/230050004"/>
    <hyperlink ref="F736" r:id="rId111" display="https://podminky.urs.cz/item/CS_URS_2024_01/220182021"/>
    <hyperlink ref="F741" r:id="rId112" display="https://podminky.urs.cz/item/CS_URS_2024_01/220182025"/>
    <hyperlink ref="F743" r:id="rId113" display="https://podminky.urs.cz/item/CS_URS_2024_01/220182026"/>
    <hyperlink ref="F747" r:id="rId114" display="https://podminky.urs.cz/item/CS_URS_2024_01/220182027"/>
    <hyperlink ref="F752" r:id="rId115" display="https://podminky.urs.cz/item/CS_URS_2024_01/220182028"/>
    <hyperlink ref="F754" r:id="rId116" display="https://podminky.urs.cz/item/CS_URS_2024_01/460671112"/>
    <hyperlink ref="F758" r:id="rId117" display="https://podminky.urs.cz/item/CS_URS_2024_01/HZS3232"/>
    <hyperlink ref="F761" r:id="rId118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2082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ROUND((SUM(BE102:BE518)),  2)</f>
        <v>0</v>
      </c>
      <c r="G35" s="38"/>
      <c r="H35" s="38"/>
      <c r="I35" s="157">
        <v>0.20999999999999999</v>
      </c>
      <c r="J35" s="156">
        <f>ROUND(((SUM(BE102:BE518))*I35),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ROUND((SUM(BF102:BF518)),  2)</f>
        <v>0</v>
      </c>
      <c r="G36" s="38"/>
      <c r="H36" s="38"/>
      <c r="I36" s="157">
        <v>0.12</v>
      </c>
      <c r="J36" s="156">
        <f>ROUND(((SUM(BF102:BF518))*I36),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ROUND((SUM(BG102:BG518)),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ROUND((SUM(BH102:BH518)),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ROUND((SUM(BI102:BI518)),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D8.1b - InO 301.3 - Horkovod - Teplárna - VS Cihlářská - Neuman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2083</v>
      </c>
      <c r="E65" s="182"/>
      <c r="F65" s="182"/>
      <c r="G65" s="182"/>
      <c r="H65" s="182"/>
      <c r="I65" s="182"/>
      <c r="J65" s="183">
        <f>J104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2084</v>
      </c>
      <c r="E66" s="182"/>
      <c r="F66" s="182"/>
      <c r="G66" s="182"/>
      <c r="H66" s="182"/>
      <c r="I66" s="182"/>
      <c r="J66" s="183">
        <f>J256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2085</v>
      </c>
      <c r="E67" s="182"/>
      <c r="F67" s="182"/>
      <c r="G67" s="182"/>
      <c r="H67" s="182"/>
      <c r="I67" s="182"/>
      <c r="J67" s="183">
        <f>J279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2086</v>
      </c>
      <c r="E68" s="182"/>
      <c r="F68" s="182"/>
      <c r="G68" s="182"/>
      <c r="H68" s="182"/>
      <c r="I68" s="182"/>
      <c r="J68" s="183">
        <f>J301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2087</v>
      </c>
      <c r="E69" s="182"/>
      <c r="F69" s="182"/>
      <c r="G69" s="182"/>
      <c r="H69" s="182"/>
      <c r="I69" s="182"/>
      <c r="J69" s="183">
        <f>J355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173</v>
      </c>
      <c r="E70" s="182"/>
      <c r="F70" s="182"/>
      <c r="G70" s="182"/>
      <c r="H70" s="182"/>
      <c r="I70" s="182"/>
      <c r="J70" s="183">
        <f>J367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2088</v>
      </c>
      <c r="E71" s="182"/>
      <c r="F71" s="182"/>
      <c r="G71" s="182"/>
      <c r="H71" s="182"/>
      <c r="I71" s="182"/>
      <c r="J71" s="183">
        <f>J370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174</v>
      </c>
      <c r="E72" s="182"/>
      <c r="F72" s="182"/>
      <c r="G72" s="182"/>
      <c r="H72" s="182"/>
      <c r="I72" s="182"/>
      <c r="J72" s="183">
        <f>J462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2089</v>
      </c>
      <c r="E73" s="182"/>
      <c r="F73" s="182"/>
      <c r="G73" s="182"/>
      <c r="H73" s="182"/>
      <c r="I73" s="182"/>
      <c r="J73" s="183">
        <f>J474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175</v>
      </c>
      <c r="E74" s="177"/>
      <c r="F74" s="177"/>
      <c r="G74" s="177"/>
      <c r="H74" s="177"/>
      <c r="I74" s="177"/>
      <c r="J74" s="178">
        <f>J483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2090</v>
      </c>
      <c r="E75" s="182"/>
      <c r="F75" s="182"/>
      <c r="G75" s="182"/>
      <c r="H75" s="182"/>
      <c r="I75" s="182"/>
      <c r="J75" s="183">
        <f>J484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2091</v>
      </c>
      <c r="E76" s="182"/>
      <c r="F76" s="182"/>
      <c r="G76" s="182"/>
      <c r="H76" s="182"/>
      <c r="I76" s="182"/>
      <c r="J76" s="183">
        <f>J499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2092</v>
      </c>
      <c r="E77" s="182"/>
      <c r="F77" s="182"/>
      <c r="G77" s="182"/>
      <c r="H77" s="182"/>
      <c r="I77" s="182"/>
      <c r="J77" s="183">
        <f>J502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183</v>
      </c>
      <c r="E78" s="177"/>
      <c r="F78" s="177"/>
      <c r="G78" s="177"/>
      <c r="H78" s="177"/>
      <c r="I78" s="177"/>
      <c r="J78" s="178">
        <f>J509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2093</v>
      </c>
      <c r="E79" s="182"/>
      <c r="F79" s="182"/>
      <c r="G79" s="182"/>
      <c r="H79" s="182"/>
      <c r="I79" s="182"/>
      <c r="J79" s="183">
        <f>J510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185</v>
      </c>
      <c r="E80" s="182"/>
      <c r="F80" s="182"/>
      <c r="G80" s="182"/>
      <c r="H80" s="182"/>
      <c r="I80" s="182"/>
      <c r="J80" s="183">
        <f>J516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187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9" t="str">
        <f>E7</f>
        <v>Revitalizace CZT Liberec - GreenNet III</v>
      </c>
      <c r="F90" s="32"/>
      <c r="G90" s="32"/>
      <c r="H90" s="32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" customFormat="1" ht="12" customHeight="1">
      <c r="B91" s="21"/>
      <c r="C91" s="32" t="s">
        <v>164</v>
      </c>
      <c r="D91" s="22"/>
      <c r="E91" s="22"/>
      <c r="F91" s="22"/>
      <c r="G91" s="22"/>
      <c r="H91" s="22"/>
      <c r="I91" s="22"/>
      <c r="J91" s="22"/>
      <c r="K91" s="22"/>
      <c r="L91" s="20"/>
    </row>
    <row r="92" s="2" customFormat="1" ht="16.5" customHeight="1">
      <c r="A92" s="38"/>
      <c r="B92" s="39"/>
      <c r="C92" s="40"/>
      <c r="D92" s="40"/>
      <c r="E92" s="169" t="s">
        <v>165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166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E11</f>
        <v>D8.1b - InO 301.3 - Horkovod - Teplárna - VS Cihlářská - Neuman - stavební část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F14</f>
        <v>Liberec</v>
      </c>
      <c r="G96" s="40"/>
      <c r="H96" s="40"/>
      <c r="I96" s="32" t="s">
        <v>23</v>
      </c>
      <c r="J96" s="72" t="str">
        <f>IF(J14="","",J14)</f>
        <v>13. 6. 2024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E17</f>
        <v>Teplárna Liberec, a.s.</v>
      </c>
      <c r="G98" s="40"/>
      <c r="H98" s="40"/>
      <c r="I98" s="32" t="s">
        <v>32</v>
      </c>
      <c r="J98" s="36" t="str">
        <f>E23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30</v>
      </c>
      <c r="D99" s="40"/>
      <c r="E99" s="40"/>
      <c r="F99" s="27" t="str">
        <f>IF(E20="","",E20)</f>
        <v>Vyplň údaj</v>
      </c>
      <c r="G99" s="40"/>
      <c r="H99" s="40"/>
      <c r="I99" s="32" t="s">
        <v>36</v>
      </c>
      <c r="J99" s="36" t="str">
        <f>E26</f>
        <v>SITEZ s.r.o.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188</v>
      </c>
      <c r="D101" s="188" t="s">
        <v>58</v>
      </c>
      <c r="E101" s="188" t="s">
        <v>54</v>
      </c>
      <c r="F101" s="188" t="s">
        <v>55</v>
      </c>
      <c r="G101" s="188" t="s">
        <v>189</v>
      </c>
      <c r="H101" s="188" t="s">
        <v>190</v>
      </c>
      <c r="I101" s="188" t="s">
        <v>191</v>
      </c>
      <c r="J101" s="188" t="s">
        <v>170</v>
      </c>
      <c r="K101" s="189" t="s">
        <v>192</v>
      </c>
      <c r="L101" s="190"/>
      <c r="M101" s="92" t="s">
        <v>19</v>
      </c>
      <c r="N101" s="93" t="s">
        <v>43</v>
      </c>
      <c r="O101" s="93" t="s">
        <v>193</v>
      </c>
      <c r="P101" s="93" t="s">
        <v>194</v>
      </c>
      <c r="Q101" s="93" t="s">
        <v>195</v>
      </c>
      <c r="R101" s="93" t="s">
        <v>196</v>
      </c>
      <c r="S101" s="93" t="s">
        <v>197</v>
      </c>
      <c r="T101" s="94" t="s">
        <v>198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199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P103+P483+P509</f>
        <v>0</v>
      </c>
      <c r="Q102" s="96"/>
      <c r="R102" s="193">
        <f>R103+R483+R509</f>
        <v>3126.1714620999996</v>
      </c>
      <c r="S102" s="96"/>
      <c r="T102" s="194">
        <f>T103+T483+T509</f>
        <v>2096.0679999999998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72</v>
      </c>
      <c r="AU102" s="17" t="s">
        <v>171</v>
      </c>
      <c r="BK102" s="195">
        <f>BK103+BK483+BK509</f>
        <v>0</v>
      </c>
    </row>
    <row r="103" s="12" customFormat="1" ht="25.92" customHeight="1">
      <c r="A103" s="12"/>
      <c r="B103" s="196"/>
      <c r="C103" s="197"/>
      <c r="D103" s="198" t="s">
        <v>72</v>
      </c>
      <c r="E103" s="199" t="s">
        <v>200</v>
      </c>
      <c r="F103" s="199" t="s">
        <v>201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P104+P256+P279+P301+P355+P367+P370+P462+P474</f>
        <v>0</v>
      </c>
      <c r="Q103" s="204"/>
      <c r="R103" s="205">
        <f>R104+R256+R279+R301+R355+R367+R370+R462+R474</f>
        <v>3125.2643520999995</v>
      </c>
      <c r="S103" s="204"/>
      <c r="T103" s="206">
        <f>T104+T256+T279+T301+T355+T367+T370+T462+T474</f>
        <v>2096.002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73</v>
      </c>
      <c r="AY103" s="207" t="s">
        <v>202</v>
      </c>
      <c r="BK103" s="209">
        <f>BK104+BK256+BK279+BK301+BK355+BK367+BK370+BK462+BK474</f>
        <v>0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80</v>
      </c>
      <c r="F104" s="210" t="s">
        <v>2094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SUM(P105:P255)</f>
        <v>0</v>
      </c>
      <c r="Q104" s="204"/>
      <c r="R104" s="205">
        <f>SUM(R105:R255)</f>
        <v>1153.7938550000001</v>
      </c>
      <c r="S104" s="204"/>
      <c r="T104" s="206">
        <f>SUM(T105:T255)</f>
        <v>1731.906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SUM(BK105:BK255)</f>
        <v>0</v>
      </c>
    </row>
    <row r="105" s="2" customFormat="1" ht="24.15" customHeight="1">
      <c r="A105" s="38"/>
      <c r="B105" s="39"/>
      <c r="C105" s="212" t="s">
        <v>80</v>
      </c>
      <c r="D105" s="212" t="s">
        <v>205</v>
      </c>
      <c r="E105" s="213" t="s">
        <v>2095</v>
      </c>
      <c r="F105" s="214" t="s">
        <v>2096</v>
      </c>
      <c r="G105" s="215" t="s">
        <v>268</v>
      </c>
      <c r="H105" s="216">
        <v>150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2097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2098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1.75" customHeight="1">
      <c r="A107" s="38"/>
      <c r="B107" s="39"/>
      <c r="C107" s="212" t="s">
        <v>82</v>
      </c>
      <c r="D107" s="212" t="s">
        <v>205</v>
      </c>
      <c r="E107" s="213" t="s">
        <v>2099</v>
      </c>
      <c r="F107" s="214" t="s">
        <v>2100</v>
      </c>
      <c r="G107" s="215" t="s">
        <v>280</v>
      </c>
      <c r="H107" s="216">
        <v>102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2101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2102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1.75" customHeight="1">
      <c r="A109" s="38"/>
      <c r="B109" s="39"/>
      <c r="C109" s="212" t="s">
        <v>227</v>
      </c>
      <c r="D109" s="212" t="s">
        <v>205</v>
      </c>
      <c r="E109" s="213" t="s">
        <v>2103</v>
      </c>
      <c r="F109" s="214" t="s">
        <v>2104</v>
      </c>
      <c r="G109" s="215" t="s">
        <v>280</v>
      </c>
      <c r="H109" s="216">
        <v>40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2105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2106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 ht="21.75" customHeight="1">
      <c r="A111" s="38"/>
      <c r="B111" s="39"/>
      <c r="C111" s="212" t="s">
        <v>210</v>
      </c>
      <c r="D111" s="212" t="s">
        <v>205</v>
      </c>
      <c r="E111" s="213" t="s">
        <v>2107</v>
      </c>
      <c r="F111" s="214" t="s">
        <v>2108</v>
      </c>
      <c r="G111" s="215" t="s">
        <v>280</v>
      </c>
      <c r="H111" s="216">
        <v>7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2109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2110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21.75" customHeight="1">
      <c r="A113" s="38"/>
      <c r="B113" s="39"/>
      <c r="C113" s="212" t="s">
        <v>238</v>
      </c>
      <c r="D113" s="212" t="s">
        <v>205</v>
      </c>
      <c r="E113" s="213" t="s">
        <v>2111</v>
      </c>
      <c r="F113" s="214" t="s">
        <v>2112</v>
      </c>
      <c r="G113" s="215" t="s">
        <v>280</v>
      </c>
      <c r="H113" s="216">
        <v>3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2113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2114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21.75" customHeight="1">
      <c r="A115" s="38"/>
      <c r="B115" s="39"/>
      <c r="C115" s="212" t="s">
        <v>242</v>
      </c>
      <c r="D115" s="212" t="s">
        <v>205</v>
      </c>
      <c r="E115" s="213" t="s">
        <v>2115</v>
      </c>
      <c r="F115" s="214" t="s">
        <v>2116</v>
      </c>
      <c r="G115" s="215" t="s">
        <v>280</v>
      </c>
      <c r="H115" s="216">
        <v>4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2117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2118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24.15" customHeight="1">
      <c r="A117" s="38"/>
      <c r="B117" s="39"/>
      <c r="C117" s="212" t="s">
        <v>248</v>
      </c>
      <c r="D117" s="212" t="s">
        <v>205</v>
      </c>
      <c r="E117" s="213" t="s">
        <v>2119</v>
      </c>
      <c r="F117" s="214" t="s">
        <v>2120</v>
      </c>
      <c r="G117" s="215" t="s">
        <v>280</v>
      </c>
      <c r="H117" s="216">
        <v>102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2121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2122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24.15" customHeight="1">
      <c r="A119" s="38"/>
      <c r="B119" s="39"/>
      <c r="C119" s="212" t="s">
        <v>203</v>
      </c>
      <c r="D119" s="212" t="s">
        <v>205</v>
      </c>
      <c r="E119" s="213" t="s">
        <v>2123</v>
      </c>
      <c r="F119" s="214" t="s">
        <v>2124</v>
      </c>
      <c r="G119" s="215" t="s">
        <v>280</v>
      </c>
      <c r="H119" s="216">
        <v>54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2125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2126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16.5" customHeight="1">
      <c r="A121" s="38"/>
      <c r="B121" s="39"/>
      <c r="C121" s="212" t="s">
        <v>254</v>
      </c>
      <c r="D121" s="212" t="s">
        <v>205</v>
      </c>
      <c r="E121" s="213" t="s">
        <v>2127</v>
      </c>
      <c r="F121" s="214" t="s">
        <v>2128</v>
      </c>
      <c r="G121" s="215" t="s">
        <v>280</v>
      </c>
      <c r="H121" s="216">
        <v>102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2129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2130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16.5" customHeight="1">
      <c r="A123" s="38"/>
      <c r="B123" s="39"/>
      <c r="C123" s="212" t="s">
        <v>258</v>
      </c>
      <c r="D123" s="212" t="s">
        <v>205</v>
      </c>
      <c r="E123" s="213" t="s">
        <v>2131</v>
      </c>
      <c r="F123" s="214" t="s">
        <v>2132</v>
      </c>
      <c r="G123" s="215" t="s">
        <v>280</v>
      </c>
      <c r="H123" s="216">
        <v>40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2133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2134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12" t="s">
        <v>262</v>
      </c>
      <c r="D125" s="212" t="s">
        <v>205</v>
      </c>
      <c r="E125" s="213" t="s">
        <v>2135</v>
      </c>
      <c r="F125" s="214" t="s">
        <v>2136</v>
      </c>
      <c r="G125" s="215" t="s">
        <v>280</v>
      </c>
      <c r="H125" s="216">
        <v>7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2137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2138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8</v>
      </c>
      <c r="D127" s="212" t="s">
        <v>205</v>
      </c>
      <c r="E127" s="213" t="s">
        <v>2139</v>
      </c>
      <c r="F127" s="214" t="s">
        <v>2140</v>
      </c>
      <c r="G127" s="215" t="s">
        <v>280</v>
      </c>
      <c r="H127" s="216">
        <v>3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2141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2142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12" t="s">
        <v>272</v>
      </c>
      <c r="D129" s="212" t="s">
        <v>205</v>
      </c>
      <c r="E129" s="213" t="s">
        <v>2143</v>
      </c>
      <c r="F129" s="214" t="s">
        <v>2144</v>
      </c>
      <c r="G129" s="215" t="s">
        <v>280</v>
      </c>
      <c r="H129" s="216">
        <v>4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2145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2146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24.15" customHeight="1">
      <c r="A131" s="38"/>
      <c r="B131" s="39"/>
      <c r="C131" s="212" t="s">
        <v>277</v>
      </c>
      <c r="D131" s="212" t="s">
        <v>205</v>
      </c>
      <c r="E131" s="213" t="s">
        <v>2147</v>
      </c>
      <c r="F131" s="214" t="s">
        <v>2148</v>
      </c>
      <c r="G131" s="215" t="s">
        <v>268</v>
      </c>
      <c r="H131" s="216">
        <v>40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0.47999999999999998</v>
      </c>
      <c r="T131" s="222">
        <f>S131*H131</f>
        <v>19.199999999999999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2149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2150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37.8" customHeight="1">
      <c r="A133" s="38"/>
      <c r="B133" s="39"/>
      <c r="C133" s="212" t="s">
        <v>283</v>
      </c>
      <c r="D133" s="212" t="s">
        <v>205</v>
      </c>
      <c r="E133" s="213" t="s">
        <v>2151</v>
      </c>
      <c r="F133" s="214" t="s">
        <v>2152</v>
      </c>
      <c r="G133" s="215" t="s">
        <v>268</v>
      </c>
      <c r="H133" s="216">
        <v>40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0.5</v>
      </c>
      <c r="T133" s="222">
        <f>S133*H133</f>
        <v>20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2153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2154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16.5" customHeight="1">
      <c r="A135" s="38"/>
      <c r="B135" s="39"/>
      <c r="C135" s="212" t="s">
        <v>235</v>
      </c>
      <c r="D135" s="212" t="s">
        <v>205</v>
      </c>
      <c r="E135" s="213" t="s">
        <v>2155</v>
      </c>
      <c r="F135" s="214" t="s">
        <v>2156</v>
      </c>
      <c r="G135" s="215" t="s">
        <v>2157</v>
      </c>
      <c r="H135" s="216">
        <v>42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2158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2159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13" customFormat="1">
      <c r="A137" s="13"/>
      <c r="B137" s="230"/>
      <c r="C137" s="231"/>
      <c r="D137" s="232" t="s">
        <v>221</v>
      </c>
      <c r="E137" s="233" t="s">
        <v>19</v>
      </c>
      <c r="F137" s="234" t="s">
        <v>2160</v>
      </c>
      <c r="G137" s="231"/>
      <c r="H137" s="235">
        <v>42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221</v>
      </c>
      <c r="AU137" s="241" t="s">
        <v>82</v>
      </c>
      <c r="AV137" s="13" t="s">
        <v>82</v>
      </c>
      <c r="AW137" s="13" t="s">
        <v>35</v>
      </c>
      <c r="AX137" s="13" t="s">
        <v>80</v>
      </c>
      <c r="AY137" s="241" t="s">
        <v>202</v>
      </c>
    </row>
    <row r="138" s="2" customFormat="1" ht="16.5" customHeight="1">
      <c r="A138" s="38"/>
      <c r="B138" s="39"/>
      <c r="C138" s="212" t="s">
        <v>290</v>
      </c>
      <c r="D138" s="212" t="s">
        <v>205</v>
      </c>
      <c r="E138" s="213" t="s">
        <v>2161</v>
      </c>
      <c r="F138" s="214" t="s">
        <v>2162</v>
      </c>
      <c r="G138" s="215" t="s">
        <v>2157</v>
      </c>
      <c r="H138" s="216">
        <v>51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2163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2164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13" customFormat="1">
      <c r="A140" s="13"/>
      <c r="B140" s="230"/>
      <c r="C140" s="231"/>
      <c r="D140" s="232" t="s">
        <v>221</v>
      </c>
      <c r="E140" s="233" t="s">
        <v>19</v>
      </c>
      <c r="F140" s="234" t="s">
        <v>2165</v>
      </c>
      <c r="G140" s="231"/>
      <c r="H140" s="235">
        <v>51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221</v>
      </c>
      <c r="AU140" s="241" t="s">
        <v>82</v>
      </c>
      <c r="AV140" s="13" t="s">
        <v>82</v>
      </c>
      <c r="AW140" s="13" t="s">
        <v>35</v>
      </c>
      <c r="AX140" s="13" t="s">
        <v>80</v>
      </c>
      <c r="AY140" s="241" t="s">
        <v>202</v>
      </c>
    </row>
    <row r="141" s="2" customFormat="1" ht="16.5" customHeight="1">
      <c r="A141" s="38"/>
      <c r="B141" s="39"/>
      <c r="C141" s="212" t="s">
        <v>294</v>
      </c>
      <c r="D141" s="212" t="s">
        <v>205</v>
      </c>
      <c r="E141" s="213" t="s">
        <v>2166</v>
      </c>
      <c r="F141" s="214" t="s">
        <v>2167</v>
      </c>
      <c r="G141" s="215" t="s">
        <v>2071</v>
      </c>
      <c r="H141" s="216">
        <v>200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3.0000000000000001E-05</v>
      </c>
      <c r="R141" s="221">
        <f>Q141*H141</f>
        <v>0.0060000000000000001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2168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2169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24.15" customHeight="1">
      <c r="A143" s="38"/>
      <c r="B143" s="39"/>
      <c r="C143" s="212" t="s">
        <v>298</v>
      </c>
      <c r="D143" s="212" t="s">
        <v>205</v>
      </c>
      <c r="E143" s="213" t="s">
        <v>2170</v>
      </c>
      <c r="F143" s="214" t="s">
        <v>2171</v>
      </c>
      <c r="G143" s="215" t="s">
        <v>280</v>
      </c>
      <c r="H143" s="216">
        <v>102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2172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2173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24.15" customHeight="1">
      <c r="A145" s="38"/>
      <c r="B145" s="39"/>
      <c r="C145" s="212" t="s">
        <v>302</v>
      </c>
      <c r="D145" s="212" t="s">
        <v>205</v>
      </c>
      <c r="E145" s="213" t="s">
        <v>2174</v>
      </c>
      <c r="F145" s="214" t="s">
        <v>2175</v>
      </c>
      <c r="G145" s="215" t="s">
        <v>280</v>
      </c>
      <c r="H145" s="216">
        <v>40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2176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2177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24.15" customHeight="1">
      <c r="A147" s="38"/>
      <c r="B147" s="39"/>
      <c r="C147" s="212" t="s">
        <v>7</v>
      </c>
      <c r="D147" s="212" t="s">
        <v>205</v>
      </c>
      <c r="E147" s="213" t="s">
        <v>2178</v>
      </c>
      <c r="F147" s="214" t="s">
        <v>2179</v>
      </c>
      <c r="G147" s="215" t="s">
        <v>280</v>
      </c>
      <c r="H147" s="216">
        <v>7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2180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2181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309</v>
      </c>
      <c r="D149" s="212" t="s">
        <v>205</v>
      </c>
      <c r="E149" s="213" t="s">
        <v>2182</v>
      </c>
      <c r="F149" s="214" t="s">
        <v>2183</v>
      </c>
      <c r="G149" s="215" t="s">
        <v>280</v>
      </c>
      <c r="H149" s="216">
        <v>3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2184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2185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24.15" customHeight="1">
      <c r="A151" s="38"/>
      <c r="B151" s="39"/>
      <c r="C151" s="212" t="s">
        <v>313</v>
      </c>
      <c r="D151" s="212" t="s">
        <v>205</v>
      </c>
      <c r="E151" s="213" t="s">
        <v>2186</v>
      </c>
      <c r="F151" s="214" t="s">
        <v>2187</v>
      </c>
      <c r="G151" s="215" t="s">
        <v>280</v>
      </c>
      <c r="H151" s="216">
        <v>4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2188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2189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 ht="24.15" customHeight="1">
      <c r="A153" s="38"/>
      <c r="B153" s="39"/>
      <c r="C153" s="212" t="s">
        <v>317</v>
      </c>
      <c r="D153" s="212" t="s">
        <v>205</v>
      </c>
      <c r="E153" s="213" t="s">
        <v>2190</v>
      </c>
      <c r="F153" s="214" t="s">
        <v>2191</v>
      </c>
      <c r="G153" s="215" t="s">
        <v>280</v>
      </c>
      <c r="H153" s="216">
        <v>30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0.01281</v>
      </c>
      <c r="R153" s="221">
        <f>Q153*H153</f>
        <v>0.38430000000000003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2192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2193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 ht="24.15" customHeight="1">
      <c r="A155" s="38"/>
      <c r="B155" s="39"/>
      <c r="C155" s="212" t="s">
        <v>323</v>
      </c>
      <c r="D155" s="212" t="s">
        <v>205</v>
      </c>
      <c r="E155" s="213" t="s">
        <v>2194</v>
      </c>
      <c r="F155" s="214" t="s">
        <v>2195</v>
      </c>
      <c r="G155" s="215" t="s">
        <v>280</v>
      </c>
      <c r="H155" s="216">
        <v>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0.02989</v>
      </c>
      <c r="R155" s="221">
        <f>Q155*H155</f>
        <v>0.05978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2196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2197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2" customFormat="1" ht="24.15" customHeight="1">
      <c r="A157" s="38"/>
      <c r="B157" s="39"/>
      <c r="C157" s="212" t="s">
        <v>328</v>
      </c>
      <c r="D157" s="212" t="s">
        <v>205</v>
      </c>
      <c r="E157" s="213" t="s">
        <v>2198</v>
      </c>
      <c r="F157" s="214" t="s">
        <v>2199</v>
      </c>
      <c r="G157" s="215" t="s">
        <v>280</v>
      </c>
      <c r="H157" s="216">
        <v>2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0.038429999999999999</v>
      </c>
      <c r="R157" s="221">
        <f>Q157*H157</f>
        <v>0.076859999999999998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2200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2201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24.15" customHeight="1">
      <c r="A159" s="38"/>
      <c r="B159" s="39"/>
      <c r="C159" s="212" t="s">
        <v>335</v>
      </c>
      <c r="D159" s="212" t="s">
        <v>205</v>
      </c>
      <c r="E159" s="213" t="s">
        <v>2202</v>
      </c>
      <c r="F159" s="214" t="s">
        <v>2203</v>
      </c>
      <c r="G159" s="215" t="s">
        <v>2157</v>
      </c>
      <c r="H159" s="216">
        <v>865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2204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2205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24.15" customHeight="1">
      <c r="A161" s="38"/>
      <c r="B161" s="39"/>
      <c r="C161" s="212" t="s">
        <v>340</v>
      </c>
      <c r="D161" s="212" t="s">
        <v>205</v>
      </c>
      <c r="E161" s="213" t="s">
        <v>2206</v>
      </c>
      <c r="F161" s="214" t="s">
        <v>2207</v>
      </c>
      <c r="G161" s="215" t="s">
        <v>2157</v>
      </c>
      <c r="H161" s="216">
        <v>550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2208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2209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2" customFormat="1" ht="24.15" customHeight="1">
      <c r="A163" s="38"/>
      <c r="B163" s="39"/>
      <c r="C163" s="212" t="s">
        <v>345</v>
      </c>
      <c r="D163" s="212" t="s">
        <v>205</v>
      </c>
      <c r="E163" s="213" t="s">
        <v>2210</v>
      </c>
      <c r="F163" s="214" t="s">
        <v>2211</v>
      </c>
      <c r="G163" s="215" t="s">
        <v>2157</v>
      </c>
      <c r="H163" s="216">
        <v>1415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2212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2213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37.8" customHeight="1">
      <c r="A165" s="38"/>
      <c r="B165" s="39"/>
      <c r="C165" s="212" t="s">
        <v>351</v>
      </c>
      <c r="D165" s="212" t="s">
        <v>205</v>
      </c>
      <c r="E165" s="213" t="s">
        <v>2214</v>
      </c>
      <c r="F165" s="214" t="s">
        <v>2215</v>
      </c>
      <c r="G165" s="215" t="s">
        <v>2157</v>
      </c>
      <c r="H165" s="216">
        <v>1415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2216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2217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 ht="37.8" customHeight="1">
      <c r="A167" s="38"/>
      <c r="B167" s="39"/>
      <c r="C167" s="212" t="s">
        <v>357</v>
      </c>
      <c r="D167" s="212" t="s">
        <v>205</v>
      </c>
      <c r="E167" s="213" t="s">
        <v>2218</v>
      </c>
      <c r="F167" s="214" t="s">
        <v>2219</v>
      </c>
      <c r="G167" s="215" t="s">
        <v>2157</v>
      </c>
      <c r="H167" s="216">
        <v>3440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2220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2221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13" customFormat="1">
      <c r="A169" s="13"/>
      <c r="B169" s="230"/>
      <c r="C169" s="231"/>
      <c r="D169" s="232" t="s">
        <v>221</v>
      </c>
      <c r="E169" s="231"/>
      <c r="F169" s="234" t="s">
        <v>2222</v>
      </c>
      <c r="G169" s="231"/>
      <c r="H169" s="235">
        <v>3440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221</v>
      </c>
      <c r="AU169" s="241" t="s">
        <v>82</v>
      </c>
      <c r="AV169" s="13" t="s">
        <v>82</v>
      </c>
      <c r="AW169" s="13" t="s">
        <v>4</v>
      </c>
      <c r="AX169" s="13" t="s">
        <v>80</v>
      </c>
      <c r="AY169" s="241" t="s">
        <v>202</v>
      </c>
    </row>
    <row r="170" s="2" customFormat="1" ht="24.15" customHeight="1">
      <c r="A170" s="38"/>
      <c r="B170" s="39"/>
      <c r="C170" s="212" t="s">
        <v>246</v>
      </c>
      <c r="D170" s="212" t="s">
        <v>205</v>
      </c>
      <c r="E170" s="213" t="s">
        <v>2223</v>
      </c>
      <c r="F170" s="214" t="s">
        <v>2224</v>
      </c>
      <c r="G170" s="215" t="s">
        <v>268</v>
      </c>
      <c r="H170" s="216">
        <v>3916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0.00084999999999999995</v>
      </c>
      <c r="R170" s="221">
        <f>Q170*H170</f>
        <v>3.3285999999999998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2225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2226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13" customFormat="1">
      <c r="A172" s="13"/>
      <c r="B172" s="230"/>
      <c r="C172" s="231"/>
      <c r="D172" s="232" t="s">
        <v>221</v>
      </c>
      <c r="E172" s="233" t="s">
        <v>19</v>
      </c>
      <c r="F172" s="234" t="s">
        <v>2227</v>
      </c>
      <c r="G172" s="231"/>
      <c r="H172" s="235">
        <v>3916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221</v>
      </c>
      <c r="AU172" s="241" t="s">
        <v>82</v>
      </c>
      <c r="AV172" s="13" t="s">
        <v>82</v>
      </c>
      <c r="AW172" s="13" t="s">
        <v>35</v>
      </c>
      <c r="AX172" s="13" t="s">
        <v>80</v>
      </c>
      <c r="AY172" s="241" t="s">
        <v>202</v>
      </c>
    </row>
    <row r="173" s="2" customFormat="1" ht="24.15" customHeight="1">
      <c r="A173" s="38"/>
      <c r="B173" s="39"/>
      <c r="C173" s="212" t="s">
        <v>367</v>
      </c>
      <c r="D173" s="212" t="s">
        <v>205</v>
      </c>
      <c r="E173" s="213" t="s">
        <v>2228</v>
      </c>
      <c r="F173" s="214" t="s">
        <v>2229</v>
      </c>
      <c r="G173" s="215" t="s">
        <v>268</v>
      </c>
      <c r="H173" s="216">
        <v>3916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2230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2231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13" customFormat="1">
      <c r="A175" s="13"/>
      <c r="B175" s="230"/>
      <c r="C175" s="231"/>
      <c r="D175" s="232" t="s">
        <v>221</v>
      </c>
      <c r="E175" s="233" t="s">
        <v>19</v>
      </c>
      <c r="F175" s="234" t="s">
        <v>2227</v>
      </c>
      <c r="G175" s="231"/>
      <c r="H175" s="235">
        <v>3916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221</v>
      </c>
      <c r="AU175" s="241" t="s">
        <v>82</v>
      </c>
      <c r="AV175" s="13" t="s">
        <v>82</v>
      </c>
      <c r="AW175" s="13" t="s">
        <v>35</v>
      </c>
      <c r="AX175" s="13" t="s">
        <v>80</v>
      </c>
      <c r="AY175" s="241" t="s">
        <v>202</v>
      </c>
    </row>
    <row r="176" s="2" customFormat="1" ht="49.05" customHeight="1">
      <c r="A176" s="38"/>
      <c r="B176" s="39"/>
      <c r="C176" s="212" t="s">
        <v>372</v>
      </c>
      <c r="D176" s="212" t="s">
        <v>205</v>
      </c>
      <c r="E176" s="213" t="s">
        <v>2232</v>
      </c>
      <c r="F176" s="214" t="s">
        <v>2233</v>
      </c>
      <c r="G176" s="215" t="s">
        <v>208</v>
      </c>
      <c r="H176" s="216">
        <v>21</v>
      </c>
      <c r="I176" s="217"/>
      <c r="J176" s="218">
        <f>ROUND(I176*H176,2)</f>
        <v>0</v>
      </c>
      <c r="K176" s="214" t="s">
        <v>209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0.0086800000000000002</v>
      </c>
      <c r="R176" s="221">
        <f>Q176*H176</f>
        <v>0.18228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2234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2235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82</v>
      </c>
    </row>
    <row r="178" s="2" customFormat="1" ht="49.05" customHeight="1">
      <c r="A178" s="38"/>
      <c r="B178" s="39"/>
      <c r="C178" s="212" t="s">
        <v>377</v>
      </c>
      <c r="D178" s="212" t="s">
        <v>205</v>
      </c>
      <c r="E178" s="213" t="s">
        <v>2236</v>
      </c>
      <c r="F178" s="214" t="s">
        <v>2237</v>
      </c>
      <c r="G178" s="215" t="s">
        <v>208</v>
      </c>
      <c r="H178" s="216">
        <v>6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0.01269</v>
      </c>
      <c r="R178" s="221">
        <f>Q178*H178</f>
        <v>0.076139999999999999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2238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2239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 ht="49.05" customHeight="1">
      <c r="A180" s="38"/>
      <c r="B180" s="39"/>
      <c r="C180" s="212" t="s">
        <v>382</v>
      </c>
      <c r="D180" s="212" t="s">
        <v>205</v>
      </c>
      <c r="E180" s="213" t="s">
        <v>2240</v>
      </c>
      <c r="F180" s="214" t="s">
        <v>2241</v>
      </c>
      <c r="G180" s="215" t="s">
        <v>208</v>
      </c>
      <c r="H180" s="216">
        <v>18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0.01269</v>
      </c>
      <c r="R180" s="221">
        <f>Q180*H180</f>
        <v>0.22842000000000001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2242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2243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 ht="49.05" customHeight="1">
      <c r="A182" s="38"/>
      <c r="B182" s="39"/>
      <c r="C182" s="212" t="s">
        <v>387</v>
      </c>
      <c r="D182" s="212" t="s">
        <v>205</v>
      </c>
      <c r="E182" s="213" t="s">
        <v>2244</v>
      </c>
      <c r="F182" s="214" t="s">
        <v>2245</v>
      </c>
      <c r="G182" s="215" t="s">
        <v>208</v>
      </c>
      <c r="H182" s="216">
        <v>33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0.036900000000000002</v>
      </c>
      <c r="R182" s="221">
        <f>Q182*H182</f>
        <v>1.2177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2246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2247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 ht="49.05" customHeight="1">
      <c r="A184" s="38"/>
      <c r="B184" s="39"/>
      <c r="C184" s="212" t="s">
        <v>392</v>
      </c>
      <c r="D184" s="212" t="s">
        <v>205</v>
      </c>
      <c r="E184" s="213" t="s">
        <v>2248</v>
      </c>
      <c r="F184" s="214" t="s">
        <v>2249</v>
      </c>
      <c r="G184" s="215" t="s">
        <v>208</v>
      </c>
      <c r="H184" s="216">
        <v>21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0.06053</v>
      </c>
      <c r="R184" s="221">
        <f>Q184*H184</f>
        <v>1.2711300000000001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2250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2251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2" customFormat="1" ht="49.05" customHeight="1">
      <c r="A186" s="38"/>
      <c r="B186" s="39"/>
      <c r="C186" s="212" t="s">
        <v>397</v>
      </c>
      <c r="D186" s="212" t="s">
        <v>205</v>
      </c>
      <c r="E186" s="213" t="s">
        <v>2252</v>
      </c>
      <c r="F186" s="214" t="s">
        <v>2253</v>
      </c>
      <c r="G186" s="215" t="s">
        <v>208</v>
      </c>
      <c r="H186" s="216">
        <v>9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0.10775</v>
      </c>
      <c r="R186" s="221">
        <f>Q186*H186</f>
        <v>0.96975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2254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2255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 ht="24.15" customHeight="1">
      <c r="A188" s="38"/>
      <c r="B188" s="39"/>
      <c r="C188" s="212" t="s">
        <v>402</v>
      </c>
      <c r="D188" s="212" t="s">
        <v>205</v>
      </c>
      <c r="E188" s="213" t="s">
        <v>2256</v>
      </c>
      <c r="F188" s="214" t="s">
        <v>2257</v>
      </c>
      <c r="G188" s="215" t="s">
        <v>2157</v>
      </c>
      <c r="H188" s="216">
        <v>216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2258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2259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 ht="33" customHeight="1">
      <c r="A190" s="38"/>
      <c r="B190" s="39"/>
      <c r="C190" s="212" t="s">
        <v>409</v>
      </c>
      <c r="D190" s="212" t="s">
        <v>205</v>
      </c>
      <c r="E190" s="213" t="s">
        <v>2260</v>
      </c>
      <c r="F190" s="214" t="s">
        <v>2261</v>
      </c>
      <c r="G190" s="215" t="s">
        <v>2157</v>
      </c>
      <c r="H190" s="216">
        <v>76.700000000000003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2262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2263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13" customFormat="1">
      <c r="A192" s="13"/>
      <c r="B192" s="230"/>
      <c r="C192" s="231"/>
      <c r="D192" s="232" t="s">
        <v>221</v>
      </c>
      <c r="E192" s="233" t="s">
        <v>19</v>
      </c>
      <c r="F192" s="234" t="s">
        <v>2264</v>
      </c>
      <c r="G192" s="231"/>
      <c r="H192" s="235">
        <v>50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221</v>
      </c>
      <c r="AU192" s="241" t="s">
        <v>82</v>
      </c>
      <c r="AV192" s="13" t="s">
        <v>82</v>
      </c>
      <c r="AW192" s="13" t="s">
        <v>35</v>
      </c>
      <c r="AX192" s="13" t="s">
        <v>73</v>
      </c>
      <c r="AY192" s="241" t="s">
        <v>202</v>
      </c>
    </row>
    <row r="193" s="13" customFormat="1">
      <c r="A193" s="13"/>
      <c r="B193" s="230"/>
      <c r="C193" s="231"/>
      <c r="D193" s="232" t="s">
        <v>221</v>
      </c>
      <c r="E193" s="233" t="s">
        <v>19</v>
      </c>
      <c r="F193" s="234" t="s">
        <v>2265</v>
      </c>
      <c r="G193" s="231"/>
      <c r="H193" s="235">
        <v>10.800000000000001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221</v>
      </c>
      <c r="AU193" s="241" t="s">
        <v>82</v>
      </c>
      <c r="AV193" s="13" t="s">
        <v>82</v>
      </c>
      <c r="AW193" s="13" t="s">
        <v>35</v>
      </c>
      <c r="AX193" s="13" t="s">
        <v>73</v>
      </c>
      <c r="AY193" s="241" t="s">
        <v>202</v>
      </c>
    </row>
    <row r="194" s="13" customFormat="1">
      <c r="A194" s="13"/>
      <c r="B194" s="230"/>
      <c r="C194" s="231"/>
      <c r="D194" s="232" t="s">
        <v>221</v>
      </c>
      <c r="E194" s="233" t="s">
        <v>19</v>
      </c>
      <c r="F194" s="234" t="s">
        <v>2266</v>
      </c>
      <c r="G194" s="231"/>
      <c r="H194" s="235">
        <v>2.3999999999999999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221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202</v>
      </c>
    </row>
    <row r="195" s="13" customFormat="1">
      <c r="A195" s="13"/>
      <c r="B195" s="230"/>
      <c r="C195" s="231"/>
      <c r="D195" s="232" t="s">
        <v>221</v>
      </c>
      <c r="E195" s="233" t="s">
        <v>19</v>
      </c>
      <c r="F195" s="234" t="s">
        <v>2267</v>
      </c>
      <c r="G195" s="231"/>
      <c r="H195" s="235">
        <v>13.5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221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202</v>
      </c>
    </row>
    <row r="196" s="2" customFormat="1" ht="33" customHeight="1">
      <c r="A196" s="38"/>
      <c r="B196" s="39"/>
      <c r="C196" s="212" t="s">
        <v>415</v>
      </c>
      <c r="D196" s="212" t="s">
        <v>205</v>
      </c>
      <c r="E196" s="213" t="s">
        <v>2268</v>
      </c>
      <c r="F196" s="214" t="s">
        <v>2269</v>
      </c>
      <c r="G196" s="215" t="s">
        <v>2157</v>
      </c>
      <c r="H196" s="216">
        <v>45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2270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2271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13" customFormat="1">
      <c r="A198" s="13"/>
      <c r="B198" s="230"/>
      <c r="C198" s="231"/>
      <c r="D198" s="232" t="s">
        <v>221</v>
      </c>
      <c r="E198" s="233" t="s">
        <v>19</v>
      </c>
      <c r="F198" s="234" t="s">
        <v>2272</v>
      </c>
      <c r="G198" s="231"/>
      <c r="H198" s="235">
        <v>45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221</v>
      </c>
      <c r="AU198" s="241" t="s">
        <v>82</v>
      </c>
      <c r="AV198" s="13" t="s">
        <v>82</v>
      </c>
      <c r="AW198" s="13" t="s">
        <v>35</v>
      </c>
      <c r="AX198" s="13" t="s">
        <v>80</v>
      </c>
      <c r="AY198" s="241" t="s">
        <v>202</v>
      </c>
    </row>
    <row r="199" s="2" customFormat="1" ht="24.15" customHeight="1">
      <c r="A199" s="38"/>
      <c r="B199" s="39"/>
      <c r="C199" s="212" t="s">
        <v>419</v>
      </c>
      <c r="D199" s="212" t="s">
        <v>205</v>
      </c>
      <c r="E199" s="213" t="s">
        <v>2273</v>
      </c>
      <c r="F199" s="214" t="s">
        <v>2274</v>
      </c>
      <c r="G199" s="215" t="s">
        <v>268</v>
      </c>
      <c r="H199" s="216">
        <v>432</v>
      </c>
      <c r="I199" s="217"/>
      <c r="J199" s="218">
        <f>ROUND(I199*H199,2)</f>
        <v>0</v>
      </c>
      <c r="K199" s="214" t="s">
        <v>209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8.0000000000000007E-05</v>
      </c>
      <c r="R199" s="221">
        <f>Q199*H199</f>
        <v>0.03456</v>
      </c>
      <c r="S199" s="221">
        <v>0.23000000000000001</v>
      </c>
      <c r="T199" s="222">
        <f>S199*H199</f>
        <v>99.359999999999999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210</v>
      </c>
      <c r="AT199" s="223" t="s">
        <v>205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210</v>
      </c>
      <c r="BM199" s="223" t="s">
        <v>2275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2276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82</v>
      </c>
    </row>
    <row r="201" s="13" customFormat="1">
      <c r="A201" s="13"/>
      <c r="B201" s="230"/>
      <c r="C201" s="231"/>
      <c r="D201" s="232" t="s">
        <v>221</v>
      </c>
      <c r="E201" s="233" t="s">
        <v>19</v>
      </c>
      <c r="F201" s="234" t="s">
        <v>2277</v>
      </c>
      <c r="G201" s="231"/>
      <c r="H201" s="235">
        <v>432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221</v>
      </c>
      <c r="AU201" s="241" t="s">
        <v>82</v>
      </c>
      <c r="AV201" s="13" t="s">
        <v>82</v>
      </c>
      <c r="AW201" s="13" t="s">
        <v>35</v>
      </c>
      <c r="AX201" s="13" t="s">
        <v>80</v>
      </c>
      <c r="AY201" s="241" t="s">
        <v>202</v>
      </c>
    </row>
    <row r="202" s="2" customFormat="1" ht="24.15" customHeight="1">
      <c r="A202" s="38"/>
      <c r="B202" s="39"/>
      <c r="C202" s="212" t="s">
        <v>424</v>
      </c>
      <c r="D202" s="212" t="s">
        <v>205</v>
      </c>
      <c r="E202" s="213" t="s">
        <v>2278</v>
      </c>
      <c r="F202" s="214" t="s">
        <v>2279</v>
      </c>
      <c r="G202" s="215" t="s">
        <v>268</v>
      </c>
      <c r="H202" s="216">
        <v>1123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0.00022000000000000001</v>
      </c>
      <c r="R202" s="221">
        <f>Q202*H202</f>
        <v>0.24706</v>
      </c>
      <c r="S202" s="221">
        <v>0.46000000000000002</v>
      </c>
      <c r="T202" s="222">
        <f>S202*H202</f>
        <v>516.58000000000004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2280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2281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13" customFormat="1">
      <c r="A204" s="13"/>
      <c r="B204" s="230"/>
      <c r="C204" s="231"/>
      <c r="D204" s="232" t="s">
        <v>221</v>
      </c>
      <c r="E204" s="233" t="s">
        <v>19</v>
      </c>
      <c r="F204" s="234" t="s">
        <v>2282</v>
      </c>
      <c r="G204" s="231"/>
      <c r="H204" s="235">
        <v>1123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221</v>
      </c>
      <c r="AU204" s="241" t="s">
        <v>82</v>
      </c>
      <c r="AV204" s="13" t="s">
        <v>82</v>
      </c>
      <c r="AW204" s="13" t="s">
        <v>35</v>
      </c>
      <c r="AX204" s="13" t="s">
        <v>80</v>
      </c>
      <c r="AY204" s="241" t="s">
        <v>202</v>
      </c>
    </row>
    <row r="205" s="2" customFormat="1" ht="33" customHeight="1">
      <c r="A205" s="38"/>
      <c r="B205" s="39"/>
      <c r="C205" s="212" t="s">
        <v>428</v>
      </c>
      <c r="D205" s="212" t="s">
        <v>205</v>
      </c>
      <c r="E205" s="213" t="s">
        <v>2283</v>
      </c>
      <c r="F205" s="214" t="s">
        <v>2284</v>
      </c>
      <c r="G205" s="215" t="s">
        <v>268</v>
      </c>
      <c r="H205" s="216">
        <v>32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0.098000000000000004</v>
      </c>
      <c r="T205" s="222">
        <f>S205*H205</f>
        <v>3.1360000000000001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2285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2286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13" customFormat="1">
      <c r="A207" s="13"/>
      <c r="B207" s="230"/>
      <c r="C207" s="231"/>
      <c r="D207" s="232" t="s">
        <v>221</v>
      </c>
      <c r="E207" s="233" t="s">
        <v>19</v>
      </c>
      <c r="F207" s="234" t="s">
        <v>2287</v>
      </c>
      <c r="G207" s="231"/>
      <c r="H207" s="235">
        <v>32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221</v>
      </c>
      <c r="AU207" s="241" t="s">
        <v>82</v>
      </c>
      <c r="AV207" s="13" t="s">
        <v>82</v>
      </c>
      <c r="AW207" s="13" t="s">
        <v>35</v>
      </c>
      <c r="AX207" s="13" t="s">
        <v>80</v>
      </c>
      <c r="AY207" s="241" t="s">
        <v>202</v>
      </c>
    </row>
    <row r="208" s="2" customFormat="1" ht="33" customHeight="1">
      <c r="A208" s="38"/>
      <c r="B208" s="39"/>
      <c r="C208" s="212" t="s">
        <v>433</v>
      </c>
      <c r="D208" s="212" t="s">
        <v>205</v>
      </c>
      <c r="E208" s="213" t="s">
        <v>2288</v>
      </c>
      <c r="F208" s="214" t="s">
        <v>2289</v>
      </c>
      <c r="G208" s="215" t="s">
        <v>268</v>
      </c>
      <c r="H208" s="216">
        <v>125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0.098000000000000004</v>
      </c>
      <c r="T208" s="222">
        <f>S208*H208</f>
        <v>12.25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2290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2291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13" customFormat="1">
      <c r="A210" s="13"/>
      <c r="B210" s="230"/>
      <c r="C210" s="231"/>
      <c r="D210" s="232" t="s">
        <v>221</v>
      </c>
      <c r="E210" s="233" t="s">
        <v>19</v>
      </c>
      <c r="F210" s="234" t="s">
        <v>834</v>
      </c>
      <c r="G210" s="231"/>
      <c r="H210" s="235">
        <v>125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221</v>
      </c>
      <c r="AU210" s="241" t="s">
        <v>82</v>
      </c>
      <c r="AV210" s="13" t="s">
        <v>82</v>
      </c>
      <c r="AW210" s="13" t="s">
        <v>35</v>
      </c>
      <c r="AX210" s="13" t="s">
        <v>80</v>
      </c>
      <c r="AY210" s="241" t="s">
        <v>202</v>
      </c>
    </row>
    <row r="211" s="2" customFormat="1" ht="37.8" customHeight="1">
      <c r="A211" s="38"/>
      <c r="B211" s="39"/>
      <c r="C211" s="212" t="s">
        <v>438</v>
      </c>
      <c r="D211" s="212" t="s">
        <v>205</v>
      </c>
      <c r="E211" s="213" t="s">
        <v>2292</v>
      </c>
      <c r="F211" s="214" t="s">
        <v>2293</v>
      </c>
      <c r="G211" s="215" t="s">
        <v>268</v>
      </c>
      <c r="H211" s="216">
        <v>1692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0.57999999999999996</v>
      </c>
      <c r="T211" s="222">
        <f>S211*H211</f>
        <v>981.3599999999999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210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210</v>
      </c>
      <c r="BM211" s="223" t="s">
        <v>2294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2295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13" customFormat="1">
      <c r="A213" s="13"/>
      <c r="B213" s="230"/>
      <c r="C213" s="231"/>
      <c r="D213" s="232" t="s">
        <v>221</v>
      </c>
      <c r="E213" s="233" t="s">
        <v>19</v>
      </c>
      <c r="F213" s="234" t="s">
        <v>2296</v>
      </c>
      <c r="G213" s="231"/>
      <c r="H213" s="235">
        <v>1692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221</v>
      </c>
      <c r="AU213" s="241" t="s">
        <v>82</v>
      </c>
      <c r="AV213" s="13" t="s">
        <v>82</v>
      </c>
      <c r="AW213" s="13" t="s">
        <v>35</v>
      </c>
      <c r="AX213" s="13" t="s">
        <v>80</v>
      </c>
      <c r="AY213" s="241" t="s">
        <v>202</v>
      </c>
    </row>
    <row r="214" s="2" customFormat="1" ht="37.8" customHeight="1">
      <c r="A214" s="38"/>
      <c r="B214" s="39"/>
      <c r="C214" s="212" t="s">
        <v>443</v>
      </c>
      <c r="D214" s="212" t="s">
        <v>205</v>
      </c>
      <c r="E214" s="213" t="s">
        <v>2297</v>
      </c>
      <c r="F214" s="214" t="s">
        <v>2298</v>
      </c>
      <c r="G214" s="215" t="s">
        <v>268</v>
      </c>
      <c r="H214" s="216">
        <v>82.599999999999994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0.26000000000000001</v>
      </c>
      <c r="T214" s="222">
        <f>S214*H214</f>
        <v>21.475999999999999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2299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2300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 ht="37.8" customHeight="1">
      <c r="A216" s="38"/>
      <c r="B216" s="39"/>
      <c r="C216" s="212" t="s">
        <v>447</v>
      </c>
      <c r="D216" s="212" t="s">
        <v>205</v>
      </c>
      <c r="E216" s="213" t="s">
        <v>2301</v>
      </c>
      <c r="F216" s="214" t="s">
        <v>2302</v>
      </c>
      <c r="G216" s="215" t="s">
        <v>268</v>
      </c>
      <c r="H216" s="216">
        <v>82.599999999999994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0.44</v>
      </c>
      <c r="T216" s="222">
        <f>S216*H216</f>
        <v>36.344000000000001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2303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2304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 ht="24.15" customHeight="1">
      <c r="A218" s="38"/>
      <c r="B218" s="39"/>
      <c r="C218" s="212" t="s">
        <v>451</v>
      </c>
      <c r="D218" s="212" t="s">
        <v>205</v>
      </c>
      <c r="E218" s="213" t="s">
        <v>2305</v>
      </c>
      <c r="F218" s="214" t="s">
        <v>2306</v>
      </c>
      <c r="G218" s="215" t="s">
        <v>208</v>
      </c>
      <c r="H218" s="216">
        <v>65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0.20499999999999999</v>
      </c>
      <c r="T218" s="222">
        <f>S218*H218</f>
        <v>13.324999999999999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2307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2308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13" customFormat="1">
      <c r="A220" s="13"/>
      <c r="B220" s="230"/>
      <c r="C220" s="231"/>
      <c r="D220" s="232" t="s">
        <v>221</v>
      </c>
      <c r="E220" s="233" t="s">
        <v>19</v>
      </c>
      <c r="F220" s="234" t="s">
        <v>2309</v>
      </c>
      <c r="G220" s="231"/>
      <c r="H220" s="235">
        <v>65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221</v>
      </c>
      <c r="AU220" s="241" t="s">
        <v>82</v>
      </c>
      <c r="AV220" s="13" t="s">
        <v>82</v>
      </c>
      <c r="AW220" s="13" t="s">
        <v>35</v>
      </c>
      <c r="AX220" s="13" t="s">
        <v>80</v>
      </c>
      <c r="AY220" s="241" t="s">
        <v>202</v>
      </c>
    </row>
    <row r="221" s="2" customFormat="1" ht="24.15" customHeight="1">
      <c r="A221" s="38"/>
      <c r="B221" s="39"/>
      <c r="C221" s="212" t="s">
        <v>455</v>
      </c>
      <c r="D221" s="212" t="s">
        <v>205</v>
      </c>
      <c r="E221" s="213" t="s">
        <v>2310</v>
      </c>
      <c r="F221" s="214" t="s">
        <v>2311</v>
      </c>
      <c r="G221" s="215" t="s">
        <v>268</v>
      </c>
      <c r="H221" s="216">
        <v>25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0.35499999999999998</v>
      </c>
      <c r="T221" s="222">
        <f>S221*H221</f>
        <v>8.875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2312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2313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16.5" customHeight="1">
      <c r="A223" s="38"/>
      <c r="B223" s="39"/>
      <c r="C223" s="212" t="s">
        <v>460</v>
      </c>
      <c r="D223" s="212" t="s">
        <v>205</v>
      </c>
      <c r="E223" s="213" t="s">
        <v>2314</v>
      </c>
      <c r="F223" s="214" t="s">
        <v>2315</v>
      </c>
      <c r="G223" s="215" t="s">
        <v>2157</v>
      </c>
      <c r="H223" s="216">
        <v>181.5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1.4299999999999999</v>
      </c>
      <c r="R223" s="221">
        <f>Q223*H223</f>
        <v>259.54500000000002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2316</v>
      </c>
    </row>
    <row r="224" s="13" customFormat="1">
      <c r="A224" s="13"/>
      <c r="B224" s="230"/>
      <c r="C224" s="231"/>
      <c r="D224" s="232" t="s">
        <v>221</v>
      </c>
      <c r="E224" s="233" t="s">
        <v>19</v>
      </c>
      <c r="F224" s="234" t="s">
        <v>2317</v>
      </c>
      <c r="G224" s="231"/>
      <c r="H224" s="235">
        <v>22.5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221</v>
      </c>
      <c r="AU224" s="241" t="s">
        <v>82</v>
      </c>
      <c r="AV224" s="13" t="s">
        <v>82</v>
      </c>
      <c r="AW224" s="13" t="s">
        <v>35</v>
      </c>
      <c r="AX224" s="13" t="s">
        <v>73</v>
      </c>
      <c r="AY224" s="241" t="s">
        <v>202</v>
      </c>
    </row>
    <row r="225" s="13" customFormat="1">
      <c r="A225" s="13"/>
      <c r="B225" s="230"/>
      <c r="C225" s="231"/>
      <c r="D225" s="232" t="s">
        <v>221</v>
      </c>
      <c r="E225" s="233" t="s">
        <v>19</v>
      </c>
      <c r="F225" s="234" t="s">
        <v>991</v>
      </c>
      <c r="G225" s="231"/>
      <c r="H225" s="235">
        <v>159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221</v>
      </c>
      <c r="AU225" s="241" t="s">
        <v>82</v>
      </c>
      <c r="AV225" s="13" t="s">
        <v>82</v>
      </c>
      <c r="AW225" s="13" t="s">
        <v>35</v>
      </c>
      <c r="AX225" s="13" t="s">
        <v>73</v>
      </c>
      <c r="AY225" s="241" t="s">
        <v>202</v>
      </c>
    </row>
    <row r="226" s="2" customFormat="1" ht="37.8" customHeight="1">
      <c r="A226" s="38"/>
      <c r="B226" s="39"/>
      <c r="C226" s="212" t="s">
        <v>464</v>
      </c>
      <c r="D226" s="212" t="s">
        <v>205</v>
      </c>
      <c r="E226" s="213" t="s">
        <v>2318</v>
      </c>
      <c r="F226" s="214" t="s">
        <v>2319</v>
      </c>
      <c r="G226" s="215" t="s">
        <v>2157</v>
      </c>
      <c r="H226" s="216">
        <v>437</v>
      </c>
      <c r="I226" s="217"/>
      <c r="J226" s="218">
        <f>ROUND(I226*H226,2)</f>
        <v>0</v>
      </c>
      <c r="K226" s="214" t="s">
        <v>209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2320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2321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13" customFormat="1">
      <c r="A228" s="13"/>
      <c r="B228" s="230"/>
      <c r="C228" s="231"/>
      <c r="D228" s="232" t="s">
        <v>221</v>
      </c>
      <c r="E228" s="233" t="s">
        <v>19</v>
      </c>
      <c r="F228" s="234" t="s">
        <v>2322</v>
      </c>
      <c r="G228" s="231"/>
      <c r="H228" s="235">
        <v>437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221</v>
      </c>
      <c r="AU228" s="241" t="s">
        <v>82</v>
      </c>
      <c r="AV228" s="13" t="s">
        <v>82</v>
      </c>
      <c r="AW228" s="13" t="s">
        <v>35</v>
      </c>
      <c r="AX228" s="13" t="s">
        <v>80</v>
      </c>
      <c r="AY228" s="241" t="s">
        <v>202</v>
      </c>
    </row>
    <row r="229" s="2" customFormat="1" ht="16.5" customHeight="1">
      <c r="A229" s="38"/>
      <c r="B229" s="39"/>
      <c r="C229" s="242" t="s">
        <v>469</v>
      </c>
      <c r="D229" s="242" t="s">
        <v>243</v>
      </c>
      <c r="E229" s="243" t="s">
        <v>2323</v>
      </c>
      <c r="F229" s="244" t="s">
        <v>2324</v>
      </c>
      <c r="G229" s="245" t="s">
        <v>218</v>
      </c>
      <c r="H229" s="246">
        <v>874</v>
      </c>
      <c r="I229" s="247"/>
      <c r="J229" s="248">
        <f>ROUND(I229*H229,2)</f>
        <v>0</v>
      </c>
      <c r="K229" s="244" t="s">
        <v>209</v>
      </c>
      <c r="L229" s="249"/>
      <c r="M229" s="250" t="s">
        <v>19</v>
      </c>
      <c r="N229" s="251" t="s">
        <v>44</v>
      </c>
      <c r="O229" s="84"/>
      <c r="P229" s="221">
        <f>O229*H229</f>
        <v>0</v>
      </c>
      <c r="Q229" s="221">
        <v>1</v>
      </c>
      <c r="R229" s="221">
        <f>Q229*H229</f>
        <v>874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203</v>
      </c>
      <c r="AT229" s="223" t="s">
        <v>243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2325</v>
      </c>
    </row>
    <row r="230" s="13" customFormat="1">
      <c r="A230" s="13"/>
      <c r="B230" s="230"/>
      <c r="C230" s="231"/>
      <c r="D230" s="232" t="s">
        <v>221</v>
      </c>
      <c r="E230" s="231"/>
      <c r="F230" s="234" t="s">
        <v>2326</v>
      </c>
      <c r="G230" s="231"/>
      <c r="H230" s="235">
        <v>874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221</v>
      </c>
      <c r="AU230" s="241" t="s">
        <v>82</v>
      </c>
      <c r="AV230" s="13" t="s">
        <v>82</v>
      </c>
      <c r="AW230" s="13" t="s">
        <v>4</v>
      </c>
      <c r="AX230" s="13" t="s">
        <v>80</v>
      </c>
      <c r="AY230" s="241" t="s">
        <v>202</v>
      </c>
    </row>
    <row r="231" s="2" customFormat="1" ht="24.15" customHeight="1">
      <c r="A231" s="38"/>
      <c r="B231" s="39"/>
      <c r="C231" s="212" t="s">
        <v>473</v>
      </c>
      <c r="D231" s="212" t="s">
        <v>205</v>
      </c>
      <c r="E231" s="213" t="s">
        <v>2327</v>
      </c>
      <c r="F231" s="214" t="s">
        <v>2328</v>
      </c>
      <c r="G231" s="215" t="s">
        <v>2157</v>
      </c>
      <c r="H231" s="216">
        <v>1102.5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2329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2330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13" customFormat="1">
      <c r="A233" s="13"/>
      <c r="B233" s="230"/>
      <c r="C233" s="231"/>
      <c r="D233" s="232" t="s">
        <v>221</v>
      </c>
      <c r="E233" s="233" t="s">
        <v>19</v>
      </c>
      <c r="F233" s="234" t="s">
        <v>2331</v>
      </c>
      <c r="G233" s="231"/>
      <c r="H233" s="235">
        <v>1071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221</v>
      </c>
      <c r="AU233" s="241" t="s">
        <v>82</v>
      </c>
      <c r="AV233" s="13" t="s">
        <v>82</v>
      </c>
      <c r="AW233" s="13" t="s">
        <v>35</v>
      </c>
      <c r="AX233" s="13" t="s">
        <v>73</v>
      </c>
      <c r="AY233" s="241" t="s">
        <v>202</v>
      </c>
    </row>
    <row r="234" s="13" customFormat="1">
      <c r="A234" s="13"/>
      <c r="B234" s="230"/>
      <c r="C234" s="231"/>
      <c r="D234" s="232" t="s">
        <v>221</v>
      </c>
      <c r="E234" s="233" t="s">
        <v>19</v>
      </c>
      <c r="F234" s="234" t="s">
        <v>2332</v>
      </c>
      <c r="G234" s="231"/>
      <c r="H234" s="235">
        <v>31.5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221</v>
      </c>
      <c r="AU234" s="241" t="s">
        <v>82</v>
      </c>
      <c r="AV234" s="13" t="s">
        <v>82</v>
      </c>
      <c r="AW234" s="13" t="s">
        <v>35</v>
      </c>
      <c r="AX234" s="13" t="s">
        <v>73</v>
      </c>
      <c r="AY234" s="241" t="s">
        <v>202</v>
      </c>
    </row>
    <row r="235" s="2" customFormat="1" ht="24.15" customHeight="1">
      <c r="A235" s="38"/>
      <c r="B235" s="39"/>
      <c r="C235" s="212" t="s">
        <v>478</v>
      </c>
      <c r="D235" s="212" t="s">
        <v>205</v>
      </c>
      <c r="E235" s="213" t="s">
        <v>2333</v>
      </c>
      <c r="F235" s="214" t="s">
        <v>2334</v>
      </c>
      <c r="G235" s="215" t="s">
        <v>268</v>
      </c>
      <c r="H235" s="216">
        <v>48.75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210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210</v>
      </c>
      <c r="BM235" s="223" t="s">
        <v>2335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2336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13" customFormat="1">
      <c r="A237" s="13"/>
      <c r="B237" s="230"/>
      <c r="C237" s="231"/>
      <c r="D237" s="232" t="s">
        <v>221</v>
      </c>
      <c r="E237" s="233" t="s">
        <v>19</v>
      </c>
      <c r="F237" s="234" t="s">
        <v>2160</v>
      </c>
      <c r="G237" s="231"/>
      <c r="H237" s="235">
        <v>42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221</v>
      </c>
      <c r="AU237" s="241" t="s">
        <v>82</v>
      </c>
      <c r="AV237" s="13" t="s">
        <v>82</v>
      </c>
      <c r="AW237" s="13" t="s">
        <v>35</v>
      </c>
      <c r="AX237" s="13" t="s">
        <v>73</v>
      </c>
      <c r="AY237" s="241" t="s">
        <v>202</v>
      </c>
    </row>
    <row r="238" s="13" customFormat="1">
      <c r="A238" s="13"/>
      <c r="B238" s="230"/>
      <c r="C238" s="231"/>
      <c r="D238" s="232" t="s">
        <v>221</v>
      </c>
      <c r="E238" s="233" t="s">
        <v>19</v>
      </c>
      <c r="F238" s="234" t="s">
        <v>2337</v>
      </c>
      <c r="G238" s="231"/>
      <c r="H238" s="235">
        <v>6.75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221</v>
      </c>
      <c r="AU238" s="241" t="s">
        <v>82</v>
      </c>
      <c r="AV238" s="13" t="s">
        <v>82</v>
      </c>
      <c r="AW238" s="13" t="s">
        <v>35</v>
      </c>
      <c r="AX238" s="13" t="s">
        <v>73</v>
      </c>
      <c r="AY238" s="241" t="s">
        <v>202</v>
      </c>
    </row>
    <row r="239" s="2" customFormat="1" ht="24.15" customHeight="1">
      <c r="A239" s="38"/>
      <c r="B239" s="39"/>
      <c r="C239" s="212" t="s">
        <v>482</v>
      </c>
      <c r="D239" s="212" t="s">
        <v>205</v>
      </c>
      <c r="E239" s="213" t="s">
        <v>2338</v>
      </c>
      <c r="F239" s="214" t="s">
        <v>2339</v>
      </c>
      <c r="G239" s="215" t="s">
        <v>268</v>
      </c>
      <c r="H239" s="216">
        <v>51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2340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2341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2165</v>
      </c>
      <c r="G241" s="231"/>
      <c r="H241" s="235">
        <v>51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80</v>
      </c>
      <c r="AY241" s="241" t="s">
        <v>202</v>
      </c>
    </row>
    <row r="242" s="2" customFormat="1" ht="16.5" customHeight="1">
      <c r="A242" s="38"/>
      <c r="B242" s="39"/>
      <c r="C242" s="242" t="s">
        <v>487</v>
      </c>
      <c r="D242" s="242" t="s">
        <v>243</v>
      </c>
      <c r="E242" s="243" t="s">
        <v>2342</v>
      </c>
      <c r="F242" s="244" t="s">
        <v>2343</v>
      </c>
      <c r="G242" s="245" t="s">
        <v>218</v>
      </c>
      <c r="H242" s="246">
        <v>12.15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1</v>
      </c>
      <c r="R242" s="221">
        <f>Q242*H242</f>
        <v>12.15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203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2344</v>
      </c>
    </row>
    <row r="243" s="13" customFormat="1">
      <c r="A243" s="13"/>
      <c r="B243" s="230"/>
      <c r="C243" s="231"/>
      <c r="D243" s="232" t="s">
        <v>221</v>
      </c>
      <c r="E243" s="233" t="s">
        <v>19</v>
      </c>
      <c r="F243" s="234" t="s">
        <v>2345</v>
      </c>
      <c r="G243" s="231"/>
      <c r="H243" s="235">
        <v>12.15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35</v>
      </c>
      <c r="AX243" s="13" t="s">
        <v>80</v>
      </c>
      <c r="AY243" s="241" t="s">
        <v>202</v>
      </c>
    </row>
    <row r="244" s="2" customFormat="1" ht="24.15" customHeight="1">
      <c r="A244" s="38"/>
      <c r="B244" s="39"/>
      <c r="C244" s="212" t="s">
        <v>493</v>
      </c>
      <c r="D244" s="212" t="s">
        <v>205</v>
      </c>
      <c r="E244" s="213" t="s">
        <v>2346</v>
      </c>
      <c r="F244" s="214" t="s">
        <v>2347</v>
      </c>
      <c r="G244" s="215" t="s">
        <v>2157</v>
      </c>
      <c r="H244" s="216">
        <v>1102.5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2348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2349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24.15" customHeight="1">
      <c r="A246" s="38"/>
      <c r="B246" s="39"/>
      <c r="C246" s="212" t="s">
        <v>498</v>
      </c>
      <c r="D246" s="212" t="s">
        <v>205</v>
      </c>
      <c r="E246" s="213" t="s">
        <v>2350</v>
      </c>
      <c r="F246" s="214" t="s">
        <v>2351</v>
      </c>
      <c r="G246" s="215" t="s">
        <v>218</v>
      </c>
      <c r="H246" s="216">
        <v>344</v>
      </c>
      <c r="I246" s="217"/>
      <c r="J246" s="218">
        <f>ROUND(I246*H246,2)</f>
        <v>0</v>
      </c>
      <c r="K246" s="214" t="s">
        <v>209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210</v>
      </c>
      <c r="AT246" s="223" t="s">
        <v>205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2352</v>
      </c>
    </row>
    <row r="247" s="2" customFormat="1">
      <c r="A247" s="38"/>
      <c r="B247" s="39"/>
      <c r="C247" s="40"/>
      <c r="D247" s="225" t="s">
        <v>212</v>
      </c>
      <c r="E247" s="40"/>
      <c r="F247" s="226" t="s">
        <v>2353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212</v>
      </c>
      <c r="AU247" s="17" t="s">
        <v>82</v>
      </c>
    </row>
    <row r="248" s="2" customFormat="1" ht="24.15" customHeight="1">
      <c r="A248" s="38"/>
      <c r="B248" s="39"/>
      <c r="C248" s="212" t="s">
        <v>502</v>
      </c>
      <c r="D248" s="212" t="s">
        <v>205</v>
      </c>
      <c r="E248" s="213" t="s">
        <v>2354</v>
      </c>
      <c r="F248" s="214" t="s">
        <v>2355</v>
      </c>
      <c r="G248" s="215" t="s">
        <v>268</v>
      </c>
      <c r="H248" s="216">
        <v>683.54999999999995</v>
      </c>
      <c r="I248" s="217"/>
      <c r="J248" s="218">
        <f>ROUND(I248*H248,2)</f>
        <v>0</v>
      </c>
      <c r="K248" s="214" t="s">
        <v>209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210</v>
      </c>
      <c r="AT248" s="223" t="s">
        <v>205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210</v>
      </c>
      <c r="BM248" s="223" t="s">
        <v>2356</v>
      </c>
    </row>
    <row r="249" s="2" customFormat="1">
      <c r="A249" s="38"/>
      <c r="B249" s="39"/>
      <c r="C249" s="40"/>
      <c r="D249" s="225" t="s">
        <v>212</v>
      </c>
      <c r="E249" s="40"/>
      <c r="F249" s="226" t="s">
        <v>2357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212</v>
      </c>
      <c r="AU249" s="17" t="s">
        <v>82</v>
      </c>
    </row>
    <row r="250" s="13" customFormat="1">
      <c r="A250" s="13"/>
      <c r="B250" s="230"/>
      <c r="C250" s="231"/>
      <c r="D250" s="232" t="s">
        <v>221</v>
      </c>
      <c r="E250" s="233" t="s">
        <v>19</v>
      </c>
      <c r="F250" s="234" t="s">
        <v>2358</v>
      </c>
      <c r="G250" s="231"/>
      <c r="H250" s="235">
        <v>651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221</v>
      </c>
      <c r="AU250" s="241" t="s">
        <v>82</v>
      </c>
      <c r="AV250" s="13" t="s">
        <v>82</v>
      </c>
      <c r="AW250" s="13" t="s">
        <v>35</v>
      </c>
      <c r="AX250" s="13" t="s">
        <v>80</v>
      </c>
      <c r="AY250" s="241" t="s">
        <v>202</v>
      </c>
    </row>
    <row r="251" s="13" customFormat="1">
      <c r="A251" s="13"/>
      <c r="B251" s="230"/>
      <c r="C251" s="231"/>
      <c r="D251" s="232" t="s">
        <v>221</v>
      </c>
      <c r="E251" s="231"/>
      <c r="F251" s="234" t="s">
        <v>2359</v>
      </c>
      <c r="G251" s="231"/>
      <c r="H251" s="235">
        <v>683.54999999999995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221</v>
      </c>
      <c r="AU251" s="241" t="s">
        <v>82</v>
      </c>
      <c r="AV251" s="13" t="s">
        <v>82</v>
      </c>
      <c r="AW251" s="13" t="s">
        <v>4</v>
      </c>
      <c r="AX251" s="13" t="s">
        <v>80</v>
      </c>
      <c r="AY251" s="241" t="s">
        <v>202</v>
      </c>
    </row>
    <row r="252" s="2" customFormat="1" ht="16.5" customHeight="1">
      <c r="A252" s="38"/>
      <c r="B252" s="39"/>
      <c r="C252" s="242" t="s">
        <v>507</v>
      </c>
      <c r="D252" s="242" t="s">
        <v>243</v>
      </c>
      <c r="E252" s="243" t="s">
        <v>2360</v>
      </c>
      <c r="F252" s="244" t="s">
        <v>2361</v>
      </c>
      <c r="G252" s="245" t="s">
        <v>647</v>
      </c>
      <c r="H252" s="246">
        <v>16.274999999999999</v>
      </c>
      <c r="I252" s="247"/>
      <c r="J252" s="248">
        <f>ROUND(I252*H252,2)</f>
        <v>0</v>
      </c>
      <c r="K252" s="244" t="s">
        <v>209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0.001</v>
      </c>
      <c r="R252" s="221">
        <f>Q252*H252</f>
        <v>0.016274999999999998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203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2362</v>
      </c>
    </row>
    <row r="253" s="13" customFormat="1">
      <c r="A253" s="13"/>
      <c r="B253" s="230"/>
      <c r="C253" s="231"/>
      <c r="D253" s="232" t="s">
        <v>221</v>
      </c>
      <c r="E253" s="231"/>
      <c r="F253" s="234" t="s">
        <v>2363</v>
      </c>
      <c r="G253" s="231"/>
      <c r="H253" s="235">
        <v>16.274999999999999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221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202</v>
      </c>
    </row>
    <row r="254" s="2" customFormat="1" ht="16.5" customHeight="1">
      <c r="A254" s="38"/>
      <c r="B254" s="39"/>
      <c r="C254" s="212" t="s">
        <v>512</v>
      </c>
      <c r="D254" s="212" t="s">
        <v>205</v>
      </c>
      <c r="E254" s="213" t="s">
        <v>2364</v>
      </c>
      <c r="F254" s="214" t="s">
        <v>2365</v>
      </c>
      <c r="G254" s="215" t="s">
        <v>2157</v>
      </c>
      <c r="H254" s="216">
        <v>10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210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210</v>
      </c>
      <c r="BM254" s="223" t="s">
        <v>2366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2367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12" customFormat="1" ht="22.8" customHeight="1">
      <c r="A256" s="12"/>
      <c r="B256" s="196"/>
      <c r="C256" s="197"/>
      <c r="D256" s="198" t="s">
        <v>72</v>
      </c>
      <c r="E256" s="210" t="s">
        <v>82</v>
      </c>
      <c r="F256" s="210" t="s">
        <v>2368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SUM(P257:P278)</f>
        <v>0</v>
      </c>
      <c r="Q256" s="204"/>
      <c r="R256" s="205">
        <f>SUM(R257:R278)</f>
        <v>15.6253811</v>
      </c>
      <c r="S256" s="204"/>
      <c r="T256" s="206">
        <f>SUM(T257:T278)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80</v>
      </c>
      <c r="AT256" s="208" t="s">
        <v>72</v>
      </c>
      <c r="AU256" s="208" t="s">
        <v>80</v>
      </c>
      <c r="AY256" s="207" t="s">
        <v>202</v>
      </c>
      <c r="BK256" s="209">
        <f>SUM(BK257:BK278)</f>
        <v>0</v>
      </c>
    </row>
    <row r="257" s="2" customFormat="1" ht="16.5" customHeight="1">
      <c r="A257" s="38"/>
      <c r="B257" s="39"/>
      <c r="C257" s="212" t="s">
        <v>230</v>
      </c>
      <c r="D257" s="212" t="s">
        <v>205</v>
      </c>
      <c r="E257" s="213" t="s">
        <v>2369</v>
      </c>
      <c r="F257" s="214" t="s">
        <v>2370</v>
      </c>
      <c r="G257" s="215" t="s">
        <v>2157</v>
      </c>
      <c r="H257" s="216">
        <v>0.10000000000000001</v>
      </c>
      <c r="I257" s="217"/>
      <c r="J257" s="218">
        <f>ROUND(I257*H257,2)</f>
        <v>0</v>
      </c>
      <c r="K257" s="214" t="s">
        <v>209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1.98</v>
      </c>
      <c r="R257" s="221">
        <f>Q257*H257</f>
        <v>0.19800000000000001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210</v>
      </c>
      <c r="AT257" s="223" t="s">
        <v>205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210</v>
      </c>
      <c r="BM257" s="223" t="s">
        <v>2371</v>
      </c>
    </row>
    <row r="258" s="2" customFormat="1">
      <c r="A258" s="38"/>
      <c r="B258" s="39"/>
      <c r="C258" s="40"/>
      <c r="D258" s="225" t="s">
        <v>212</v>
      </c>
      <c r="E258" s="40"/>
      <c r="F258" s="226" t="s">
        <v>2372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212</v>
      </c>
      <c r="AU258" s="17" t="s">
        <v>82</v>
      </c>
    </row>
    <row r="259" s="13" customFormat="1">
      <c r="A259" s="13"/>
      <c r="B259" s="230"/>
      <c r="C259" s="231"/>
      <c r="D259" s="232" t="s">
        <v>221</v>
      </c>
      <c r="E259" s="233" t="s">
        <v>19</v>
      </c>
      <c r="F259" s="234" t="s">
        <v>2373</v>
      </c>
      <c r="G259" s="231"/>
      <c r="H259" s="235">
        <v>0.10000000000000001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221</v>
      </c>
      <c r="AU259" s="241" t="s">
        <v>82</v>
      </c>
      <c r="AV259" s="13" t="s">
        <v>82</v>
      </c>
      <c r="AW259" s="13" t="s">
        <v>35</v>
      </c>
      <c r="AX259" s="13" t="s">
        <v>73</v>
      </c>
      <c r="AY259" s="241" t="s">
        <v>202</v>
      </c>
    </row>
    <row r="260" s="2" customFormat="1" ht="16.5" customHeight="1">
      <c r="A260" s="38"/>
      <c r="B260" s="39"/>
      <c r="C260" s="212" t="s">
        <v>521</v>
      </c>
      <c r="D260" s="212" t="s">
        <v>205</v>
      </c>
      <c r="E260" s="213" t="s">
        <v>2374</v>
      </c>
      <c r="F260" s="214" t="s">
        <v>2375</v>
      </c>
      <c r="G260" s="215" t="s">
        <v>2157</v>
      </c>
      <c r="H260" s="216">
        <v>0.34000000000000002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2.55328</v>
      </c>
      <c r="R260" s="221">
        <f>Q260*H260</f>
        <v>0.86811520000000009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210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210</v>
      </c>
      <c r="BM260" s="223" t="s">
        <v>2376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2377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0"/>
      <c r="C262" s="231"/>
      <c r="D262" s="232" t="s">
        <v>221</v>
      </c>
      <c r="E262" s="233" t="s">
        <v>19</v>
      </c>
      <c r="F262" s="234" t="s">
        <v>2378</v>
      </c>
      <c r="G262" s="231"/>
      <c r="H262" s="235">
        <v>0.34000000000000002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35</v>
      </c>
      <c r="AX262" s="13" t="s">
        <v>73</v>
      </c>
      <c r="AY262" s="241" t="s">
        <v>202</v>
      </c>
    </row>
    <row r="263" s="2" customFormat="1" ht="16.5" customHeight="1">
      <c r="A263" s="38"/>
      <c r="B263" s="39"/>
      <c r="C263" s="212" t="s">
        <v>526</v>
      </c>
      <c r="D263" s="212" t="s">
        <v>205</v>
      </c>
      <c r="E263" s="213" t="s">
        <v>2379</v>
      </c>
      <c r="F263" s="214" t="s">
        <v>2380</v>
      </c>
      <c r="G263" s="215" t="s">
        <v>268</v>
      </c>
      <c r="H263" s="216">
        <v>3.5699999999999998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0.0053899999999999998</v>
      </c>
      <c r="R263" s="221">
        <f>Q263*H263</f>
        <v>0.019242299999999997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2381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2382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13" customFormat="1">
      <c r="A265" s="13"/>
      <c r="B265" s="230"/>
      <c r="C265" s="231"/>
      <c r="D265" s="232" t="s">
        <v>221</v>
      </c>
      <c r="E265" s="233" t="s">
        <v>19</v>
      </c>
      <c r="F265" s="234" t="s">
        <v>2383</v>
      </c>
      <c r="G265" s="231"/>
      <c r="H265" s="235">
        <v>3.5699999999999998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221</v>
      </c>
      <c r="AU265" s="241" t="s">
        <v>82</v>
      </c>
      <c r="AV265" s="13" t="s">
        <v>82</v>
      </c>
      <c r="AW265" s="13" t="s">
        <v>35</v>
      </c>
      <c r="AX265" s="13" t="s">
        <v>73</v>
      </c>
      <c r="AY265" s="241" t="s">
        <v>202</v>
      </c>
    </row>
    <row r="266" s="2" customFormat="1" ht="16.5" customHeight="1">
      <c r="A266" s="38"/>
      <c r="B266" s="39"/>
      <c r="C266" s="212" t="s">
        <v>531</v>
      </c>
      <c r="D266" s="212" t="s">
        <v>205</v>
      </c>
      <c r="E266" s="213" t="s">
        <v>2384</v>
      </c>
      <c r="F266" s="214" t="s">
        <v>2385</v>
      </c>
      <c r="G266" s="215" t="s">
        <v>268</v>
      </c>
      <c r="H266" s="216">
        <v>3.5699999999999998</v>
      </c>
      <c r="I266" s="217"/>
      <c r="J266" s="218">
        <f>ROUND(I266*H266,2)</f>
        <v>0</v>
      </c>
      <c r="K266" s="214" t="s">
        <v>209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210</v>
      </c>
      <c r="AT266" s="223" t="s">
        <v>205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210</v>
      </c>
      <c r="BM266" s="223" t="s">
        <v>2386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2387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13" customFormat="1">
      <c r="A268" s="13"/>
      <c r="B268" s="230"/>
      <c r="C268" s="231"/>
      <c r="D268" s="232" t="s">
        <v>221</v>
      </c>
      <c r="E268" s="233" t="s">
        <v>19</v>
      </c>
      <c r="F268" s="234" t="s">
        <v>2383</v>
      </c>
      <c r="G268" s="231"/>
      <c r="H268" s="235">
        <v>3.5699999999999998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221</v>
      </c>
      <c r="AU268" s="241" t="s">
        <v>82</v>
      </c>
      <c r="AV268" s="13" t="s">
        <v>82</v>
      </c>
      <c r="AW268" s="13" t="s">
        <v>35</v>
      </c>
      <c r="AX268" s="13" t="s">
        <v>73</v>
      </c>
      <c r="AY268" s="241" t="s">
        <v>202</v>
      </c>
    </row>
    <row r="269" s="2" customFormat="1" ht="16.5" customHeight="1">
      <c r="A269" s="38"/>
      <c r="B269" s="39"/>
      <c r="C269" s="212" t="s">
        <v>536</v>
      </c>
      <c r="D269" s="212" t="s">
        <v>205</v>
      </c>
      <c r="E269" s="213" t="s">
        <v>2388</v>
      </c>
      <c r="F269" s="214" t="s">
        <v>2389</v>
      </c>
      <c r="G269" s="215" t="s">
        <v>218</v>
      </c>
      <c r="H269" s="216">
        <v>0.080000000000000002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1.0471699999999999</v>
      </c>
      <c r="R269" s="221">
        <f>Q269*H269</f>
        <v>0.08377359999999999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2390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2391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 ht="16.5" customHeight="1">
      <c r="A271" s="38"/>
      <c r="B271" s="39"/>
      <c r="C271" s="212" t="s">
        <v>540</v>
      </c>
      <c r="D271" s="212" t="s">
        <v>205</v>
      </c>
      <c r="E271" s="213" t="s">
        <v>2392</v>
      </c>
      <c r="F271" s="214" t="s">
        <v>2393</v>
      </c>
      <c r="G271" s="215" t="s">
        <v>268</v>
      </c>
      <c r="H271" s="216">
        <v>25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0.108</v>
      </c>
      <c r="R271" s="221">
        <f>Q271*H271</f>
        <v>2.7000000000000002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210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210</v>
      </c>
      <c r="BM271" s="223" t="s">
        <v>2394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2395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2" customFormat="1" ht="16.5" customHeight="1">
      <c r="A273" s="38"/>
      <c r="B273" s="39"/>
      <c r="C273" s="242" t="s">
        <v>545</v>
      </c>
      <c r="D273" s="242" t="s">
        <v>243</v>
      </c>
      <c r="E273" s="243" t="s">
        <v>2396</v>
      </c>
      <c r="F273" s="244" t="s">
        <v>2397</v>
      </c>
      <c r="G273" s="245" t="s">
        <v>280</v>
      </c>
      <c r="H273" s="246">
        <v>1.875</v>
      </c>
      <c r="I273" s="247"/>
      <c r="J273" s="248">
        <f>ROUND(I273*H273,2)</f>
        <v>0</v>
      </c>
      <c r="K273" s="244" t="s">
        <v>209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1.1200000000000001</v>
      </c>
      <c r="R273" s="221">
        <f>Q273*H273</f>
        <v>2.1000000000000001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203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210</v>
      </c>
      <c r="BM273" s="223" t="s">
        <v>2398</v>
      </c>
    </row>
    <row r="274" s="2" customFormat="1">
      <c r="A274" s="38"/>
      <c r="B274" s="39"/>
      <c r="C274" s="40"/>
      <c r="D274" s="232" t="s">
        <v>491</v>
      </c>
      <c r="E274" s="40"/>
      <c r="F274" s="252" t="s">
        <v>2399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491</v>
      </c>
      <c r="AU274" s="17" t="s">
        <v>82</v>
      </c>
    </row>
    <row r="275" s="13" customFormat="1">
      <c r="A275" s="13"/>
      <c r="B275" s="230"/>
      <c r="C275" s="231"/>
      <c r="D275" s="232" t="s">
        <v>221</v>
      </c>
      <c r="E275" s="231"/>
      <c r="F275" s="234" t="s">
        <v>2400</v>
      </c>
      <c r="G275" s="231"/>
      <c r="H275" s="235">
        <v>1.875</v>
      </c>
      <c r="I275" s="236"/>
      <c r="J275" s="231"/>
      <c r="K275" s="231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221</v>
      </c>
      <c r="AU275" s="241" t="s">
        <v>82</v>
      </c>
      <c r="AV275" s="13" t="s">
        <v>82</v>
      </c>
      <c r="AW275" s="13" t="s">
        <v>4</v>
      </c>
      <c r="AX275" s="13" t="s">
        <v>80</v>
      </c>
      <c r="AY275" s="241" t="s">
        <v>202</v>
      </c>
    </row>
    <row r="276" s="2" customFormat="1" ht="21.75" customHeight="1">
      <c r="A276" s="38"/>
      <c r="B276" s="39"/>
      <c r="C276" s="212" t="s">
        <v>550</v>
      </c>
      <c r="D276" s="212" t="s">
        <v>205</v>
      </c>
      <c r="E276" s="213" t="s">
        <v>2401</v>
      </c>
      <c r="F276" s="214" t="s">
        <v>2402</v>
      </c>
      <c r="G276" s="215" t="s">
        <v>2157</v>
      </c>
      <c r="H276" s="216">
        <v>5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1.9312499999999999</v>
      </c>
      <c r="R276" s="221">
        <f>Q276*H276</f>
        <v>9.65625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210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210</v>
      </c>
      <c r="BM276" s="223" t="s">
        <v>2403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2404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13" customFormat="1">
      <c r="A278" s="13"/>
      <c r="B278" s="230"/>
      <c r="C278" s="231"/>
      <c r="D278" s="232" t="s">
        <v>221</v>
      </c>
      <c r="E278" s="233" t="s">
        <v>19</v>
      </c>
      <c r="F278" s="234" t="s">
        <v>2405</v>
      </c>
      <c r="G278" s="231"/>
      <c r="H278" s="235">
        <v>5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221</v>
      </c>
      <c r="AU278" s="241" t="s">
        <v>82</v>
      </c>
      <c r="AV278" s="13" t="s">
        <v>82</v>
      </c>
      <c r="AW278" s="13" t="s">
        <v>35</v>
      </c>
      <c r="AX278" s="13" t="s">
        <v>80</v>
      </c>
      <c r="AY278" s="241" t="s">
        <v>202</v>
      </c>
    </row>
    <row r="279" s="12" customFormat="1" ht="22.8" customHeight="1">
      <c r="A279" s="12"/>
      <c r="B279" s="196"/>
      <c r="C279" s="197"/>
      <c r="D279" s="198" t="s">
        <v>72</v>
      </c>
      <c r="E279" s="210" t="s">
        <v>227</v>
      </c>
      <c r="F279" s="210" t="s">
        <v>2406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SUM(P280:P300)</f>
        <v>0</v>
      </c>
      <c r="Q279" s="204"/>
      <c r="R279" s="205">
        <f>SUM(R280:R300)</f>
        <v>11.951257999999999</v>
      </c>
      <c r="S279" s="204"/>
      <c r="T279" s="206">
        <f>SUM(T280:T300)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80</v>
      </c>
      <c r="AT279" s="208" t="s">
        <v>72</v>
      </c>
      <c r="AU279" s="208" t="s">
        <v>80</v>
      </c>
      <c r="AY279" s="207" t="s">
        <v>202</v>
      </c>
      <c r="BK279" s="209">
        <f>SUM(BK280:BK300)</f>
        <v>0</v>
      </c>
    </row>
    <row r="280" s="2" customFormat="1" ht="24.15" customHeight="1">
      <c r="A280" s="38"/>
      <c r="B280" s="39"/>
      <c r="C280" s="212" t="s">
        <v>555</v>
      </c>
      <c r="D280" s="212" t="s">
        <v>205</v>
      </c>
      <c r="E280" s="213" t="s">
        <v>2407</v>
      </c>
      <c r="F280" s="214" t="s">
        <v>2408</v>
      </c>
      <c r="G280" s="215" t="s">
        <v>268</v>
      </c>
      <c r="H280" s="216">
        <v>4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0.1875</v>
      </c>
      <c r="R280" s="221">
        <f>Q280*H280</f>
        <v>0.75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210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210</v>
      </c>
      <c r="BM280" s="223" t="s">
        <v>2409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2410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24.15" customHeight="1">
      <c r="A282" s="38"/>
      <c r="B282" s="39"/>
      <c r="C282" s="212" t="s">
        <v>560</v>
      </c>
      <c r="D282" s="212" t="s">
        <v>205</v>
      </c>
      <c r="E282" s="213" t="s">
        <v>2411</v>
      </c>
      <c r="F282" s="214" t="s">
        <v>2412</v>
      </c>
      <c r="G282" s="215" t="s">
        <v>280</v>
      </c>
      <c r="H282" s="216">
        <v>4</v>
      </c>
      <c r="I282" s="217"/>
      <c r="J282" s="218">
        <f>ROUND(I282*H282,2)</f>
        <v>0</v>
      </c>
      <c r="K282" s="214" t="s">
        <v>209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0.047019999999999999</v>
      </c>
      <c r="R282" s="221">
        <f>Q282*H282</f>
        <v>0.18808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210</v>
      </c>
      <c r="AT282" s="223" t="s">
        <v>205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210</v>
      </c>
      <c r="BM282" s="223" t="s">
        <v>2413</v>
      </c>
    </row>
    <row r="283" s="2" customFormat="1">
      <c r="A283" s="38"/>
      <c r="B283" s="39"/>
      <c r="C283" s="40"/>
      <c r="D283" s="225" t="s">
        <v>212</v>
      </c>
      <c r="E283" s="40"/>
      <c r="F283" s="226" t="s">
        <v>2414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212</v>
      </c>
      <c r="AU283" s="17" t="s">
        <v>82</v>
      </c>
    </row>
    <row r="284" s="2" customFormat="1" ht="16.5" customHeight="1">
      <c r="A284" s="38"/>
      <c r="B284" s="39"/>
      <c r="C284" s="212" t="s">
        <v>565</v>
      </c>
      <c r="D284" s="212" t="s">
        <v>205</v>
      </c>
      <c r="E284" s="213" t="s">
        <v>2415</v>
      </c>
      <c r="F284" s="214" t="s">
        <v>2416</v>
      </c>
      <c r="G284" s="215" t="s">
        <v>208</v>
      </c>
      <c r="H284" s="216">
        <v>3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210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210</v>
      </c>
      <c r="BM284" s="223" t="s">
        <v>2417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2418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24.15" customHeight="1">
      <c r="A286" s="38"/>
      <c r="B286" s="39"/>
      <c r="C286" s="212" t="s">
        <v>570</v>
      </c>
      <c r="D286" s="212" t="s">
        <v>205</v>
      </c>
      <c r="E286" s="213" t="s">
        <v>2419</v>
      </c>
      <c r="F286" s="214" t="s">
        <v>2420</v>
      </c>
      <c r="G286" s="215" t="s">
        <v>268</v>
      </c>
      <c r="H286" s="216">
        <v>3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0.29232999999999998</v>
      </c>
      <c r="R286" s="221">
        <f>Q286*H286</f>
        <v>0.87698999999999994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210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210</v>
      </c>
      <c r="BM286" s="223" t="s">
        <v>2421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2422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37.8" customHeight="1">
      <c r="A288" s="38"/>
      <c r="B288" s="39"/>
      <c r="C288" s="212" t="s">
        <v>575</v>
      </c>
      <c r="D288" s="212" t="s">
        <v>205</v>
      </c>
      <c r="E288" s="213" t="s">
        <v>2423</v>
      </c>
      <c r="F288" s="214" t="s">
        <v>2424</v>
      </c>
      <c r="G288" s="215" t="s">
        <v>208</v>
      </c>
      <c r="H288" s="216">
        <v>3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0.33828000000000003</v>
      </c>
      <c r="R288" s="221">
        <f>Q288*H288</f>
        <v>1.01484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2425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2426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24.15" customHeight="1">
      <c r="A290" s="38"/>
      <c r="B290" s="39"/>
      <c r="C290" s="212" t="s">
        <v>580</v>
      </c>
      <c r="D290" s="212" t="s">
        <v>205</v>
      </c>
      <c r="E290" s="213" t="s">
        <v>2427</v>
      </c>
      <c r="F290" s="214" t="s">
        <v>2428</v>
      </c>
      <c r="G290" s="215" t="s">
        <v>280</v>
      </c>
      <c r="H290" s="216">
        <v>3</v>
      </c>
      <c r="I290" s="217"/>
      <c r="J290" s="218">
        <f>ROUND(I290*H290,2)</f>
        <v>0</v>
      </c>
      <c r="K290" s="214" t="s">
        <v>209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0.027300000000000001</v>
      </c>
      <c r="R290" s="221">
        <f>Q290*H290</f>
        <v>0.081900000000000001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210</v>
      </c>
      <c r="AT290" s="223" t="s">
        <v>205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210</v>
      </c>
      <c r="BM290" s="223" t="s">
        <v>2429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2430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82</v>
      </c>
    </row>
    <row r="292" s="2" customFormat="1" ht="24.15" customHeight="1">
      <c r="A292" s="38"/>
      <c r="B292" s="39"/>
      <c r="C292" s="212" t="s">
        <v>585</v>
      </c>
      <c r="D292" s="212" t="s">
        <v>205</v>
      </c>
      <c r="E292" s="213" t="s">
        <v>2431</v>
      </c>
      <c r="F292" s="214" t="s">
        <v>2432</v>
      </c>
      <c r="G292" s="215" t="s">
        <v>2157</v>
      </c>
      <c r="H292" s="216">
        <v>2.3999999999999999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2.57477</v>
      </c>
      <c r="R292" s="221">
        <f>Q292*H292</f>
        <v>6.1794479999999998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210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210</v>
      </c>
      <c r="BM292" s="223" t="s">
        <v>2433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2434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13" customFormat="1">
      <c r="A294" s="13"/>
      <c r="B294" s="230"/>
      <c r="C294" s="231"/>
      <c r="D294" s="232" t="s">
        <v>221</v>
      </c>
      <c r="E294" s="233" t="s">
        <v>19</v>
      </c>
      <c r="F294" s="234" t="s">
        <v>2435</v>
      </c>
      <c r="G294" s="231"/>
      <c r="H294" s="235">
        <v>2.3999999999999999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221</v>
      </c>
      <c r="AU294" s="241" t="s">
        <v>82</v>
      </c>
      <c r="AV294" s="13" t="s">
        <v>82</v>
      </c>
      <c r="AW294" s="13" t="s">
        <v>35</v>
      </c>
      <c r="AX294" s="13" t="s">
        <v>80</v>
      </c>
      <c r="AY294" s="241" t="s">
        <v>202</v>
      </c>
    </row>
    <row r="295" s="2" customFormat="1" ht="21.75" customHeight="1">
      <c r="A295" s="38"/>
      <c r="B295" s="39"/>
      <c r="C295" s="212" t="s">
        <v>590</v>
      </c>
      <c r="D295" s="212" t="s">
        <v>205</v>
      </c>
      <c r="E295" s="213" t="s">
        <v>2436</v>
      </c>
      <c r="F295" s="214" t="s">
        <v>2437</v>
      </c>
      <c r="G295" s="215" t="s">
        <v>280</v>
      </c>
      <c r="H295" s="216">
        <v>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0.002</v>
      </c>
      <c r="R295" s="221">
        <f>Q295*H295</f>
        <v>0.002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210</v>
      </c>
      <c r="BM295" s="223" t="s">
        <v>2438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2439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16.5" customHeight="1">
      <c r="A297" s="38"/>
      <c r="B297" s="39"/>
      <c r="C297" s="242" t="s">
        <v>594</v>
      </c>
      <c r="D297" s="242" t="s">
        <v>243</v>
      </c>
      <c r="E297" s="243" t="s">
        <v>2440</v>
      </c>
      <c r="F297" s="244" t="s">
        <v>2441</v>
      </c>
      <c r="G297" s="245" t="s">
        <v>280</v>
      </c>
      <c r="H297" s="246">
        <v>1</v>
      </c>
      <c r="I297" s="247"/>
      <c r="J297" s="248">
        <f>ROUND(I297*H297,2)</f>
        <v>0</v>
      </c>
      <c r="K297" s="244" t="s">
        <v>19</v>
      </c>
      <c r="L297" s="249"/>
      <c r="M297" s="250" t="s">
        <v>19</v>
      </c>
      <c r="N297" s="251" t="s">
        <v>44</v>
      </c>
      <c r="O297" s="84"/>
      <c r="P297" s="221">
        <f>O297*H297</f>
        <v>0</v>
      </c>
      <c r="Q297" s="221">
        <v>1.74</v>
      </c>
      <c r="R297" s="221">
        <f>Q297*H297</f>
        <v>1.74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203</v>
      </c>
      <c r="AT297" s="223" t="s">
        <v>243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210</v>
      </c>
      <c r="BM297" s="223" t="s">
        <v>2442</v>
      </c>
    </row>
    <row r="298" s="2" customFormat="1" ht="21.75" customHeight="1">
      <c r="A298" s="38"/>
      <c r="B298" s="39"/>
      <c r="C298" s="212" t="s">
        <v>598</v>
      </c>
      <c r="D298" s="212" t="s">
        <v>205</v>
      </c>
      <c r="E298" s="213" t="s">
        <v>2443</v>
      </c>
      <c r="F298" s="214" t="s">
        <v>2444</v>
      </c>
      <c r="G298" s="215" t="s">
        <v>280</v>
      </c>
      <c r="H298" s="216">
        <v>1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210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210</v>
      </c>
      <c r="BM298" s="223" t="s">
        <v>2445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2446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1.75" customHeight="1">
      <c r="A300" s="38"/>
      <c r="B300" s="39"/>
      <c r="C300" s="242" t="s">
        <v>604</v>
      </c>
      <c r="D300" s="242" t="s">
        <v>243</v>
      </c>
      <c r="E300" s="243" t="s">
        <v>2447</v>
      </c>
      <c r="F300" s="244" t="s">
        <v>2448</v>
      </c>
      <c r="G300" s="245" t="s">
        <v>280</v>
      </c>
      <c r="H300" s="246">
        <v>1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1.1180000000000001</v>
      </c>
      <c r="R300" s="221">
        <f>Q300*H300</f>
        <v>1.1180000000000001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203</v>
      </c>
      <c r="AT300" s="223" t="s">
        <v>243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210</v>
      </c>
      <c r="BM300" s="223" t="s">
        <v>2449</v>
      </c>
    </row>
    <row r="301" s="12" customFormat="1" ht="22.8" customHeight="1">
      <c r="A301" s="12"/>
      <c r="B301" s="196"/>
      <c r="C301" s="197"/>
      <c r="D301" s="198" t="s">
        <v>72</v>
      </c>
      <c r="E301" s="210" t="s">
        <v>238</v>
      </c>
      <c r="F301" s="210" t="s">
        <v>2450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SUM(P302:P354)</f>
        <v>0</v>
      </c>
      <c r="Q301" s="204"/>
      <c r="R301" s="205">
        <f>SUM(R302:R354)</f>
        <v>1900.0917799999997</v>
      </c>
      <c r="S301" s="204"/>
      <c r="T301" s="206">
        <f>SUM(T302:T354)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80</v>
      </c>
      <c r="AT301" s="208" t="s">
        <v>72</v>
      </c>
      <c r="AU301" s="208" t="s">
        <v>80</v>
      </c>
      <c r="AY301" s="207" t="s">
        <v>202</v>
      </c>
      <c r="BK301" s="209">
        <f>SUM(BK302:BK354)</f>
        <v>0</v>
      </c>
    </row>
    <row r="302" s="2" customFormat="1" ht="24.15" customHeight="1">
      <c r="A302" s="38"/>
      <c r="B302" s="39"/>
      <c r="C302" s="212" t="s">
        <v>610</v>
      </c>
      <c r="D302" s="212" t="s">
        <v>205</v>
      </c>
      <c r="E302" s="213" t="s">
        <v>2451</v>
      </c>
      <c r="F302" s="214" t="s">
        <v>2452</v>
      </c>
      <c r="G302" s="215" t="s">
        <v>268</v>
      </c>
      <c r="H302" s="216">
        <v>183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0.496</v>
      </c>
      <c r="R302" s="221">
        <f>Q302*H302</f>
        <v>90.768000000000001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210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210</v>
      </c>
      <c r="BM302" s="223" t="s">
        <v>2453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2454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13" customFormat="1">
      <c r="A304" s="13"/>
      <c r="B304" s="230"/>
      <c r="C304" s="231"/>
      <c r="D304" s="232" t="s">
        <v>221</v>
      </c>
      <c r="E304" s="233" t="s">
        <v>19</v>
      </c>
      <c r="F304" s="234" t="s">
        <v>2455</v>
      </c>
      <c r="G304" s="231"/>
      <c r="H304" s="235">
        <v>183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221</v>
      </c>
      <c r="AU304" s="241" t="s">
        <v>82</v>
      </c>
      <c r="AV304" s="13" t="s">
        <v>82</v>
      </c>
      <c r="AW304" s="13" t="s">
        <v>35</v>
      </c>
      <c r="AX304" s="13" t="s">
        <v>80</v>
      </c>
      <c r="AY304" s="241" t="s">
        <v>202</v>
      </c>
    </row>
    <row r="305" s="2" customFormat="1" ht="24.15" customHeight="1">
      <c r="A305" s="38"/>
      <c r="B305" s="39"/>
      <c r="C305" s="212" t="s">
        <v>614</v>
      </c>
      <c r="D305" s="212" t="s">
        <v>205</v>
      </c>
      <c r="E305" s="213" t="s">
        <v>2456</v>
      </c>
      <c r="F305" s="214" t="s">
        <v>2457</v>
      </c>
      <c r="G305" s="215" t="s">
        <v>268</v>
      </c>
      <c r="H305" s="216">
        <v>1372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0.496</v>
      </c>
      <c r="R305" s="221">
        <f>Q305*H305</f>
        <v>680.51199999999994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210</v>
      </c>
      <c r="BM305" s="223" t="s">
        <v>2458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2459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0"/>
      <c r="C307" s="231"/>
      <c r="D307" s="232" t="s">
        <v>221</v>
      </c>
      <c r="E307" s="233" t="s">
        <v>19</v>
      </c>
      <c r="F307" s="234" t="s">
        <v>2460</v>
      </c>
      <c r="G307" s="231"/>
      <c r="H307" s="235">
        <v>1372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221</v>
      </c>
      <c r="AU307" s="241" t="s">
        <v>82</v>
      </c>
      <c r="AV307" s="13" t="s">
        <v>82</v>
      </c>
      <c r="AW307" s="13" t="s">
        <v>35</v>
      </c>
      <c r="AX307" s="13" t="s">
        <v>80</v>
      </c>
      <c r="AY307" s="241" t="s">
        <v>202</v>
      </c>
    </row>
    <row r="308" s="2" customFormat="1" ht="24.15" customHeight="1">
      <c r="A308" s="38"/>
      <c r="B308" s="39"/>
      <c r="C308" s="212" t="s">
        <v>618</v>
      </c>
      <c r="D308" s="212" t="s">
        <v>205</v>
      </c>
      <c r="E308" s="213" t="s">
        <v>2461</v>
      </c>
      <c r="F308" s="214" t="s">
        <v>2462</v>
      </c>
      <c r="G308" s="215" t="s">
        <v>268</v>
      </c>
      <c r="H308" s="216">
        <v>1555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0.37190000000000001</v>
      </c>
      <c r="R308" s="221">
        <f>Q308*H308</f>
        <v>578.30449999999996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210</v>
      </c>
      <c r="BM308" s="223" t="s">
        <v>2463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2464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24.15" customHeight="1">
      <c r="A310" s="38"/>
      <c r="B310" s="39"/>
      <c r="C310" s="212" t="s">
        <v>623</v>
      </c>
      <c r="D310" s="212" t="s">
        <v>205</v>
      </c>
      <c r="E310" s="213" t="s">
        <v>2465</v>
      </c>
      <c r="F310" s="214" t="s">
        <v>2466</v>
      </c>
      <c r="G310" s="215" t="s">
        <v>268</v>
      </c>
      <c r="H310" s="216">
        <v>1555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0.12966</v>
      </c>
      <c r="R310" s="221">
        <f>Q310*H310</f>
        <v>201.62129999999999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210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210</v>
      </c>
      <c r="BM310" s="223" t="s">
        <v>2467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2468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24.15" customHeight="1">
      <c r="A312" s="38"/>
      <c r="B312" s="39"/>
      <c r="C312" s="212" t="s">
        <v>628</v>
      </c>
      <c r="D312" s="212" t="s">
        <v>205</v>
      </c>
      <c r="E312" s="213" t="s">
        <v>2469</v>
      </c>
      <c r="F312" s="214" t="s">
        <v>2470</v>
      </c>
      <c r="G312" s="215" t="s">
        <v>268</v>
      </c>
      <c r="H312" s="216">
        <v>1555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0.18462999999999999</v>
      </c>
      <c r="R312" s="221">
        <f>Q312*H312</f>
        <v>287.09965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210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210</v>
      </c>
      <c r="BM312" s="223" t="s">
        <v>2471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2472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 ht="16.5" customHeight="1">
      <c r="A314" s="38"/>
      <c r="B314" s="39"/>
      <c r="C314" s="212" t="s">
        <v>635</v>
      </c>
      <c r="D314" s="212" t="s">
        <v>205</v>
      </c>
      <c r="E314" s="213" t="s">
        <v>2473</v>
      </c>
      <c r="F314" s="214" t="s">
        <v>2474</v>
      </c>
      <c r="G314" s="215" t="s">
        <v>268</v>
      </c>
      <c r="H314" s="216">
        <v>1555</v>
      </c>
      <c r="I314" s="217"/>
      <c r="J314" s="218">
        <f>ROUND(I314*H314,2)</f>
        <v>0</v>
      </c>
      <c r="K314" s="214" t="s">
        <v>209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0.0065199999999999998</v>
      </c>
      <c r="R314" s="221">
        <f>Q314*H314</f>
        <v>10.1386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210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210</v>
      </c>
      <c r="BM314" s="223" t="s">
        <v>2475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2476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16.5" customHeight="1">
      <c r="A316" s="38"/>
      <c r="B316" s="39"/>
      <c r="C316" s="212" t="s">
        <v>639</v>
      </c>
      <c r="D316" s="212" t="s">
        <v>205</v>
      </c>
      <c r="E316" s="213" t="s">
        <v>2477</v>
      </c>
      <c r="F316" s="214" t="s">
        <v>2478</v>
      </c>
      <c r="G316" s="215" t="s">
        <v>268</v>
      </c>
      <c r="H316" s="216">
        <v>1555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0.00051000000000000004</v>
      </c>
      <c r="R316" s="221">
        <f>Q316*H316</f>
        <v>0.79305000000000003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210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210</v>
      </c>
      <c r="BM316" s="223" t="s">
        <v>2479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2480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4.15" customHeight="1">
      <c r="A318" s="38"/>
      <c r="B318" s="39"/>
      <c r="C318" s="212" t="s">
        <v>644</v>
      </c>
      <c r="D318" s="212" t="s">
        <v>205</v>
      </c>
      <c r="E318" s="213" t="s">
        <v>2481</v>
      </c>
      <c r="F318" s="214" t="s">
        <v>2482</v>
      </c>
      <c r="G318" s="215" t="s">
        <v>268</v>
      </c>
      <c r="H318" s="216">
        <v>22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0.12966</v>
      </c>
      <c r="R318" s="221">
        <f>Q318*H318</f>
        <v>2.8525200000000002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210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210</v>
      </c>
      <c r="BM318" s="223" t="s">
        <v>2483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2484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1.75" customHeight="1">
      <c r="A320" s="38"/>
      <c r="B320" s="39"/>
      <c r="C320" s="212" t="s">
        <v>651</v>
      </c>
      <c r="D320" s="212" t="s">
        <v>205</v>
      </c>
      <c r="E320" s="213" t="s">
        <v>2485</v>
      </c>
      <c r="F320" s="214" t="s">
        <v>2486</v>
      </c>
      <c r="G320" s="215" t="s">
        <v>268</v>
      </c>
      <c r="H320" s="216">
        <v>22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0.091999999999999998</v>
      </c>
      <c r="R320" s="221">
        <f>Q320*H320</f>
        <v>2.024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210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210</v>
      </c>
      <c r="BM320" s="223" t="s">
        <v>2487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2488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4.15" customHeight="1">
      <c r="A322" s="38"/>
      <c r="B322" s="39"/>
      <c r="C322" s="212" t="s">
        <v>659</v>
      </c>
      <c r="D322" s="212" t="s">
        <v>205</v>
      </c>
      <c r="E322" s="213" t="s">
        <v>2489</v>
      </c>
      <c r="F322" s="214" t="s">
        <v>2490</v>
      </c>
      <c r="G322" s="215" t="s">
        <v>268</v>
      </c>
      <c r="H322" s="216">
        <v>22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0.29699999999999999</v>
      </c>
      <c r="R322" s="221">
        <f>Q322*H322</f>
        <v>6.5339999999999998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210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210</v>
      </c>
      <c r="BM322" s="223" t="s">
        <v>2491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2492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33" customHeight="1">
      <c r="A324" s="38"/>
      <c r="B324" s="39"/>
      <c r="C324" s="212" t="s">
        <v>664</v>
      </c>
      <c r="D324" s="212" t="s">
        <v>205</v>
      </c>
      <c r="E324" s="213" t="s">
        <v>2493</v>
      </c>
      <c r="F324" s="214" t="s">
        <v>2494</v>
      </c>
      <c r="G324" s="215" t="s">
        <v>268</v>
      </c>
      <c r="H324" s="216">
        <v>40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0.1837</v>
      </c>
      <c r="R324" s="221">
        <f>Q324*H324</f>
        <v>7.3479999999999999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210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210</v>
      </c>
      <c r="BM324" s="223" t="s">
        <v>2495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2496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37.8" customHeight="1">
      <c r="A326" s="38"/>
      <c r="B326" s="39"/>
      <c r="C326" s="212" t="s">
        <v>672</v>
      </c>
      <c r="D326" s="212" t="s">
        <v>205</v>
      </c>
      <c r="E326" s="213" t="s">
        <v>2497</v>
      </c>
      <c r="F326" s="214" t="s">
        <v>2498</v>
      </c>
      <c r="G326" s="215" t="s">
        <v>268</v>
      </c>
      <c r="H326" s="216">
        <v>19.600000000000001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0.089219999999999994</v>
      </c>
      <c r="R326" s="221">
        <f>Q326*H326</f>
        <v>1.748712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210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210</v>
      </c>
      <c r="BM326" s="223" t="s">
        <v>2499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2500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13" customFormat="1">
      <c r="A328" s="13"/>
      <c r="B328" s="230"/>
      <c r="C328" s="231"/>
      <c r="D328" s="232" t="s">
        <v>221</v>
      </c>
      <c r="E328" s="233" t="s">
        <v>19</v>
      </c>
      <c r="F328" s="234" t="s">
        <v>2501</v>
      </c>
      <c r="G328" s="231"/>
      <c r="H328" s="235">
        <v>19.600000000000001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221</v>
      </c>
      <c r="AU328" s="241" t="s">
        <v>82</v>
      </c>
      <c r="AV328" s="13" t="s">
        <v>82</v>
      </c>
      <c r="AW328" s="13" t="s">
        <v>35</v>
      </c>
      <c r="AX328" s="13" t="s">
        <v>80</v>
      </c>
      <c r="AY328" s="241" t="s">
        <v>202</v>
      </c>
    </row>
    <row r="329" s="2" customFormat="1" ht="44.25" customHeight="1">
      <c r="A329" s="38"/>
      <c r="B329" s="39"/>
      <c r="C329" s="212" t="s">
        <v>677</v>
      </c>
      <c r="D329" s="212" t="s">
        <v>205</v>
      </c>
      <c r="E329" s="213" t="s">
        <v>2502</v>
      </c>
      <c r="F329" s="214" t="s">
        <v>2503</v>
      </c>
      <c r="G329" s="215" t="s">
        <v>268</v>
      </c>
      <c r="H329" s="216">
        <v>63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0.089219999999999994</v>
      </c>
      <c r="R329" s="221">
        <f>Q329*H329</f>
        <v>5.6208599999999995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210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210</v>
      </c>
      <c r="BM329" s="223" t="s">
        <v>2504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2505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44.25" customHeight="1">
      <c r="A331" s="38"/>
      <c r="B331" s="39"/>
      <c r="C331" s="212" t="s">
        <v>684</v>
      </c>
      <c r="D331" s="212" t="s">
        <v>205</v>
      </c>
      <c r="E331" s="213" t="s">
        <v>2506</v>
      </c>
      <c r="F331" s="214" t="s">
        <v>2507</v>
      </c>
      <c r="G331" s="215" t="s">
        <v>268</v>
      </c>
      <c r="H331" s="216">
        <v>2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210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210</v>
      </c>
      <c r="BM331" s="223" t="s">
        <v>2508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2509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 ht="16.5" customHeight="1">
      <c r="A333" s="38"/>
      <c r="B333" s="39"/>
      <c r="C333" s="242" t="s">
        <v>689</v>
      </c>
      <c r="D333" s="242" t="s">
        <v>243</v>
      </c>
      <c r="E333" s="243" t="s">
        <v>2510</v>
      </c>
      <c r="F333" s="244" t="s">
        <v>2511</v>
      </c>
      <c r="G333" s="245" t="s">
        <v>268</v>
      </c>
      <c r="H333" s="246">
        <v>1.5449999999999999</v>
      </c>
      <c r="I333" s="247"/>
      <c r="J333" s="248">
        <f>ROUND(I333*H333,2)</f>
        <v>0</v>
      </c>
      <c r="K333" s="244" t="s">
        <v>209</v>
      </c>
      <c r="L333" s="249"/>
      <c r="M333" s="250" t="s">
        <v>19</v>
      </c>
      <c r="N333" s="251" t="s">
        <v>44</v>
      </c>
      <c r="O333" s="84"/>
      <c r="P333" s="221">
        <f>O333*H333</f>
        <v>0</v>
      </c>
      <c r="Q333" s="221">
        <v>0.113</v>
      </c>
      <c r="R333" s="221">
        <f>Q333*H333</f>
        <v>0.17458499999999999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203</v>
      </c>
      <c r="AT333" s="223" t="s">
        <v>243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210</v>
      </c>
      <c r="BM333" s="223" t="s">
        <v>2512</v>
      </c>
    </row>
    <row r="334" s="2" customFormat="1">
      <c r="A334" s="38"/>
      <c r="B334" s="39"/>
      <c r="C334" s="40"/>
      <c r="D334" s="232" t="s">
        <v>491</v>
      </c>
      <c r="E334" s="40"/>
      <c r="F334" s="252" t="s">
        <v>2513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491</v>
      </c>
      <c r="AU334" s="17" t="s">
        <v>82</v>
      </c>
    </row>
    <row r="335" s="13" customFormat="1">
      <c r="A335" s="13"/>
      <c r="B335" s="230"/>
      <c r="C335" s="231"/>
      <c r="D335" s="232" t="s">
        <v>221</v>
      </c>
      <c r="E335" s="233" t="s">
        <v>19</v>
      </c>
      <c r="F335" s="234" t="s">
        <v>2514</v>
      </c>
      <c r="G335" s="231"/>
      <c r="H335" s="235">
        <v>1.5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221</v>
      </c>
      <c r="AU335" s="241" t="s">
        <v>82</v>
      </c>
      <c r="AV335" s="13" t="s">
        <v>82</v>
      </c>
      <c r="AW335" s="13" t="s">
        <v>35</v>
      </c>
      <c r="AX335" s="13" t="s">
        <v>80</v>
      </c>
      <c r="AY335" s="241" t="s">
        <v>202</v>
      </c>
    </row>
    <row r="336" s="13" customFormat="1">
      <c r="A336" s="13"/>
      <c r="B336" s="230"/>
      <c r="C336" s="231"/>
      <c r="D336" s="232" t="s">
        <v>221</v>
      </c>
      <c r="E336" s="231"/>
      <c r="F336" s="234" t="s">
        <v>2515</v>
      </c>
      <c r="G336" s="231"/>
      <c r="H336" s="235">
        <v>1.5449999999999999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221</v>
      </c>
      <c r="AU336" s="241" t="s">
        <v>82</v>
      </c>
      <c r="AV336" s="13" t="s">
        <v>82</v>
      </c>
      <c r="AW336" s="13" t="s">
        <v>4</v>
      </c>
      <c r="AX336" s="13" t="s">
        <v>80</v>
      </c>
      <c r="AY336" s="241" t="s">
        <v>202</v>
      </c>
    </row>
    <row r="337" s="2" customFormat="1" ht="16.5" customHeight="1">
      <c r="A337" s="38"/>
      <c r="B337" s="39"/>
      <c r="C337" s="242" t="s">
        <v>693</v>
      </c>
      <c r="D337" s="242" t="s">
        <v>243</v>
      </c>
      <c r="E337" s="243" t="s">
        <v>2516</v>
      </c>
      <c r="F337" s="244" t="s">
        <v>2517</v>
      </c>
      <c r="G337" s="245" t="s">
        <v>268</v>
      </c>
      <c r="H337" s="246">
        <v>1.8</v>
      </c>
      <c r="I337" s="247"/>
      <c r="J337" s="248">
        <f>ROUND(I337*H337,2)</f>
        <v>0</v>
      </c>
      <c r="K337" s="244" t="s">
        <v>209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0.113</v>
      </c>
      <c r="R337" s="221">
        <f>Q337*H337</f>
        <v>0.2034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203</v>
      </c>
      <c r="AT337" s="223" t="s">
        <v>243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210</v>
      </c>
      <c r="BM337" s="223" t="s">
        <v>2518</v>
      </c>
    </row>
    <row r="338" s="2" customFormat="1">
      <c r="A338" s="38"/>
      <c r="B338" s="39"/>
      <c r="C338" s="40"/>
      <c r="D338" s="232" t="s">
        <v>491</v>
      </c>
      <c r="E338" s="40"/>
      <c r="F338" s="252" t="s">
        <v>2513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491</v>
      </c>
      <c r="AU338" s="17" t="s">
        <v>82</v>
      </c>
    </row>
    <row r="339" s="13" customFormat="1">
      <c r="A339" s="13"/>
      <c r="B339" s="230"/>
      <c r="C339" s="231"/>
      <c r="D339" s="232" t="s">
        <v>221</v>
      </c>
      <c r="E339" s="233" t="s">
        <v>19</v>
      </c>
      <c r="F339" s="234" t="s">
        <v>2519</v>
      </c>
      <c r="G339" s="231"/>
      <c r="H339" s="235">
        <v>1.8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221</v>
      </c>
      <c r="AU339" s="241" t="s">
        <v>82</v>
      </c>
      <c r="AV339" s="13" t="s">
        <v>82</v>
      </c>
      <c r="AW339" s="13" t="s">
        <v>35</v>
      </c>
      <c r="AX339" s="13" t="s">
        <v>80</v>
      </c>
      <c r="AY339" s="241" t="s">
        <v>202</v>
      </c>
    </row>
    <row r="340" s="2" customFormat="1" ht="16.5" customHeight="1">
      <c r="A340" s="38"/>
      <c r="B340" s="39"/>
      <c r="C340" s="242" t="s">
        <v>697</v>
      </c>
      <c r="D340" s="242" t="s">
        <v>243</v>
      </c>
      <c r="E340" s="243" t="s">
        <v>2520</v>
      </c>
      <c r="F340" s="244" t="s">
        <v>2521</v>
      </c>
      <c r="G340" s="245" t="s">
        <v>268</v>
      </c>
      <c r="H340" s="246">
        <v>19.466999999999999</v>
      </c>
      <c r="I340" s="247"/>
      <c r="J340" s="248">
        <f>ROUND(I340*H340,2)</f>
        <v>0</v>
      </c>
      <c r="K340" s="244" t="s">
        <v>209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0.13100000000000001</v>
      </c>
      <c r="R340" s="221">
        <f>Q340*H340</f>
        <v>2.5501770000000001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203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210</v>
      </c>
      <c r="BM340" s="223" t="s">
        <v>2522</v>
      </c>
    </row>
    <row r="341" s="2" customFormat="1">
      <c r="A341" s="38"/>
      <c r="B341" s="39"/>
      <c r="C341" s="40"/>
      <c r="D341" s="232" t="s">
        <v>491</v>
      </c>
      <c r="E341" s="40"/>
      <c r="F341" s="252" t="s">
        <v>2513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491</v>
      </c>
      <c r="AU341" s="17" t="s">
        <v>82</v>
      </c>
    </row>
    <row r="342" s="13" customFormat="1">
      <c r="A342" s="13"/>
      <c r="B342" s="230"/>
      <c r="C342" s="231"/>
      <c r="D342" s="232" t="s">
        <v>221</v>
      </c>
      <c r="E342" s="233" t="s">
        <v>19</v>
      </c>
      <c r="F342" s="234" t="s">
        <v>2523</v>
      </c>
      <c r="G342" s="231"/>
      <c r="H342" s="235">
        <v>18.899999999999999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221</v>
      </c>
      <c r="AU342" s="241" t="s">
        <v>82</v>
      </c>
      <c r="AV342" s="13" t="s">
        <v>82</v>
      </c>
      <c r="AW342" s="13" t="s">
        <v>35</v>
      </c>
      <c r="AX342" s="13" t="s">
        <v>80</v>
      </c>
      <c r="AY342" s="241" t="s">
        <v>202</v>
      </c>
    </row>
    <row r="343" s="13" customFormat="1">
      <c r="A343" s="13"/>
      <c r="B343" s="230"/>
      <c r="C343" s="231"/>
      <c r="D343" s="232" t="s">
        <v>221</v>
      </c>
      <c r="E343" s="231"/>
      <c r="F343" s="234" t="s">
        <v>2524</v>
      </c>
      <c r="G343" s="231"/>
      <c r="H343" s="235">
        <v>19.466999999999999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221</v>
      </c>
      <c r="AU343" s="241" t="s">
        <v>82</v>
      </c>
      <c r="AV343" s="13" t="s">
        <v>82</v>
      </c>
      <c r="AW343" s="13" t="s">
        <v>4</v>
      </c>
      <c r="AX343" s="13" t="s">
        <v>80</v>
      </c>
      <c r="AY343" s="241" t="s">
        <v>202</v>
      </c>
    </row>
    <row r="344" s="2" customFormat="1" ht="16.5" customHeight="1">
      <c r="A344" s="38"/>
      <c r="B344" s="39"/>
      <c r="C344" s="242" t="s">
        <v>702</v>
      </c>
      <c r="D344" s="242" t="s">
        <v>243</v>
      </c>
      <c r="E344" s="243" t="s">
        <v>2525</v>
      </c>
      <c r="F344" s="244" t="s">
        <v>2526</v>
      </c>
      <c r="G344" s="245" t="s">
        <v>268</v>
      </c>
      <c r="H344" s="246">
        <v>0.49399999999999999</v>
      </c>
      <c r="I344" s="247"/>
      <c r="J344" s="248">
        <f>ROUND(I344*H344,2)</f>
        <v>0</v>
      </c>
      <c r="K344" s="244" t="s">
        <v>209</v>
      </c>
      <c r="L344" s="249"/>
      <c r="M344" s="250" t="s">
        <v>19</v>
      </c>
      <c r="N344" s="251" t="s">
        <v>44</v>
      </c>
      <c r="O344" s="84"/>
      <c r="P344" s="221">
        <f>O344*H344</f>
        <v>0</v>
      </c>
      <c r="Q344" s="221">
        <v>0.13100000000000001</v>
      </c>
      <c r="R344" s="221">
        <f>Q344*H344</f>
        <v>0.064714000000000008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203</v>
      </c>
      <c r="AT344" s="223" t="s">
        <v>243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210</v>
      </c>
      <c r="BM344" s="223" t="s">
        <v>2527</v>
      </c>
    </row>
    <row r="345" s="2" customFormat="1">
      <c r="A345" s="38"/>
      <c r="B345" s="39"/>
      <c r="C345" s="40"/>
      <c r="D345" s="232" t="s">
        <v>491</v>
      </c>
      <c r="E345" s="40"/>
      <c r="F345" s="252" t="s">
        <v>2513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491</v>
      </c>
      <c r="AU345" s="17" t="s">
        <v>82</v>
      </c>
    </row>
    <row r="346" s="13" customFormat="1">
      <c r="A346" s="13"/>
      <c r="B346" s="230"/>
      <c r="C346" s="231"/>
      <c r="D346" s="232" t="s">
        <v>221</v>
      </c>
      <c r="E346" s="233" t="s">
        <v>19</v>
      </c>
      <c r="F346" s="234" t="s">
        <v>2528</v>
      </c>
      <c r="G346" s="231"/>
      <c r="H346" s="235">
        <v>0.47999999999999998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221</v>
      </c>
      <c r="AU346" s="241" t="s">
        <v>82</v>
      </c>
      <c r="AV346" s="13" t="s">
        <v>82</v>
      </c>
      <c r="AW346" s="13" t="s">
        <v>35</v>
      </c>
      <c r="AX346" s="13" t="s">
        <v>80</v>
      </c>
      <c r="AY346" s="241" t="s">
        <v>202</v>
      </c>
    </row>
    <row r="347" s="13" customFormat="1">
      <c r="A347" s="13"/>
      <c r="B347" s="230"/>
      <c r="C347" s="231"/>
      <c r="D347" s="232" t="s">
        <v>221</v>
      </c>
      <c r="E347" s="231"/>
      <c r="F347" s="234" t="s">
        <v>2529</v>
      </c>
      <c r="G347" s="231"/>
      <c r="H347" s="235">
        <v>0.49399999999999999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221</v>
      </c>
      <c r="AU347" s="241" t="s">
        <v>82</v>
      </c>
      <c r="AV347" s="13" t="s">
        <v>82</v>
      </c>
      <c r="AW347" s="13" t="s">
        <v>4</v>
      </c>
      <c r="AX347" s="13" t="s">
        <v>80</v>
      </c>
      <c r="AY347" s="241" t="s">
        <v>202</v>
      </c>
    </row>
    <row r="348" s="2" customFormat="1" ht="24.15" customHeight="1">
      <c r="A348" s="38"/>
      <c r="B348" s="39"/>
      <c r="C348" s="212" t="s">
        <v>707</v>
      </c>
      <c r="D348" s="212" t="s">
        <v>205</v>
      </c>
      <c r="E348" s="213" t="s">
        <v>2530</v>
      </c>
      <c r="F348" s="214" t="s">
        <v>2531</v>
      </c>
      <c r="G348" s="215" t="s">
        <v>268</v>
      </c>
      <c r="H348" s="216">
        <v>82.599999999999994</v>
      </c>
      <c r="I348" s="217"/>
      <c r="J348" s="218">
        <f>ROUND(I348*H348,2)</f>
        <v>0</v>
      </c>
      <c r="K348" s="214" t="s">
        <v>209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0.16192000000000001</v>
      </c>
      <c r="R348" s="221">
        <f>Q348*H348</f>
        <v>13.374592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210</v>
      </c>
      <c r="AT348" s="223" t="s">
        <v>205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210</v>
      </c>
      <c r="BM348" s="223" t="s">
        <v>2532</v>
      </c>
    </row>
    <row r="349" s="2" customFormat="1">
      <c r="A349" s="38"/>
      <c r="B349" s="39"/>
      <c r="C349" s="40"/>
      <c r="D349" s="225" t="s">
        <v>212</v>
      </c>
      <c r="E349" s="40"/>
      <c r="F349" s="226" t="s">
        <v>2533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212</v>
      </c>
      <c r="AU349" s="17" t="s">
        <v>82</v>
      </c>
    </row>
    <row r="350" s="2" customFormat="1" ht="24.15" customHeight="1">
      <c r="A350" s="38"/>
      <c r="B350" s="39"/>
      <c r="C350" s="212" t="s">
        <v>712</v>
      </c>
      <c r="D350" s="212" t="s">
        <v>205</v>
      </c>
      <c r="E350" s="213" t="s">
        <v>2534</v>
      </c>
      <c r="F350" s="214" t="s">
        <v>2535</v>
      </c>
      <c r="G350" s="215" t="s">
        <v>268</v>
      </c>
      <c r="H350" s="216">
        <v>413</v>
      </c>
      <c r="I350" s="217"/>
      <c r="J350" s="218">
        <f>ROUND(I350*H350,2)</f>
        <v>0</v>
      </c>
      <c r="K350" s="214" t="s">
        <v>209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0.020240000000000001</v>
      </c>
      <c r="R350" s="221">
        <f>Q350*H350</f>
        <v>8.3591200000000008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210</v>
      </c>
      <c r="AT350" s="223" t="s">
        <v>205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210</v>
      </c>
      <c r="BM350" s="223" t="s">
        <v>2536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2537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13" customFormat="1">
      <c r="A352" s="13"/>
      <c r="B352" s="230"/>
      <c r="C352" s="231"/>
      <c r="D352" s="232" t="s">
        <v>221</v>
      </c>
      <c r="E352" s="233" t="s">
        <v>19</v>
      </c>
      <c r="F352" s="234" t="s">
        <v>2538</v>
      </c>
      <c r="G352" s="231"/>
      <c r="H352" s="235">
        <v>413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221</v>
      </c>
      <c r="AU352" s="241" t="s">
        <v>82</v>
      </c>
      <c r="AV352" s="13" t="s">
        <v>82</v>
      </c>
      <c r="AW352" s="13" t="s">
        <v>35</v>
      </c>
      <c r="AX352" s="13" t="s">
        <v>80</v>
      </c>
      <c r="AY352" s="241" t="s">
        <v>202</v>
      </c>
    </row>
    <row r="353" s="2" customFormat="1" ht="37.8" customHeight="1">
      <c r="A353" s="38"/>
      <c r="B353" s="39"/>
      <c r="C353" s="212" t="s">
        <v>717</v>
      </c>
      <c r="D353" s="212" t="s">
        <v>205</v>
      </c>
      <c r="E353" s="213" t="s">
        <v>2539</v>
      </c>
      <c r="F353" s="214" t="s">
        <v>2540</v>
      </c>
      <c r="G353" s="215" t="s">
        <v>268</v>
      </c>
      <c r="H353" s="216">
        <v>40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210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210</v>
      </c>
      <c r="BM353" s="223" t="s">
        <v>2541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2542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12" customFormat="1" ht="22.8" customHeight="1">
      <c r="A355" s="12"/>
      <c r="B355" s="196"/>
      <c r="C355" s="197"/>
      <c r="D355" s="198" t="s">
        <v>72</v>
      </c>
      <c r="E355" s="210" t="s">
        <v>242</v>
      </c>
      <c r="F355" s="210" t="s">
        <v>2543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SUM(P356:P366)</f>
        <v>0</v>
      </c>
      <c r="Q355" s="204"/>
      <c r="R355" s="205">
        <f>SUM(R356:R366)</f>
        <v>2.4184830000000002</v>
      </c>
      <c r="S355" s="204"/>
      <c r="T355" s="206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7" t="s">
        <v>80</v>
      </c>
      <c r="AT355" s="208" t="s">
        <v>72</v>
      </c>
      <c r="AU355" s="208" t="s">
        <v>80</v>
      </c>
      <c r="AY355" s="207" t="s">
        <v>202</v>
      </c>
      <c r="BK355" s="209">
        <f>SUM(BK356:BK366)</f>
        <v>0</v>
      </c>
    </row>
    <row r="356" s="2" customFormat="1" ht="16.5" customHeight="1">
      <c r="A356" s="38"/>
      <c r="B356" s="39"/>
      <c r="C356" s="212" t="s">
        <v>723</v>
      </c>
      <c r="D356" s="212" t="s">
        <v>205</v>
      </c>
      <c r="E356" s="213" t="s">
        <v>2544</v>
      </c>
      <c r="F356" s="214" t="s">
        <v>2545</v>
      </c>
      <c r="G356" s="215" t="s">
        <v>208</v>
      </c>
      <c r="H356" s="216">
        <v>50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0.0015</v>
      </c>
      <c r="R356" s="221">
        <f>Q356*H356</f>
        <v>0.074999999999999997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210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210</v>
      </c>
      <c r="BM356" s="223" t="s">
        <v>2546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2547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 ht="21.75" customHeight="1">
      <c r="A358" s="38"/>
      <c r="B358" s="39"/>
      <c r="C358" s="212" t="s">
        <v>729</v>
      </c>
      <c r="D358" s="212" t="s">
        <v>205</v>
      </c>
      <c r="E358" s="213" t="s">
        <v>2548</v>
      </c>
      <c r="F358" s="214" t="s">
        <v>2549</v>
      </c>
      <c r="G358" s="215" t="s">
        <v>2157</v>
      </c>
      <c r="H358" s="216">
        <v>0.90000000000000002</v>
      </c>
      <c r="I358" s="217"/>
      <c r="J358" s="218">
        <f>ROUND(I358*H358,2)</f>
        <v>0</v>
      </c>
      <c r="K358" s="214" t="s">
        <v>209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2.5018699999999998</v>
      </c>
      <c r="R358" s="221">
        <f>Q358*H358</f>
        <v>2.2516829999999999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210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210</v>
      </c>
      <c r="BM358" s="223" t="s">
        <v>2550</v>
      </c>
    </row>
    <row r="359" s="2" customFormat="1">
      <c r="A359" s="38"/>
      <c r="B359" s="39"/>
      <c r="C359" s="40"/>
      <c r="D359" s="225" t="s">
        <v>212</v>
      </c>
      <c r="E359" s="40"/>
      <c r="F359" s="226" t="s">
        <v>2551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212</v>
      </c>
      <c r="AU359" s="17" t="s">
        <v>82</v>
      </c>
    </row>
    <row r="360" s="13" customFormat="1">
      <c r="A360" s="13"/>
      <c r="B360" s="230"/>
      <c r="C360" s="231"/>
      <c r="D360" s="232" t="s">
        <v>221</v>
      </c>
      <c r="E360" s="233" t="s">
        <v>19</v>
      </c>
      <c r="F360" s="234" t="s">
        <v>2552</v>
      </c>
      <c r="G360" s="231"/>
      <c r="H360" s="235">
        <v>0.90000000000000002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221</v>
      </c>
      <c r="AU360" s="241" t="s">
        <v>82</v>
      </c>
      <c r="AV360" s="13" t="s">
        <v>82</v>
      </c>
      <c r="AW360" s="13" t="s">
        <v>35</v>
      </c>
      <c r="AX360" s="13" t="s">
        <v>80</v>
      </c>
      <c r="AY360" s="241" t="s">
        <v>202</v>
      </c>
    </row>
    <row r="361" s="2" customFormat="1" ht="21.75" customHeight="1">
      <c r="A361" s="38"/>
      <c r="B361" s="39"/>
      <c r="C361" s="212" t="s">
        <v>735</v>
      </c>
      <c r="D361" s="212" t="s">
        <v>205</v>
      </c>
      <c r="E361" s="213" t="s">
        <v>2553</v>
      </c>
      <c r="F361" s="214" t="s">
        <v>2554</v>
      </c>
      <c r="G361" s="215" t="s">
        <v>2157</v>
      </c>
      <c r="H361" s="216">
        <v>0.90000000000000002</v>
      </c>
      <c r="I361" s="217"/>
      <c r="J361" s="218">
        <f>ROUND(I361*H361,2)</f>
        <v>0</v>
      </c>
      <c r="K361" s="214" t="s">
        <v>209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210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210</v>
      </c>
      <c r="BM361" s="223" t="s">
        <v>2555</v>
      </c>
    </row>
    <row r="362" s="2" customFormat="1">
      <c r="A362" s="38"/>
      <c r="B362" s="39"/>
      <c r="C362" s="40"/>
      <c r="D362" s="225" t="s">
        <v>212</v>
      </c>
      <c r="E362" s="40"/>
      <c r="F362" s="226" t="s">
        <v>2556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212</v>
      </c>
      <c r="AU362" s="17" t="s">
        <v>82</v>
      </c>
    </row>
    <row r="363" s="13" customFormat="1">
      <c r="A363" s="13"/>
      <c r="B363" s="230"/>
      <c r="C363" s="231"/>
      <c r="D363" s="232" t="s">
        <v>221</v>
      </c>
      <c r="E363" s="233" t="s">
        <v>19</v>
      </c>
      <c r="F363" s="234" t="s">
        <v>2552</v>
      </c>
      <c r="G363" s="231"/>
      <c r="H363" s="235">
        <v>0.90000000000000002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221</v>
      </c>
      <c r="AU363" s="241" t="s">
        <v>82</v>
      </c>
      <c r="AV363" s="13" t="s">
        <v>82</v>
      </c>
      <c r="AW363" s="13" t="s">
        <v>35</v>
      </c>
      <c r="AX363" s="13" t="s">
        <v>80</v>
      </c>
      <c r="AY363" s="241" t="s">
        <v>202</v>
      </c>
    </row>
    <row r="364" s="2" customFormat="1" ht="16.5" customHeight="1">
      <c r="A364" s="38"/>
      <c r="B364" s="39"/>
      <c r="C364" s="212" t="s">
        <v>741</v>
      </c>
      <c r="D364" s="212" t="s">
        <v>205</v>
      </c>
      <c r="E364" s="213" t="s">
        <v>2557</v>
      </c>
      <c r="F364" s="214" t="s">
        <v>2558</v>
      </c>
      <c r="G364" s="215" t="s">
        <v>268</v>
      </c>
      <c r="H364" s="216">
        <v>4.5</v>
      </c>
      <c r="I364" s="217"/>
      <c r="J364" s="218">
        <f>ROUND(I364*H364,2)</f>
        <v>0</v>
      </c>
      <c r="K364" s="214" t="s">
        <v>209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0.020400000000000001</v>
      </c>
      <c r="R364" s="221">
        <f>Q364*H364</f>
        <v>0.091800000000000007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210</v>
      </c>
      <c r="AT364" s="223" t="s">
        <v>205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210</v>
      </c>
      <c r="BM364" s="223" t="s">
        <v>2559</v>
      </c>
    </row>
    <row r="365" s="2" customFormat="1">
      <c r="A365" s="38"/>
      <c r="B365" s="39"/>
      <c r="C365" s="40"/>
      <c r="D365" s="225" t="s">
        <v>212</v>
      </c>
      <c r="E365" s="40"/>
      <c r="F365" s="226" t="s">
        <v>2560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212</v>
      </c>
      <c r="AU365" s="17" t="s">
        <v>82</v>
      </c>
    </row>
    <row r="366" s="13" customFormat="1">
      <c r="A366" s="13"/>
      <c r="B366" s="230"/>
      <c r="C366" s="231"/>
      <c r="D366" s="232" t="s">
        <v>221</v>
      </c>
      <c r="E366" s="233" t="s">
        <v>19</v>
      </c>
      <c r="F366" s="234" t="s">
        <v>2561</v>
      </c>
      <c r="G366" s="231"/>
      <c r="H366" s="235">
        <v>4.5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221</v>
      </c>
      <c r="AU366" s="241" t="s">
        <v>82</v>
      </c>
      <c r="AV366" s="13" t="s">
        <v>82</v>
      </c>
      <c r="AW366" s="13" t="s">
        <v>35</v>
      </c>
      <c r="AX366" s="13" t="s">
        <v>80</v>
      </c>
      <c r="AY366" s="241" t="s">
        <v>202</v>
      </c>
    </row>
    <row r="367" s="12" customFormat="1" ht="22.8" customHeight="1">
      <c r="A367" s="12"/>
      <c r="B367" s="196"/>
      <c r="C367" s="197"/>
      <c r="D367" s="198" t="s">
        <v>72</v>
      </c>
      <c r="E367" s="210" t="s">
        <v>203</v>
      </c>
      <c r="F367" s="210" t="s">
        <v>204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SUM(P368:P369)</f>
        <v>0</v>
      </c>
      <c r="Q367" s="204"/>
      <c r="R367" s="205">
        <f>SUM(R368:R369)</f>
        <v>0.14000000000000001</v>
      </c>
      <c r="S367" s="204"/>
      <c r="T367" s="206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80</v>
      </c>
      <c r="AT367" s="208" t="s">
        <v>72</v>
      </c>
      <c r="AU367" s="208" t="s">
        <v>80</v>
      </c>
      <c r="AY367" s="207" t="s">
        <v>202</v>
      </c>
      <c r="BK367" s="209">
        <f>SUM(BK368:BK369)</f>
        <v>0</v>
      </c>
    </row>
    <row r="368" s="2" customFormat="1" ht="16.5" customHeight="1">
      <c r="A368" s="38"/>
      <c r="B368" s="39"/>
      <c r="C368" s="212" t="s">
        <v>747</v>
      </c>
      <c r="D368" s="212" t="s">
        <v>205</v>
      </c>
      <c r="E368" s="213" t="s">
        <v>2562</v>
      </c>
      <c r="F368" s="214" t="s">
        <v>2563</v>
      </c>
      <c r="G368" s="215" t="s">
        <v>280</v>
      </c>
      <c r="H368" s="216">
        <v>1</v>
      </c>
      <c r="I368" s="217"/>
      <c r="J368" s="218">
        <f>ROUND(I368*H368,2)</f>
        <v>0</v>
      </c>
      <c r="K368" s="214" t="s">
        <v>19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0.089999999999999997</v>
      </c>
      <c r="R368" s="221">
        <f>Q368*H368</f>
        <v>0.089999999999999997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210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210</v>
      </c>
      <c r="BM368" s="223" t="s">
        <v>2564</v>
      </c>
    </row>
    <row r="369" s="2" customFormat="1" ht="16.5" customHeight="1">
      <c r="A369" s="38"/>
      <c r="B369" s="39"/>
      <c r="C369" s="242" t="s">
        <v>752</v>
      </c>
      <c r="D369" s="242" t="s">
        <v>243</v>
      </c>
      <c r="E369" s="243" t="s">
        <v>2565</v>
      </c>
      <c r="F369" s="244" t="s">
        <v>2566</v>
      </c>
      <c r="G369" s="245" t="s">
        <v>280</v>
      </c>
      <c r="H369" s="246">
        <v>1</v>
      </c>
      <c r="I369" s="247"/>
      <c r="J369" s="248">
        <f>ROUND(I369*H369,2)</f>
        <v>0</v>
      </c>
      <c r="K369" s="244" t="s">
        <v>209</v>
      </c>
      <c r="L369" s="249"/>
      <c r="M369" s="250" t="s">
        <v>19</v>
      </c>
      <c r="N369" s="251" t="s">
        <v>44</v>
      </c>
      <c r="O369" s="84"/>
      <c r="P369" s="221">
        <f>O369*H369</f>
        <v>0</v>
      </c>
      <c r="Q369" s="221">
        <v>0.050000000000000003</v>
      </c>
      <c r="R369" s="221">
        <f>Q369*H369</f>
        <v>0.050000000000000003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203</v>
      </c>
      <c r="AT369" s="223" t="s">
        <v>243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210</v>
      </c>
      <c r="BM369" s="223" t="s">
        <v>2567</v>
      </c>
    </row>
    <row r="370" s="12" customFormat="1" ht="22.8" customHeight="1">
      <c r="A370" s="12"/>
      <c r="B370" s="196"/>
      <c r="C370" s="197"/>
      <c r="D370" s="198" t="s">
        <v>72</v>
      </c>
      <c r="E370" s="210" t="s">
        <v>254</v>
      </c>
      <c r="F370" s="210" t="s">
        <v>2568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SUM(P371:P461)</f>
        <v>0</v>
      </c>
      <c r="Q370" s="204"/>
      <c r="R370" s="205">
        <f>SUM(R371:R461)</f>
        <v>41.243595000000006</v>
      </c>
      <c r="S370" s="204"/>
      <c r="T370" s="206">
        <f>SUM(T371:T461)</f>
        <v>364.09599999999995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80</v>
      </c>
      <c r="AT370" s="208" t="s">
        <v>72</v>
      </c>
      <c r="AU370" s="208" t="s">
        <v>80</v>
      </c>
      <c r="AY370" s="207" t="s">
        <v>202</v>
      </c>
      <c r="BK370" s="209">
        <f>SUM(BK371:BK461)</f>
        <v>0</v>
      </c>
    </row>
    <row r="371" s="2" customFormat="1" ht="24.15" customHeight="1">
      <c r="A371" s="38"/>
      <c r="B371" s="39"/>
      <c r="C371" s="212" t="s">
        <v>757</v>
      </c>
      <c r="D371" s="212" t="s">
        <v>205</v>
      </c>
      <c r="E371" s="213" t="s">
        <v>2569</v>
      </c>
      <c r="F371" s="214" t="s">
        <v>2570</v>
      </c>
      <c r="G371" s="215" t="s">
        <v>208</v>
      </c>
      <c r="H371" s="216">
        <v>8</v>
      </c>
      <c r="I371" s="217"/>
      <c r="J371" s="218">
        <f>ROUND(I371*H371,2)</f>
        <v>0</v>
      </c>
      <c r="K371" s="214" t="s">
        <v>209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0.029999999999999999</v>
      </c>
      <c r="R371" s="221">
        <f>Q371*H371</f>
        <v>0.23999999999999999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210</v>
      </c>
      <c r="AT371" s="223" t="s">
        <v>205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210</v>
      </c>
      <c r="BM371" s="223" t="s">
        <v>2571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2572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762</v>
      </c>
      <c r="D373" s="212" t="s">
        <v>205</v>
      </c>
      <c r="E373" s="213" t="s">
        <v>2573</v>
      </c>
      <c r="F373" s="214" t="s">
        <v>2574</v>
      </c>
      <c r="G373" s="215" t="s">
        <v>280</v>
      </c>
      <c r="H373" s="216">
        <v>1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2.234</v>
      </c>
      <c r="R373" s="221">
        <f>Q373*H373</f>
        <v>2.234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210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210</v>
      </c>
      <c r="BM373" s="223" t="s">
        <v>2575</v>
      </c>
    </row>
    <row r="374" s="2" customFormat="1" ht="16.5" customHeight="1">
      <c r="A374" s="38"/>
      <c r="B374" s="39"/>
      <c r="C374" s="212" t="s">
        <v>767</v>
      </c>
      <c r="D374" s="212" t="s">
        <v>205</v>
      </c>
      <c r="E374" s="213" t="s">
        <v>2576</v>
      </c>
      <c r="F374" s="214" t="s">
        <v>2577</v>
      </c>
      <c r="G374" s="215" t="s">
        <v>268</v>
      </c>
      <c r="H374" s="216">
        <v>20</v>
      </c>
      <c r="I374" s="217"/>
      <c r="J374" s="218">
        <f>ROUND(I374*H374,2)</f>
        <v>0</v>
      </c>
      <c r="K374" s="214" t="s">
        <v>209</v>
      </c>
      <c r="L374" s="44"/>
      <c r="M374" s="219" t="s">
        <v>19</v>
      </c>
      <c r="N374" s="220" t="s">
        <v>44</v>
      </c>
      <c r="O374" s="84"/>
      <c r="P374" s="221">
        <f>O374*H374</f>
        <v>0</v>
      </c>
      <c r="Q374" s="221">
        <v>0.80027999999999999</v>
      </c>
      <c r="R374" s="221">
        <f>Q374*H374</f>
        <v>16.005600000000001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210</v>
      </c>
      <c r="AT374" s="223" t="s">
        <v>205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210</v>
      </c>
      <c r="BM374" s="223" t="s">
        <v>2578</v>
      </c>
    </row>
    <row r="375" s="2" customFormat="1">
      <c r="A375" s="38"/>
      <c r="B375" s="39"/>
      <c r="C375" s="40"/>
      <c r="D375" s="225" t="s">
        <v>212</v>
      </c>
      <c r="E375" s="40"/>
      <c r="F375" s="226" t="s">
        <v>2579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212</v>
      </c>
      <c r="AU375" s="17" t="s">
        <v>82</v>
      </c>
    </row>
    <row r="376" s="2" customFormat="1" ht="16.5" customHeight="1">
      <c r="A376" s="38"/>
      <c r="B376" s="39"/>
      <c r="C376" s="212" t="s">
        <v>772</v>
      </c>
      <c r="D376" s="212" t="s">
        <v>205</v>
      </c>
      <c r="E376" s="213" t="s">
        <v>2580</v>
      </c>
      <c r="F376" s="214" t="s">
        <v>2581</v>
      </c>
      <c r="G376" s="215" t="s">
        <v>280</v>
      </c>
      <c r="H376" s="216">
        <v>2</v>
      </c>
      <c r="I376" s="217"/>
      <c r="J376" s="218">
        <f>ROUND(I376*H376,2)</f>
        <v>0</v>
      </c>
      <c r="K376" s="214" t="s">
        <v>209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0.072870000000000004</v>
      </c>
      <c r="R376" s="221">
        <f>Q376*H376</f>
        <v>0.14574000000000001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210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210</v>
      </c>
      <c r="BM376" s="223" t="s">
        <v>2582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2583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2" customFormat="1" ht="16.5" customHeight="1">
      <c r="A378" s="38"/>
      <c r="B378" s="39"/>
      <c r="C378" s="212" t="s">
        <v>778</v>
      </c>
      <c r="D378" s="212" t="s">
        <v>205</v>
      </c>
      <c r="E378" s="213" t="s">
        <v>2584</v>
      </c>
      <c r="F378" s="214" t="s">
        <v>2585</v>
      </c>
      <c r="G378" s="215" t="s">
        <v>280</v>
      </c>
      <c r="H378" s="216">
        <v>2</v>
      </c>
      <c r="I378" s="217"/>
      <c r="J378" s="218">
        <f>ROUND(I378*H378,2)</f>
        <v>0</v>
      </c>
      <c r="K378" s="214" t="s">
        <v>209</v>
      </c>
      <c r="L378" s="44"/>
      <c r="M378" s="219" t="s">
        <v>19</v>
      </c>
      <c r="N378" s="220" t="s">
        <v>44</v>
      </c>
      <c r="O378" s="84"/>
      <c r="P378" s="221">
        <f>O378*H378</f>
        <v>0</v>
      </c>
      <c r="Q378" s="221">
        <v>0.35743999999999998</v>
      </c>
      <c r="R378" s="221">
        <f>Q378*H378</f>
        <v>0.71487999999999996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210</v>
      </c>
      <c r="AT378" s="223" t="s">
        <v>205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210</v>
      </c>
      <c r="BM378" s="223" t="s">
        <v>2586</v>
      </c>
    </row>
    <row r="379" s="2" customFormat="1">
      <c r="A379" s="38"/>
      <c r="B379" s="39"/>
      <c r="C379" s="40"/>
      <c r="D379" s="225" t="s">
        <v>212</v>
      </c>
      <c r="E379" s="40"/>
      <c r="F379" s="226" t="s">
        <v>2587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212</v>
      </c>
      <c r="AU379" s="17" t="s">
        <v>82</v>
      </c>
    </row>
    <row r="380" s="2" customFormat="1" ht="21.75" customHeight="1">
      <c r="A380" s="38"/>
      <c r="B380" s="39"/>
      <c r="C380" s="212" t="s">
        <v>783</v>
      </c>
      <c r="D380" s="212" t="s">
        <v>205</v>
      </c>
      <c r="E380" s="213" t="s">
        <v>2588</v>
      </c>
      <c r="F380" s="214" t="s">
        <v>2589</v>
      </c>
      <c r="G380" s="215" t="s">
        <v>2590</v>
      </c>
      <c r="H380" s="216">
        <v>20</v>
      </c>
      <c r="I380" s="217"/>
      <c r="J380" s="218">
        <f>ROUND(I380*H380,2)</f>
        <v>0</v>
      </c>
      <c r="K380" s="214" t="s">
        <v>209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210</v>
      </c>
      <c r="AT380" s="223" t="s">
        <v>205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210</v>
      </c>
      <c r="BM380" s="223" t="s">
        <v>2591</v>
      </c>
    </row>
    <row r="381" s="2" customFormat="1">
      <c r="A381" s="38"/>
      <c r="B381" s="39"/>
      <c r="C381" s="40"/>
      <c r="D381" s="225" t="s">
        <v>212</v>
      </c>
      <c r="E381" s="40"/>
      <c r="F381" s="226" t="s">
        <v>2592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212</v>
      </c>
      <c r="AU381" s="17" t="s">
        <v>82</v>
      </c>
    </row>
    <row r="382" s="2" customFormat="1" ht="21.75" customHeight="1">
      <c r="A382" s="38"/>
      <c r="B382" s="39"/>
      <c r="C382" s="212" t="s">
        <v>789</v>
      </c>
      <c r="D382" s="212" t="s">
        <v>205</v>
      </c>
      <c r="E382" s="213" t="s">
        <v>2593</v>
      </c>
      <c r="F382" s="214" t="s">
        <v>2594</v>
      </c>
      <c r="G382" s="215" t="s">
        <v>2590</v>
      </c>
      <c r="H382" s="216">
        <v>10</v>
      </c>
      <c r="I382" s="217"/>
      <c r="J382" s="218">
        <f>ROUND(I382*H382,2)</f>
        <v>0</v>
      </c>
      <c r="K382" s="214" t="s">
        <v>209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210</v>
      </c>
      <c r="AT382" s="223" t="s">
        <v>205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210</v>
      </c>
      <c r="BM382" s="223" t="s">
        <v>2595</v>
      </c>
    </row>
    <row r="383" s="2" customFormat="1">
      <c r="A383" s="38"/>
      <c r="B383" s="39"/>
      <c r="C383" s="40"/>
      <c r="D383" s="225" t="s">
        <v>212</v>
      </c>
      <c r="E383" s="40"/>
      <c r="F383" s="226" t="s">
        <v>2596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212</v>
      </c>
      <c r="AU383" s="17" t="s">
        <v>82</v>
      </c>
    </row>
    <row r="384" s="2" customFormat="1" ht="16.5" customHeight="1">
      <c r="A384" s="38"/>
      <c r="B384" s="39"/>
      <c r="C384" s="212" t="s">
        <v>793</v>
      </c>
      <c r="D384" s="212" t="s">
        <v>205</v>
      </c>
      <c r="E384" s="213" t="s">
        <v>2597</v>
      </c>
      <c r="F384" s="214" t="s">
        <v>2598</v>
      </c>
      <c r="G384" s="215" t="s">
        <v>280</v>
      </c>
      <c r="H384" s="216">
        <v>1</v>
      </c>
      <c r="I384" s="217"/>
      <c r="J384" s="218">
        <f>ROUND(I384*H384,2)</f>
        <v>0</v>
      </c>
      <c r="K384" s="214" t="s">
        <v>19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1.3100000000000001</v>
      </c>
      <c r="T384" s="222">
        <f>S384*H384</f>
        <v>1.3100000000000001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210</v>
      </c>
      <c r="AT384" s="223" t="s">
        <v>205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210</v>
      </c>
      <c r="BM384" s="223" t="s">
        <v>2599</v>
      </c>
    </row>
    <row r="385" s="2" customFormat="1" ht="16.5" customHeight="1">
      <c r="A385" s="38"/>
      <c r="B385" s="39"/>
      <c r="C385" s="212" t="s">
        <v>798</v>
      </c>
      <c r="D385" s="212" t="s">
        <v>205</v>
      </c>
      <c r="E385" s="213" t="s">
        <v>2600</v>
      </c>
      <c r="F385" s="214" t="s">
        <v>2601</v>
      </c>
      <c r="G385" s="215" t="s">
        <v>280</v>
      </c>
      <c r="H385" s="216">
        <v>2</v>
      </c>
      <c r="I385" s="217"/>
      <c r="J385" s="218">
        <f>ROUND(I385*H385,2)</f>
        <v>0</v>
      </c>
      <c r="K385" s="214" t="s">
        <v>209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0.48199999999999998</v>
      </c>
      <c r="T385" s="222">
        <f>S385*H385</f>
        <v>0.96399999999999997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210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210</v>
      </c>
      <c r="BM385" s="223" t="s">
        <v>2602</v>
      </c>
    </row>
    <row r="386" s="2" customFormat="1">
      <c r="A386" s="38"/>
      <c r="B386" s="39"/>
      <c r="C386" s="40"/>
      <c r="D386" s="225" t="s">
        <v>212</v>
      </c>
      <c r="E386" s="40"/>
      <c r="F386" s="226" t="s">
        <v>2603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212</v>
      </c>
      <c r="AU386" s="17" t="s">
        <v>82</v>
      </c>
    </row>
    <row r="387" s="2" customFormat="1" ht="16.5" customHeight="1">
      <c r="A387" s="38"/>
      <c r="B387" s="39"/>
      <c r="C387" s="212" t="s">
        <v>804</v>
      </c>
      <c r="D387" s="212" t="s">
        <v>205</v>
      </c>
      <c r="E387" s="213" t="s">
        <v>2604</v>
      </c>
      <c r="F387" s="214" t="s">
        <v>2605</v>
      </c>
      <c r="G387" s="215" t="s">
        <v>280</v>
      </c>
      <c r="H387" s="216">
        <v>2</v>
      </c>
      <c r="I387" s="217"/>
      <c r="J387" s="218">
        <f>ROUND(I387*H387,2)</f>
        <v>0</v>
      </c>
      <c r="K387" s="214" t="s">
        <v>209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0.086999999999999994</v>
      </c>
      <c r="T387" s="222">
        <f>S387*H387</f>
        <v>0.17399999999999999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210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210</v>
      </c>
      <c r="BM387" s="223" t="s">
        <v>2606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2607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16.5" customHeight="1">
      <c r="A389" s="38"/>
      <c r="B389" s="39"/>
      <c r="C389" s="212" t="s">
        <v>808</v>
      </c>
      <c r="D389" s="212" t="s">
        <v>205</v>
      </c>
      <c r="E389" s="213" t="s">
        <v>2608</v>
      </c>
      <c r="F389" s="214" t="s">
        <v>2609</v>
      </c>
      <c r="G389" s="215" t="s">
        <v>280</v>
      </c>
      <c r="H389" s="216">
        <v>4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0.10940999999999999</v>
      </c>
      <c r="R389" s="221">
        <f>Q389*H389</f>
        <v>0.43763999999999997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210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210</v>
      </c>
      <c r="BM389" s="223" t="s">
        <v>2610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2611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12" t="s">
        <v>813</v>
      </c>
      <c r="D391" s="212" t="s">
        <v>205</v>
      </c>
      <c r="E391" s="213" t="s">
        <v>2612</v>
      </c>
      <c r="F391" s="214" t="s">
        <v>2613</v>
      </c>
      <c r="G391" s="215" t="s">
        <v>208</v>
      </c>
      <c r="H391" s="216">
        <v>10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5.0000000000000002E-05</v>
      </c>
      <c r="R391" s="221">
        <f>Q391*H391</f>
        <v>0.00050000000000000001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210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210</v>
      </c>
      <c r="BM391" s="223" t="s">
        <v>2614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2615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12" t="s">
        <v>819</v>
      </c>
      <c r="D393" s="212" t="s">
        <v>205</v>
      </c>
      <c r="E393" s="213" t="s">
        <v>2616</v>
      </c>
      <c r="F393" s="214" t="s">
        <v>2617</v>
      </c>
      <c r="G393" s="215" t="s">
        <v>208</v>
      </c>
      <c r="H393" s="216">
        <v>10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0.00040000000000000002</v>
      </c>
      <c r="R393" s="221">
        <f>Q393*H393</f>
        <v>0.0040000000000000001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210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210</v>
      </c>
      <c r="BM393" s="223" t="s">
        <v>2618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2619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21.75" customHeight="1">
      <c r="A395" s="38"/>
      <c r="B395" s="39"/>
      <c r="C395" s="212" t="s">
        <v>823</v>
      </c>
      <c r="D395" s="212" t="s">
        <v>205</v>
      </c>
      <c r="E395" s="213" t="s">
        <v>2620</v>
      </c>
      <c r="F395" s="214" t="s">
        <v>2621</v>
      </c>
      <c r="G395" s="215" t="s">
        <v>268</v>
      </c>
      <c r="H395" s="216">
        <v>10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0.0016000000000000001</v>
      </c>
      <c r="R395" s="221">
        <f>Q395*H395</f>
        <v>0.016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210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210</v>
      </c>
      <c r="BM395" s="223" t="s">
        <v>2622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2623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24.15" customHeight="1">
      <c r="A397" s="38"/>
      <c r="B397" s="39"/>
      <c r="C397" s="212" t="s">
        <v>828</v>
      </c>
      <c r="D397" s="212" t="s">
        <v>205</v>
      </c>
      <c r="E397" s="213" t="s">
        <v>2624</v>
      </c>
      <c r="F397" s="214" t="s">
        <v>2625</v>
      </c>
      <c r="G397" s="215" t="s">
        <v>208</v>
      </c>
      <c r="H397" s="216">
        <v>20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210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210</v>
      </c>
      <c r="BM397" s="223" t="s">
        <v>2626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2627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 ht="24.15" customHeight="1">
      <c r="A399" s="38"/>
      <c r="B399" s="39"/>
      <c r="C399" s="212" t="s">
        <v>834</v>
      </c>
      <c r="D399" s="212" t="s">
        <v>205</v>
      </c>
      <c r="E399" s="213" t="s">
        <v>2628</v>
      </c>
      <c r="F399" s="214" t="s">
        <v>2629</v>
      </c>
      <c r="G399" s="215" t="s">
        <v>208</v>
      </c>
      <c r="H399" s="216">
        <v>80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0.15540000000000001</v>
      </c>
      <c r="R399" s="221">
        <f>Q399*H399</f>
        <v>12.432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210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210</v>
      </c>
      <c r="BM399" s="223" t="s">
        <v>2630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2631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13" customFormat="1">
      <c r="A401" s="13"/>
      <c r="B401" s="230"/>
      <c r="C401" s="231"/>
      <c r="D401" s="232" t="s">
        <v>221</v>
      </c>
      <c r="E401" s="233" t="s">
        <v>19</v>
      </c>
      <c r="F401" s="234" t="s">
        <v>377</v>
      </c>
      <c r="G401" s="231"/>
      <c r="H401" s="235">
        <v>35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35</v>
      </c>
      <c r="AX401" s="13" t="s">
        <v>73</v>
      </c>
      <c r="AY401" s="241" t="s">
        <v>202</v>
      </c>
    </row>
    <row r="402" s="13" customFormat="1">
      <c r="A402" s="13"/>
      <c r="B402" s="230"/>
      <c r="C402" s="231"/>
      <c r="D402" s="232" t="s">
        <v>221</v>
      </c>
      <c r="E402" s="233" t="s">
        <v>19</v>
      </c>
      <c r="F402" s="234" t="s">
        <v>2632</v>
      </c>
      <c r="G402" s="231"/>
      <c r="H402" s="235">
        <v>45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221</v>
      </c>
      <c r="AU402" s="241" t="s">
        <v>82</v>
      </c>
      <c r="AV402" s="13" t="s">
        <v>82</v>
      </c>
      <c r="AW402" s="13" t="s">
        <v>35</v>
      </c>
      <c r="AX402" s="13" t="s">
        <v>73</v>
      </c>
      <c r="AY402" s="241" t="s">
        <v>202</v>
      </c>
    </row>
    <row r="403" s="2" customFormat="1" ht="16.5" customHeight="1">
      <c r="A403" s="38"/>
      <c r="B403" s="39"/>
      <c r="C403" s="242" t="s">
        <v>838</v>
      </c>
      <c r="D403" s="242" t="s">
        <v>243</v>
      </c>
      <c r="E403" s="243" t="s">
        <v>2633</v>
      </c>
      <c r="F403" s="244" t="s">
        <v>2634</v>
      </c>
      <c r="G403" s="245" t="s">
        <v>208</v>
      </c>
      <c r="H403" s="246">
        <v>82.950000000000003</v>
      </c>
      <c r="I403" s="247"/>
      <c r="J403" s="248">
        <f>ROUND(I403*H403,2)</f>
        <v>0</v>
      </c>
      <c r="K403" s="244" t="s">
        <v>209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0.055</v>
      </c>
      <c r="R403" s="221">
        <f>Q403*H403</f>
        <v>4.5622500000000006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203</v>
      </c>
      <c r="AT403" s="223" t="s">
        <v>243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210</v>
      </c>
      <c r="BM403" s="223" t="s">
        <v>2635</v>
      </c>
    </row>
    <row r="404" s="13" customFormat="1">
      <c r="A404" s="13"/>
      <c r="B404" s="230"/>
      <c r="C404" s="231"/>
      <c r="D404" s="232" t="s">
        <v>221</v>
      </c>
      <c r="E404" s="233" t="s">
        <v>19</v>
      </c>
      <c r="F404" s="234" t="s">
        <v>246</v>
      </c>
      <c r="G404" s="231"/>
      <c r="H404" s="235">
        <v>32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35</v>
      </c>
      <c r="AX404" s="13" t="s">
        <v>73</v>
      </c>
      <c r="AY404" s="241" t="s">
        <v>202</v>
      </c>
    </row>
    <row r="405" s="13" customFormat="1">
      <c r="A405" s="13"/>
      <c r="B405" s="230"/>
      <c r="C405" s="231"/>
      <c r="D405" s="232" t="s">
        <v>221</v>
      </c>
      <c r="E405" s="233" t="s">
        <v>19</v>
      </c>
      <c r="F405" s="234" t="s">
        <v>438</v>
      </c>
      <c r="G405" s="231"/>
      <c r="H405" s="235">
        <v>47</v>
      </c>
      <c r="I405" s="236"/>
      <c r="J405" s="231"/>
      <c r="K405" s="231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221</v>
      </c>
      <c r="AU405" s="241" t="s">
        <v>82</v>
      </c>
      <c r="AV405" s="13" t="s">
        <v>82</v>
      </c>
      <c r="AW405" s="13" t="s">
        <v>35</v>
      </c>
      <c r="AX405" s="13" t="s">
        <v>73</v>
      </c>
      <c r="AY405" s="241" t="s">
        <v>202</v>
      </c>
    </row>
    <row r="406" s="13" customFormat="1">
      <c r="A406" s="13"/>
      <c r="B406" s="230"/>
      <c r="C406" s="231"/>
      <c r="D406" s="232" t="s">
        <v>221</v>
      </c>
      <c r="E406" s="231"/>
      <c r="F406" s="234" t="s">
        <v>2636</v>
      </c>
      <c r="G406" s="231"/>
      <c r="H406" s="235">
        <v>82.950000000000003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221</v>
      </c>
      <c r="AU406" s="241" t="s">
        <v>82</v>
      </c>
      <c r="AV406" s="13" t="s">
        <v>82</v>
      </c>
      <c r="AW406" s="13" t="s">
        <v>4</v>
      </c>
      <c r="AX406" s="13" t="s">
        <v>80</v>
      </c>
      <c r="AY406" s="241" t="s">
        <v>202</v>
      </c>
    </row>
    <row r="407" s="2" customFormat="1" ht="16.5" customHeight="1">
      <c r="A407" s="38"/>
      <c r="B407" s="39"/>
      <c r="C407" s="242" t="s">
        <v>843</v>
      </c>
      <c r="D407" s="242" t="s">
        <v>243</v>
      </c>
      <c r="E407" s="243" t="s">
        <v>2637</v>
      </c>
      <c r="F407" s="244" t="s">
        <v>2638</v>
      </c>
      <c r="G407" s="245" t="s">
        <v>208</v>
      </c>
      <c r="H407" s="246">
        <v>6</v>
      </c>
      <c r="I407" s="247"/>
      <c r="J407" s="248">
        <f>ROUND(I407*H407,2)</f>
        <v>0</v>
      </c>
      <c r="K407" s="244" t="s">
        <v>209</v>
      </c>
      <c r="L407" s="249"/>
      <c r="M407" s="250" t="s">
        <v>19</v>
      </c>
      <c r="N407" s="251" t="s">
        <v>44</v>
      </c>
      <c r="O407" s="84"/>
      <c r="P407" s="221">
        <f>O407*H407</f>
        <v>0</v>
      </c>
      <c r="Q407" s="221">
        <v>0.048300000000000003</v>
      </c>
      <c r="R407" s="221">
        <f>Q407*H407</f>
        <v>0.2898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203</v>
      </c>
      <c r="AT407" s="223" t="s">
        <v>243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210</v>
      </c>
      <c r="BM407" s="223" t="s">
        <v>2639</v>
      </c>
    </row>
    <row r="408" s="13" customFormat="1">
      <c r="A408" s="13"/>
      <c r="B408" s="230"/>
      <c r="C408" s="231"/>
      <c r="D408" s="232" t="s">
        <v>221</v>
      </c>
      <c r="E408" s="231"/>
      <c r="F408" s="234" t="s">
        <v>2640</v>
      </c>
      <c r="G408" s="231"/>
      <c r="H408" s="235">
        <v>6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221</v>
      </c>
      <c r="AU408" s="241" t="s">
        <v>82</v>
      </c>
      <c r="AV408" s="13" t="s">
        <v>82</v>
      </c>
      <c r="AW408" s="13" t="s">
        <v>4</v>
      </c>
      <c r="AX408" s="13" t="s">
        <v>80</v>
      </c>
      <c r="AY408" s="241" t="s">
        <v>202</v>
      </c>
    </row>
    <row r="409" s="2" customFormat="1" ht="33" customHeight="1">
      <c r="A409" s="38"/>
      <c r="B409" s="39"/>
      <c r="C409" s="212" t="s">
        <v>680</v>
      </c>
      <c r="D409" s="212" t="s">
        <v>205</v>
      </c>
      <c r="E409" s="213" t="s">
        <v>2641</v>
      </c>
      <c r="F409" s="214" t="s">
        <v>2642</v>
      </c>
      <c r="G409" s="215" t="s">
        <v>208</v>
      </c>
      <c r="H409" s="216">
        <v>10</v>
      </c>
      <c r="I409" s="217"/>
      <c r="J409" s="218">
        <f>ROUND(I409*H409,2)</f>
        <v>0</v>
      </c>
      <c r="K409" s="214" t="s">
        <v>209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0.080839999999999995</v>
      </c>
      <c r="R409" s="221">
        <f>Q409*H409</f>
        <v>0.80840000000000001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210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210</v>
      </c>
      <c r="BM409" s="223" t="s">
        <v>2643</v>
      </c>
    </row>
    <row r="410" s="2" customFormat="1">
      <c r="A410" s="38"/>
      <c r="B410" s="39"/>
      <c r="C410" s="40"/>
      <c r="D410" s="225" t="s">
        <v>212</v>
      </c>
      <c r="E410" s="40"/>
      <c r="F410" s="226" t="s">
        <v>2644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212</v>
      </c>
      <c r="AU410" s="17" t="s">
        <v>82</v>
      </c>
    </row>
    <row r="411" s="2" customFormat="1" ht="24.15" customHeight="1">
      <c r="A411" s="38"/>
      <c r="B411" s="39"/>
      <c r="C411" s="212" t="s">
        <v>852</v>
      </c>
      <c r="D411" s="212" t="s">
        <v>205</v>
      </c>
      <c r="E411" s="213" t="s">
        <v>2645</v>
      </c>
      <c r="F411" s="214" t="s">
        <v>2646</v>
      </c>
      <c r="G411" s="215" t="s">
        <v>208</v>
      </c>
      <c r="H411" s="216">
        <v>10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0.1295</v>
      </c>
      <c r="R411" s="221">
        <f>Q411*H411</f>
        <v>1.2949999999999999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210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210</v>
      </c>
      <c r="BM411" s="223" t="s">
        <v>2647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2648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2" customFormat="1" ht="16.5" customHeight="1">
      <c r="A413" s="38"/>
      <c r="B413" s="39"/>
      <c r="C413" s="242" t="s">
        <v>857</v>
      </c>
      <c r="D413" s="242" t="s">
        <v>243</v>
      </c>
      <c r="E413" s="243" t="s">
        <v>2649</v>
      </c>
      <c r="F413" s="244" t="s">
        <v>2650</v>
      </c>
      <c r="G413" s="245" t="s">
        <v>208</v>
      </c>
      <c r="H413" s="246">
        <v>11</v>
      </c>
      <c r="I413" s="247"/>
      <c r="J413" s="248">
        <f>ROUND(I413*H413,2)</f>
        <v>0</v>
      </c>
      <c r="K413" s="244" t="s">
        <v>209</v>
      </c>
      <c r="L413" s="249"/>
      <c r="M413" s="250" t="s">
        <v>19</v>
      </c>
      <c r="N413" s="251" t="s">
        <v>44</v>
      </c>
      <c r="O413" s="84"/>
      <c r="P413" s="221">
        <f>O413*H413</f>
        <v>0</v>
      </c>
      <c r="Q413" s="221">
        <v>0.056120000000000003</v>
      </c>
      <c r="R413" s="221">
        <f>Q413*H413</f>
        <v>0.61732000000000009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203</v>
      </c>
      <c r="AT413" s="223" t="s">
        <v>243</v>
      </c>
      <c r="AU413" s="223" t="s">
        <v>82</v>
      </c>
      <c r="AY413" s="17" t="s">
        <v>202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80</v>
      </c>
      <c r="BK413" s="224">
        <f>ROUND(I413*H413,2)</f>
        <v>0</v>
      </c>
      <c r="BL413" s="17" t="s">
        <v>210</v>
      </c>
      <c r="BM413" s="223" t="s">
        <v>2651</v>
      </c>
    </row>
    <row r="414" s="13" customFormat="1">
      <c r="A414" s="13"/>
      <c r="B414" s="230"/>
      <c r="C414" s="231"/>
      <c r="D414" s="232" t="s">
        <v>221</v>
      </c>
      <c r="E414" s="231"/>
      <c r="F414" s="234" t="s">
        <v>2652</v>
      </c>
      <c r="G414" s="231"/>
      <c r="H414" s="235">
        <v>11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221</v>
      </c>
      <c r="AU414" s="241" t="s">
        <v>82</v>
      </c>
      <c r="AV414" s="13" t="s">
        <v>82</v>
      </c>
      <c r="AW414" s="13" t="s">
        <v>4</v>
      </c>
      <c r="AX414" s="13" t="s">
        <v>80</v>
      </c>
      <c r="AY414" s="241" t="s">
        <v>202</v>
      </c>
    </row>
    <row r="415" s="2" customFormat="1" ht="24.15" customHeight="1">
      <c r="A415" s="38"/>
      <c r="B415" s="39"/>
      <c r="C415" s="212" t="s">
        <v>862</v>
      </c>
      <c r="D415" s="212" t="s">
        <v>205</v>
      </c>
      <c r="E415" s="213" t="s">
        <v>2653</v>
      </c>
      <c r="F415" s="214" t="s">
        <v>2654</v>
      </c>
      <c r="G415" s="215" t="s">
        <v>208</v>
      </c>
      <c r="H415" s="216">
        <v>10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0.10095</v>
      </c>
      <c r="R415" s="221">
        <f>Q415*H415</f>
        <v>1.0095000000000001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210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210</v>
      </c>
      <c r="BM415" s="223" t="s">
        <v>2655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2656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 ht="16.5" customHeight="1">
      <c r="A417" s="38"/>
      <c r="B417" s="39"/>
      <c r="C417" s="242" t="s">
        <v>868</v>
      </c>
      <c r="D417" s="242" t="s">
        <v>243</v>
      </c>
      <c r="E417" s="243" t="s">
        <v>2657</v>
      </c>
      <c r="F417" s="244" t="s">
        <v>2658</v>
      </c>
      <c r="G417" s="245" t="s">
        <v>208</v>
      </c>
      <c r="H417" s="246">
        <v>11</v>
      </c>
      <c r="I417" s="247"/>
      <c r="J417" s="248">
        <f>ROUND(I417*H417,2)</f>
        <v>0</v>
      </c>
      <c r="K417" s="244" t="s">
        <v>209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0.028000000000000001</v>
      </c>
      <c r="R417" s="221">
        <f>Q417*H417</f>
        <v>0.308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203</v>
      </c>
      <c r="AT417" s="223" t="s">
        <v>243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210</v>
      </c>
      <c r="BM417" s="223" t="s">
        <v>2659</v>
      </c>
    </row>
    <row r="418" s="2" customFormat="1" ht="21.75" customHeight="1">
      <c r="A418" s="38"/>
      <c r="B418" s="39"/>
      <c r="C418" s="212" t="s">
        <v>872</v>
      </c>
      <c r="D418" s="212" t="s">
        <v>205</v>
      </c>
      <c r="E418" s="213" t="s">
        <v>2660</v>
      </c>
      <c r="F418" s="214" t="s">
        <v>2661</v>
      </c>
      <c r="G418" s="215" t="s">
        <v>208</v>
      </c>
      <c r="H418" s="216">
        <v>214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0.00044999999999999999</v>
      </c>
      <c r="R418" s="221">
        <f>Q418*H418</f>
        <v>0.096299999999999997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210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210</v>
      </c>
      <c r="BM418" s="223" t="s">
        <v>2662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2663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13" customFormat="1">
      <c r="A420" s="13"/>
      <c r="B420" s="230"/>
      <c r="C420" s="231"/>
      <c r="D420" s="232" t="s">
        <v>221</v>
      </c>
      <c r="E420" s="233" t="s">
        <v>19</v>
      </c>
      <c r="F420" s="234" t="s">
        <v>2664</v>
      </c>
      <c r="G420" s="231"/>
      <c r="H420" s="235">
        <v>214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221</v>
      </c>
      <c r="AU420" s="241" t="s">
        <v>82</v>
      </c>
      <c r="AV420" s="13" t="s">
        <v>82</v>
      </c>
      <c r="AW420" s="13" t="s">
        <v>35</v>
      </c>
      <c r="AX420" s="13" t="s">
        <v>80</v>
      </c>
      <c r="AY420" s="241" t="s">
        <v>202</v>
      </c>
    </row>
    <row r="421" s="2" customFormat="1" ht="16.5" customHeight="1">
      <c r="A421" s="38"/>
      <c r="B421" s="39"/>
      <c r="C421" s="212" t="s">
        <v>877</v>
      </c>
      <c r="D421" s="212" t="s">
        <v>205</v>
      </c>
      <c r="E421" s="213" t="s">
        <v>2665</v>
      </c>
      <c r="F421" s="214" t="s">
        <v>2666</v>
      </c>
      <c r="G421" s="215" t="s">
        <v>208</v>
      </c>
      <c r="H421" s="216">
        <v>448</v>
      </c>
      <c r="I421" s="217"/>
      <c r="J421" s="218">
        <f>ROUND(I421*H421,2)</f>
        <v>0</v>
      </c>
      <c r="K421" s="214" t="s">
        <v>209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210</v>
      </c>
      <c r="AT421" s="223" t="s">
        <v>205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210</v>
      </c>
      <c r="BM421" s="223" t="s">
        <v>2667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2668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13" customFormat="1">
      <c r="A423" s="13"/>
      <c r="B423" s="230"/>
      <c r="C423" s="231"/>
      <c r="D423" s="232" t="s">
        <v>221</v>
      </c>
      <c r="E423" s="233" t="s">
        <v>19</v>
      </c>
      <c r="F423" s="234" t="s">
        <v>2669</v>
      </c>
      <c r="G423" s="231"/>
      <c r="H423" s="235">
        <v>448</v>
      </c>
      <c r="I423" s="236"/>
      <c r="J423" s="231"/>
      <c r="K423" s="231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221</v>
      </c>
      <c r="AU423" s="241" t="s">
        <v>82</v>
      </c>
      <c r="AV423" s="13" t="s">
        <v>82</v>
      </c>
      <c r="AW423" s="13" t="s">
        <v>35</v>
      </c>
      <c r="AX423" s="13" t="s">
        <v>80</v>
      </c>
      <c r="AY423" s="241" t="s">
        <v>202</v>
      </c>
    </row>
    <row r="424" s="2" customFormat="1" ht="16.5" customHeight="1">
      <c r="A424" s="38"/>
      <c r="B424" s="39"/>
      <c r="C424" s="212" t="s">
        <v>883</v>
      </c>
      <c r="D424" s="212" t="s">
        <v>205</v>
      </c>
      <c r="E424" s="213" t="s">
        <v>2670</v>
      </c>
      <c r="F424" s="214" t="s">
        <v>2671</v>
      </c>
      <c r="G424" s="215" t="s">
        <v>280</v>
      </c>
      <c r="H424" s="216">
        <v>750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0.47999999999999998</v>
      </c>
      <c r="T424" s="222">
        <f>S424*H424</f>
        <v>360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210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210</v>
      </c>
      <c r="BM424" s="223" t="s">
        <v>2672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2673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 ht="24.15" customHeight="1">
      <c r="A426" s="38"/>
      <c r="B426" s="39"/>
      <c r="C426" s="212" t="s">
        <v>887</v>
      </c>
      <c r="D426" s="212" t="s">
        <v>205</v>
      </c>
      <c r="E426" s="213" t="s">
        <v>2674</v>
      </c>
      <c r="F426" s="214" t="s">
        <v>2675</v>
      </c>
      <c r="G426" s="215" t="s">
        <v>208</v>
      </c>
      <c r="H426" s="216">
        <v>4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0.044999999999999998</v>
      </c>
      <c r="T426" s="222">
        <f>S426*H426</f>
        <v>0.17999999999999999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210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210</v>
      </c>
      <c r="BM426" s="223" t="s">
        <v>2676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2677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44.25" customHeight="1">
      <c r="A428" s="38"/>
      <c r="B428" s="39"/>
      <c r="C428" s="212" t="s">
        <v>892</v>
      </c>
      <c r="D428" s="212" t="s">
        <v>205</v>
      </c>
      <c r="E428" s="213" t="s">
        <v>2678</v>
      </c>
      <c r="F428" s="214" t="s">
        <v>2679</v>
      </c>
      <c r="G428" s="215" t="s">
        <v>208</v>
      </c>
      <c r="H428" s="216">
        <v>8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0.025000000000000001</v>
      </c>
      <c r="T428" s="222">
        <f>S428*H428</f>
        <v>0.20000000000000001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210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210</v>
      </c>
      <c r="BM428" s="223" t="s">
        <v>2680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2681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 ht="24.15" customHeight="1">
      <c r="A430" s="38"/>
      <c r="B430" s="39"/>
      <c r="C430" s="212" t="s">
        <v>897</v>
      </c>
      <c r="D430" s="212" t="s">
        <v>205</v>
      </c>
      <c r="E430" s="213" t="s">
        <v>2682</v>
      </c>
      <c r="F430" s="214" t="s">
        <v>2683</v>
      </c>
      <c r="G430" s="215" t="s">
        <v>280</v>
      </c>
      <c r="H430" s="216">
        <v>4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0.0040000000000000001</v>
      </c>
      <c r="T430" s="222">
        <f>S430*H430</f>
        <v>0.016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210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210</v>
      </c>
      <c r="BM430" s="223" t="s">
        <v>2684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2685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 ht="24.15" customHeight="1">
      <c r="A432" s="38"/>
      <c r="B432" s="39"/>
      <c r="C432" s="212" t="s">
        <v>903</v>
      </c>
      <c r="D432" s="212" t="s">
        <v>205</v>
      </c>
      <c r="E432" s="213" t="s">
        <v>2686</v>
      </c>
      <c r="F432" s="214" t="s">
        <v>2687</v>
      </c>
      <c r="G432" s="215" t="s">
        <v>208</v>
      </c>
      <c r="H432" s="216">
        <v>0.5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0.0012800000000000001</v>
      </c>
      <c r="R432" s="221">
        <f>Q432*H432</f>
        <v>0.00064000000000000005</v>
      </c>
      <c r="S432" s="221">
        <v>0.021000000000000001</v>
      </c>
      <c r="T432" s="222">
        <f>S432*H432</f>
        <v>0.010500000000000001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210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210</v>
      </c>
      <c r="BM432" s="223" t="s">
        <v>2688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2689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24.15" customHeight="1">
      <c r="A434" s="38"/>
      <c r="B434" s="39"/>
      <c r="C434" s="212" t="s">
        <v>908</v>
      </c>
      <c r="D434" s="212" t="s">
        <v>205</v>
      </c>
      <c r="E434" s="213" t="s">
        <v>2690</v>
      </c>
      <c r="F434" s="214" t="s">
        <v>2691</v>
      </c>
      <c r="G434" s="215" t="s">
        <v>208</v>
      </c>
      <c r="H434" s="216">
        <v>2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0.00142</v>
      </c>
      <c r="R434" s="221">
        <f>Q434*H434</f>
        <v>0.0028400000000000001</v>
      </c>
      <c r="S434" s="221">
        <v>0.029000000000000001</v>
      </c>
      <c r="T434" s="222">
        <f>S434*H434</f>
        <v>0.058000000000000003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210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210</v>
      </c>
      <c r="BM434" s="223" t="s">
        <v>2692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2693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 ht="24.15" customHeight="1">
      <c r="A436" s="38"/>
      <c r="B436" s="39"/>
      <c r="C436" s="212" t="s">
        <v>913</v>
      </c>
      <c r="D436" s="212" t="s">
        <v>205</v>
      </c>
      <c r="E436" s="213" t="s">
        <v>2694</v>
      </c>
      <c r="F436" s="214" t="s">
        <v>2695</v>
      </c>
      <c r="G436" s="215" t="s">
        <v>208</v>
      </c>
      <c r="H436" s="216">
        <v>2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0.00147</v>
      </c>
      <c r="R436" s="221">
        <f>Q436*H436</f>
        <v>0.0029399999999999999</v>
      </c>
      <c r="S436" s="221">
        <v>0.039</v>
      </c>
      <c r="T436" s="222">
        <f>S436*H436</f>
        <v>0.078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210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210</v>
      </c>
      <c r="BM436" s="223" t="s">
        <v>2696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2697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 ht="24.15" customHeight="1">
      <c r="A438" s="38"/>
      <c r="B438" s="39"/>
      <c r="C438" s="212" t="s">
        <v>919</v>
      </c>
      <c r="D438" s="212" t="s">
        <v>205</v>
      </c>
      <c r="E438" s="213" t="s">
        <v>2698</v>
      </c>
      <c r="F438" s="214" t="s">
        <v>2699</v>
      </c>
      <c r="G438" s="215" t="s">
        <v>208</v>
      </c>
      <c r="H438" s="216">
        <v>1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0.0027899999999999999</v>
      </c>
      <c r="R438" s="221">
        <f>Q438*H438</f>
        <v>0.0027899999999999999</v>
      </c>
      <c r="S438" s="221">
        <v>0.056000000000000001</v>
      </c>
      <c r="T438" s="222">
        <f>S438*H438</f>
        <v>0.056000000000000001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210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210</v>
      </c>
      <c r="BM438" s="223" t="s">
        <v>2700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2701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24.15" customHeight="1">
      <c r="A440" s="38"/>
      <c r="B440" s="39"/>
      <c r="C440" s="212" t="s">
        <v>923</v>
      </c>
      <c r="D440" s="212" t="s">
        <v>205</v>
      </c>
      <c r="E440" s="213" t="s">
        <v>2702</v>
      </c>
      <c r="F440" s="214" t="s">
        <v>2703</v>
      </c>
      <c r="G440" s="215" t="s">
        <v>208</v>
      </c>
      <c r="H440" s="216">
        <v>0.5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0.00316</v>
      </c>
      <c r="R440" s="221">
        <f>Q440*H440</f>
        <v>0.00158</v>
      </c>
      <c r="S440" s="221">
        <v>0.069000000000000006</v>
      </c>
      <c r="T440" s="222">
        <f>S440*H440</f>
        <v>0.034500000000000003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210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210</v>
      </c>
      <c r="BM440" s="223" t="s">
        <v>2704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2705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24.15" customHeight="1">
      <c r="A442" s="38"/>
      <c r="B442" s="39"/>
      <c r="C442" s="212" t="s">
        <v>926</v>
      </c>
      <c r="D442" s="212" t="s">
        <v>205</v>
      </c>
      <c r="E442" s="213" t="s">
        <v>2706</v>
      </c>
      <c r="F442" s="214" t="s">
        <v>2707</v>
      </c>
      <c r="G442" s="215" t="s">
        <v>208</v>
      </c>
      <c r="H442" s="216">
        <v>0.5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0.00365</v>
      </c>
      <c r="R442" s="221">
        <f>Q442*H442</f>
        <v>0.001825</v>
      </c>
      <c r="S442" s="221">
        <v>0.11</v>
      </c>
      <c r="T442" s="222">
        <f>S442*H442</f>
        <v>0.055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210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210</v>
      </c>
      <c r="BM442" s="223" t="s">
        <v>2708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2709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24.15" customHeight="1">
      <c r="A444" s="38"/>
      <c r="B444" s="39"/>
      <c r="C444" s="212" t="s">
        <v>929</v>
      </c>
      <c r="D444" s="212" t="s">
        <v>205</v>
      </c>
      <c r="E444" s="213" t="s">
        <v>2710</v>
      </c>
      <c r="F444" s="214" t="s">
        <v>2711</v>
      </c>
      <c r="G444" s="215" t="s">
        <v>208</v>
      </c>
      <c r="H444" s="216">
        <v>0.5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0.0039500000000000004</v>
      </c>
      <c r="R444" s="221">
        <f>Q444*H444</f>
        <v>0.0019750000000000002</v>
      </c>
      <c r="S444" s="221">
        <v>0.16</v>
      </c>
      <c r="T444" s="222">
        <f>S444*H444</f>
        <v>0.080000000000000002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210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210</v>
      </c>
      <c r="BM444" s="223" t="s">
        <v>2712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2713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24.15" customHeight="1">
      <c r="A446" s="38"/>
      <c r="B446" s="39"/>
      <c r="C446" s="212" t="s">
        <v>934</v>
      </c>
      <c r="D446" s="212" t="s">
        <v>205</v>
      </c>
      <c r="E446" s="213" t="s">
        <v>2714</v>
      </c>
      <c r="F446" s="214" t="s">
        <v>2715</v>
      </c>
      <c r="G446" s="215" t="s">
        <v>208</v>
      </c>
      <c r="H446" s="216">
        <v>0.5</v>
      </c>
      <c r="I446" s="217"/>
      <c r="J446" s="218">
        <f>ROUND(I446*H446,2)</f>
        <v>0</v>
      </c>
      <c r="K446" s="214" t="s">
        <v>209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0.0044999999999999997</v>
      </c>
      <c r="R446" s="221">
        <f>Q446*H446</f>
        <v>0.0022499999999999998</v>
      </c>
      <c r="S446" s="221">
        <v>0.27000000000000002</v>
      </c>
      <c r="T446" s="222">
        <f>S446*H446</f>
        <v>0.13500000000000001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210</v>
      </c>
      <c r="AT446" s="223" t="s">
        <v>205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210</v>
      </c>
      <c r="BM446" s="223" t="s">
        <v>2716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2717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24.15" customHeight="1">
      <c r="A448" s="38"/>
      <c r="B448" s="39"/>
      <c r="C448" s="212" t="s">
        <v>940</v>
      </c>
      <c r="D448" s="212" t="s">
        <v>205</v>
      </c>
      <c r="E448" s="213" t="s">
        <v>2718</v>
      </c>
      <c r="F448" s="214" t="s">
        <v>2719</v>
      </c>
      <c r="G448" s="215" t="s">
        <v>208</v>
      </c>
      <c r="H448" s="216">
        <v>0.5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0.0061999999999999998</v>
      </c>
      <c r="R448" s="221">
        <f>Q448*H448</f>
        <v>0.0030999999999999999</v>
      </c>
      <c r="S448" s="221">
        <v>0.34999999999999998</v>
      </c>
      <c r="T448" s="222">
        <f>S448*H448</f>
        <v>0.17499999999999999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210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210</v>
      </c>
      <c r="BM448" s="223" t="s">
        <v>2720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2721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24.15" customHeight="1">
      <c r="A450" s="38"/>
      <c r="B450" s="39"/>
      <c r="C450" s="212" t="s">
        <v>944</v>
      </c>
      <c r="D450" s="212" t="s">
        <v>205</v>
      </c>
      <c r="E450" s="213" t="s">
        <v>2722</v>
      </c>
      <c r="F450" s="214" t="s">
        <v>2723</v>
      </c>
      <c r="G450" s="215" t="s">
        <v>208</v>
      </c>
      <c r="H450" s="216">
        <v>0.5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0.0066</v>
      </c>
      <c r="R450" s="221">
        <f>Q450*H450</f>
        <v>0.0033</v>
      </c>
      <c r="S450" s="221">
        <v>0.52000000000000002</v>
      </c>
      <c r="T450" s="222">
        <f>S450*H450</f>
        <v>0.26000000000000001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210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210</v>
      </c>
      <c r="BM450" s="223" t="s">
        <v>2724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2725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 ht="24.15" customHeight="1">
      <c r="A452" s="38"/>
      <c r="B452" s="39"/>
      <c r="C452" s="212" t="s">
        <v>949</v>
      </c>
      <c r="D452" s="212" t="s">
        <v>205</v>
      </c>
      <c r="E452" s="213" t="s">
        <v>2726</v>
      </c>
      <c r="F452" s="214" t="s">
        <v>2727</v>
      </c>
      <c r="G452" s="215" t="s">
        <v>208</v>
      </c>
      <c r="H452" s="216">
        <v>0.5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0.0068500000000000002</v>
      </c>
      <c r="R452" s="221">
        <f>Q452*H452</f>
        <v>0.0034250000000000001</v>
      </c>
      <c r="S452" s="221">
        <v>0.62</v>
      </c>
      <c r="T452" s="222">
        <f>S452*H452</f>
        <v>0.31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210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210</v>
      </c>
      <c r="BM452" s="223" t="s">
        <v>2728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2729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44.25" customHeight="1">
      <c r="A454" s="38"/>
      <c r="B454" s="39"/>
      <c r="C454" s="212" t="s">
        <v>953</v>
      </c>
      <c r="D454" s="212" t="s">
        <v>205</v>
      </c>
      <c r="E454" s="213" t="s">
        <v>2730</v>
      </c>
      <c r="F454" s="214" t="s">
        <v>2731</v>
      </c>
      <c r="G454" s="215" t="s">
        <v>208</v>
      </c>
      <c r="H454" s="216">
        <v>10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210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210</v>
      </c>
      <c r="BM454" s="223" t="s">
        <v>2732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2733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 ht="33" customHeight="1">
      <c r="A456" s="38"/>
      <c r="B456" s="39"/>
      <c r="C456" s="212" t="s">
        <v>957</v>
      </c>
      <c r="D456" s="212" t="s">
        <v>205</v>
      </c>
      <c r="E456" s="213" t="s">
        <v>2734</v>
      </c>
      <c r="F456" s="214" t="s">
        <v>2735</v>
      </c>
      <c r="G456" s="215" t="s">
        <v>268</v>
      </c>
      <c r="H456" s="216">
        <v>80</v>
      </c>
      <c r="I456" s="217"/>
      <c r="J456" s="218">
        <f>ROUND(I456*H456,2)</f>
        <v>0</v>
      </c>
      <c r="K456" s="214" t="s">
        <v>209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210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210</v>
      </c>
      <c r="BM456" s="223" t="s">
        <v>2736</v>
      </c>
    </row>
    <row r="457" s="2" customFormat="1">
      <c r="A457" s="38"/>
      <c r="B457" s="39"/>
      <c r="C457" s="40"/>
      <c r="D457" s="225" t="s">
        <v>212</v>
      </c>
      <c r="E457" s="40"/>
      <c r="F457" s="226" t="s">
        <v>2737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212</v>
      </c>
      <c r="AU457" s="17" t="s">
        <v>82</v>
      </c>
    </row>
    <row r="458" s="2" customFormat="1" ht="37.8" customHeight="1">
      <c r="A458" s="38"/>
      <c r="B458" s="39"/>
      <c r="C458" s="212" t="s">
        <v>962</v>
      </c>
      <c r="D458" s="212" t="s">
        <v>205</v>
      </c>
      <c r="E458" s="213" t="s">
        <v>2738</v>
      </c>
      <c r="F458" s="214" t="s">
        <v>2739</v>
      </c>
      <c r="G458" s="215" t="s">
        <v>268</v>
      </c>
      <c r="H458" s="216">
        <v>40</v>
      </c>
      <c r="I458" s="217"/>
      <c r="J458" s="218">
        <f>ROUND(I458*H458,2)</f>
        <v>0</v>
      </c>
      <c r="K458" s="214" t="s">
        <v>209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210</v>
      </c>
      <c r="AT458" s="223" t="s">
        <v>205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210</v>
      </c>
      <c r="BM458" s="223" t="s">
        <v>2740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2741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2" customFormat="1" ht="37.8" customHeight="1">
      <c r="A460" s="38"/>
      <c r="B460" s="39"/>
      <c r="C460" s="212" t="s">
        <v>966</v>
      </c>
      <c r="D460" s="212" t="s">
        <v>205</v>
      </c>
      <c r="E460" s="213" t="s">
        <v>2742</v>
      </c>
      <c r="F460" s="214" t="s">
        <v>2743</v>
      </c>
      <c r="G460" s="215" t="s">
        <v>268</v>
      </c>
      <c r="H460" s="216">
        <v>35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210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210</v>
      </c>
      <c r="BM460" s="223" t="s">
        <v>2744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2745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12" customFormat="1" ht="22.8" customHeight="1">
      <c r="A462" s="12"/>
      <c r="B462" s="196"/>
      <c r="C462" s="197"/>
      <c r="D462" s="198" t="s">
        <v>72</v>
      </c>
      <c r="E462" s="210" t="s">
        <v>214</v>
      </c>
      <c r="F462" s="210" t="s">
        <v>215</v>
      </c>
      <c r="G462" s="197"/>
      <c r="H462" s="197"/>
      <c r="I462" s="200"/>
      <c r="J462" s="211">
        <f>BK462</f>
        <v>0</v>
      </c>
      <c r="K462" s="197"/>
      <c r="L462" s="202"/>
      <c r="M462" s="203"/>
      <c r="N462" s="204"/>
      <c r="O462" s="204"/>
      <c r="P462" s="205">
        <f>SUM(P463:P473)</f>
        <v>0</v>
      </c>
      <c r="Q462" s="204"/>
      <c r="R462" s="205">
        <f>SUM(R463:R473)</f>
        <v>0</v>
      </c>
      <c r="S462" s="204"/>
      <c r="T462" s="206">
        <f>SUM(T463:T473)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7" t="s">
        <v>80</v>
      </c>
      <c r="AT462" s="208" t="s">
        <v>72</v>
      </c>
      <c r="AU462" s="208" t="s">
        <v>80</v>
      </c>
      <c r="AY462" s="207" t="s">
        <v>202</v>
      </c>
      <c r="BK462" s="209">
        <f>SUM(BK463:BK473)</f>
        <v>0</v>
      </c>
    </row>
    <row r="463" s="2" customFormat="1" ht="21.75" customHeight="1">
      <c r="A463" s="38"/>
      <c r="B463" s="39"/>
      <c r="C463" s="212" t="s">
        <v>970</v>
      </c>
      <c r="D463" s="212" t="s">
        <v>205</v>
      </c>
      <c r="E463" s="213" t="s">
        <v>2746</v>
      </c>
      <c r="F463" s="214" t="s">
        <v>2747</v>
      </c>
      <c r="G463" s="215" t="s">
        <v>218</v>
      </c>
      <c r="H463" s="216">
        <v>2030.153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210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210</v>
      </c>
      <c r="BM463" s="223" t="s">
        <v>2748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2749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16.5" customHeight="1">
      <c r="A465" s="38"/>
      <c r="B465" s="39"/>
      <c r="C465" s="212" t="s">
        <v>974</v>
      </c>
      <c r="D465" s="212" t="s">
        <v>205</v>
      </c>
      <c r="E465" s="213" t="s">
        <v>2750</v>
      </c>
      <c r="F465" s="214" t="s">
        <v>2751</v>
      </c>
      <c r="G465" s="215" t="s">
        <v>218</v>
      </c>
      <c r="H465" s="216">
        <v>30452.294999999998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210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210</v>
      </c>
      <c r="BM465" s="223" t="s">
        <v>2752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2753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13" customFormat="1">
      <c r="A467" s="13"/>
      <c r="B467" s="230"/>
      <c r="C467" s="231"/>
      <c r="D467" s="232" t="s">
        <v>221</v>
      </c>
      <c r="E467" s="231"/>
      <c r="F467" s="234" t="s">
        <v>2754</v>
      </c>
      <c r="G467" s="231"/>
      <c r="H467" s="235">
        <v>30452.294999999998</v>
      </c>
      <c r="I467" s="236"/>
      <c r="J467" s="231"/>
      <c r="K467" s="231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221</v>
      </c>
      <c r="AU467" s="241" t="s">
        <v>82</v>
      </c>
      <c r="AV467" s="13" t="s">
        <v>82</v>
      </c>
      <c r="AW467" s="13" t="s">
        <v>4</v>
      </c>
      <c r="AX467" s="13" t="s">
        <v>80</v>
      </c>
      <c r="AY467" s="241" t="s">
        <v>202</v>
      </c>
    </row>
    <row r="468" s="2" customFormat="1" ht="24.15" customHeight="1">
      <c r="A468" s="38"/>
      <c r="B468" s="39"/>
      <c r="C468" s="212" t="s">
        <v>978</v>
      </c>
      <c r="D468" s="212" t="s">
        <v>205</v>
      </c>
      <c r="E468" s="213" t="s">
        <v>2755</v>
      </c>
      <c r="F468" s="214" t="s">
        <v>2756</v>
      </c>
      <c r="G468" s="215" t="s">
        <v>218</v>
      </c>
      <c r="H468" s="216">
        <v>373.32499999999999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210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210</v>
      </c>
      <c r="BM468" s="223" t="s">
        <v>2757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2758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 ht="24.15" customHeight="1">
      <c r="A470" s="38"/>
      <c r="B470" s="39"/>
      <c r="C470" s="212" t="s">
        <v>982</v>
      </c>
      <c r="D470" s="212" t="s">
        <v>205</v>
      </c>
      <c r="E470" s="213" t="s">
        <v>2759</v>
      </c>
      <c r="F470" s="214" t="s">
        <v>2351</v>
      </c>
      <c r="G470" s="215" t="s">
        <v>218</v>
      </c>
      <c r="H470" s="216">
        <v>1037.704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210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210</v>
      </c>
      <c r="BM470" s="223" t="s">
        <v>2760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2761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 ht="24.15" customHeight="1">
      <c r="A472" s="38"/>
      <c r="B472" s="39"/>
      <c r="C472" s="212" t="s">
        <v>987</v>
      </c>
      <c r="D472" s="212" t="s">
        <v>205</v>
      </c>
      <c r="E472" s="213" t="s">
        <v>2762</v>
      </c>
      <c r="F472" s="214" t="s">
        <v>2763</v>
      </c>
      <c r="G472" s="215" t="s">
        <v>218</v>
      </c>
      <c r="H472" s="216">
        <v>619.12400000000002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210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210</v>
      </c>
      <c r="BM472" s="223" t="s">
        <v>2764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2765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12" customFormat="1" ht="22.8" customHeight="1">
      <c r="A474" s="12"/>
      <c r="B474" s="196"/>
      <c r="C474" s="197"/>
      <c r="D474" s="198" t="s">
        <v>72</v>
      </c>
      <c r="E474" s="210" t="s">
        <v>2766</v>
      </c>
      <c r="F474" s="210" t="s">
        <v>2767</v>
      </c>
      <c r="G474" s="197"/>
      <c r="H474" s="197"/>
      <c r="I474" s="200"/>
      <c r="J474" s="211">
        <f>BK474</f>
        <v>0</v>
      </c>
      <c r="K474" s="197"/>
      <c r="L474" s="202"/>
      <c r="M474" s="203"/>
      <c r="N474" s="204"/>
      <c r="O474" s="204"/>
      <c r="P474" s="205">
        <f>SUM(P475:P482)</f>
        <v>0</v>
      </c>
      <c r="Q474" s="204"/>
      <c r="R474" s="205">
        <f>SUM(R475:R482)</f>
        <v>0</v>
      </c>
      <c r="S474" s="204"/>
      <c r="T474" s="206">
        <f>SUM(T475:T482)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7" t="s">
        <v>80</v>
      </c>
      <c r="AT474" s="208" t="s">
        <v>72</v>
      </c>
      <c r="AU474" s="208" t="s">
        <v>80</v>
      </c>
      <c r="AY474" s="207" t="s">
        <v>202</v>
      </c>
      <c r="BK474" s="209">
        <f>SUM(BK475:BK482)</f>
        <v>0</v>
      </c>
    </row>
    <row r="475" s="2" customFormat="1" ht="37.8" customHeight="1">
      <c r="A475" s="38"/>
      <c r="B475" s="39"/>
      <c r="C475" s="212" t="s">
        <v>991</v>
      </c>
      <c r="D475" s="212" t="s">
        <v>205</v>
      </c>
      <c r="E475" s="213" t="s">
        <v>2768</v>
      </c>
      <c r="F475" s="214" t="s">
        <v>2769</v>
      </c>
      <c r="G475" s="215" t="s">
        <v>218</v>
      </c>
      <c r="H475" s="216">
        <v>50.765000000000001</v>
      </c>
      <c r="I475" s="217"/>
      <c r="J475" s="218">
        <f>ROUND(I475*H475,2)</f>
        <v>0</v>
      </c>
      <c r="K475" s="214" t="s">
        <v>209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210</v>
      </c>
      <c r="AT475" s="223" t="s">
        <v>205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210</v>
      </c>
      <c r="BM475" s="223" t="s">
        <v>2770</v>
      </c>
    </row>
    <row r="476" s="2" customFormat="1">
      <c r="A476" s="38"/>
      <c r="B476" s="39"/>
      <c r="C476" s="40"/>
      <c r="D476" s="225" t="s">
        <v>212</v>
      </c>
      <c r="E476" s="40"/>
      <c r="F476" s="226" t="s">
        <v>2771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212</v>
      </c>
      <c r="AU476" s="17" t="s">
        <v>82</v>
      </c>
    </row>
    <row r="477" s="2" customFormat="1" ht="24.15" customHeight="1">
      <c r="A477" s="38"/>
      <c r="B477" s="39"/>
      <c r="C477" s="212" t="s">
        <v>995</v>
      </c>
      <c r="D477" s="212" t="s">
        <v>205</v>
      </c>
      <c r="E477" s="213" t="s">
        <v>2772</v>
      </c>
      <c r="F477" s="214" t="s">
        <v>2773</v>
      </c>
      <c r="G477" s="215" t="s">
        <v>218</v>
      </c>
      <c r="H477" s="216">
        <v>52.582000000000001</v>
      </c>
      <c r="I477" s="217"/>
      <c r="J477" s="218">
        <f>ROUND(I477*H477,2)</f>
        <v>0</v>
      </c>
      <c r="K477" s="214" t="s">
        <v>209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</v>
      </c>
      <c r="R477" s="221">
        <f>Q477*H477</f>
        <v>0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210</v>
      </c>
      <c r="AT477" s="223" t="s">
        <v>205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210</v>
      </c>
      <c r="BM477" s="223" t="s">
        <v>2774</v>
      </c>
    </row>
    <row r="478" s="2" customFormat="1">
      <c r="A478" s="38"/>
      <c r="B478" s="39"/>
      <c r="C478" s="40"/>
      <c r="D478" s="225" t="s">
        <v>212</v>
      </c>
      <c r="E478" s="40"/>
      <c r="F478" s="226" t="s">
        <v>2775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212</v>
      </c>
      <c r="AU478" s="17" t="s">
        <v>82</v>
      </c>
    </row>
    <row r="479" s="2" customFormat="1" ht="24.15" customHeight="1">
      <c r="A479" s="38"/>
      <c r="B479" s="39"/>
      <c r="C479" s="212" t="s">
        <v>999</v>
      </c>
      <c r="D479" s="212" t="s">
        <v>205</v>
      </c>
      <c r="E479" s="213" t="s">
        <v>2776</v>
      </c>
      <c r="F479" s="214" t="s">
        <v>2777</v>
      </c>
      <c r="G479" s="215" t="s">
        <v>218</v>
      </c>
      <c r="H479" s="216">
        <v>1848.5350000000001</v>
      </c>
      <c r="I479" s="217"/>
      <c r="J479" s="218">
        <f>ROUND(I479*H479,2)</f>
        <v>0</v>
      </c>
      <c r="K479" s="214" t="s">
        <v>209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210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210</v>
      </c>
      <c r="BM479" s="223" t="s">
        <v>2778</v>
      </c>
    </row>
    <row r="480" s="2" customFormat="1">
      <c r="A480" s="38"/>
      <c r="B480" s="39"/>
      <c r="C480" s="40"/>
      <c r="D480" s="225" t="s">
        <v>212</v>
      </c>
      <c r="E480" s="40"/>
      <c r="F480" s="226" t="s">
        <v>2779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212</v>
      </c>
      <c r="AU480" s="17" t="s">
        <v>82</v>
      </c>
    </row>
    <row r="481" s="2" customFormat="1" ht="24.15" customHeight="1">
      <c r="A481" s="38"/>
      <c r="B481" s="39"/>
      <c r="C481" s="212" t="s">
        <v>1003</v>
      </c>
      <c r="D481" s="212" t="s">
        <v>205</v>
      </c>
      <c r="E481" s="213" t="s">
        <v>2780</v>
      </c>
      <c r="F481" s="214" t="s">
        <v>2781</v>
      </c>
      <c r="G481" s="215" t="s">
        <v>218</v>
      </c>
      <c r="H481" s="216">
        <v>45.356000000000002</v>
      </c>
      <c r="I481" s="217"/>
      <c r="J481" s="218">
        <f>ROUND(I481*H481,2)</f>
        <v>0</v>
      </c>
      <c r="K481" s="214" t="s">
        <v>209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210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210</v>
      </c>
      <c r="BM481" s="223" t="s">
        <v>2782</v>
      </c>
    </row>
    <row r="482" s="2" customFormat="1">
      <c r="A482" s="38"/>
      <c r="B482" s="39"/>
      <c r="C482" s="40"/>
      <c r="D482" s="225" t="s">
        <v>212</v>
      </c>
      <c r="E482" s="40"/>
      <c r="F482" s="226" t="s">
        <v>2783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212</v>
      </c>
      <c r="AU482" s="17" t="s">
        <v>82</v>
      </c>
    </row>
    <row r="483" s="12" customFormat="1" ht="25.92" customHeight="1">
      <c r="A483" s="12"/>
      <c r="B483" s="196"/>
      <c r="C483" s="197"/>
      <c r="D483" s="198" t="s">
        <v>72</v>
      </c>
      <c r="E483" s="199" t="s">
        <v>223</v>
      </c>
      <c r="F483" s="199" t="s">
        <v>224</v>
      </c>
      <c r="G483" s="197"/>
      <c r="H483" s="197"/>
      <c r="I483" s="200"/>
      <c r="J483" s="201">
        <f>BK483</f>
        <v>0</v>
      </c>
      <c r="K483" s="197"/>
      <c r="L483" s="202"/>
      <c r="M483" s="203"/>
      <c r="N483" s="204"/>
      <c r="O483" s="204"/>
      <c r="P483" s="205">
        <f>P484+P499+P502</f>
        <v>0</v>
      </c>
      <c r="Q483" s="204"/>
      <c r="R483" s="205">
        <f>R484+R499+R502</f>
        <v>0.90710999999999986</v>
      </c>
      <c r="S483" s="204"/>
      <c r="T483" s="206">
        <f>T484+T499+T502</f>
        <v>0.066000000000000003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7" t="s">
        <v>82</v>
      </c>
      <c r="AT483" s="208" t="s">
        <v>72</v>
      </c>
      <c r="AU483" s="208" t="s">
        <v>73</v>
      </c>
      <c r="AY483" s="207" t="s">
        <v>202</v>
      </c>
      <c r="BK483" s="209">
        <f>BK484+BK499+BK502</f>
        <v>0</v>
      </c>
    </row>
    <row r="484" s="12" customFormat="1" ht="22.8" customHeight="1">
      <c r="A484" s="12"/>
      <c r="B484" s="196"/>
      <c r="C484" s="197"/>
      <c r="D484" s="198" t="s">
        <v>72</v>
      </c>
      <c r="E484" s="210" t="s">
        <v>2784</v>
      </c>
      <c r="F484" s="210" t="s">
        <v>2785</v>
      </c>
      <c r="G484" s="197"/>
      <c r="H484" s="197"/>
      <c r="I484" s="200"/>
      <c r="J484" s="211">
        <f>BK484</f>
        <v>0</v>
      </c>
      <c r="K484" s="197"/>
      <c r="L484" s="202"/>
      <c r="M484" s="203"/>
      <c r="N484" s="204"/>
      <c r="O484" s="204"/>
      <c r="P484" s="205">
        <f>SUM(P485:P498)</f>
        <v>0</v>
      </c>
      <c r="Q484" s="204"/>
      <c r="R484" s="205">
        <f>SUM(R485:R498)</f>
        <v>0.89999999999999991</v>
      </c>
      <c r="S484" s="204"/>
      <c r="T484" s="206">
        <f>SUM(T485:T498)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7" t="s">
        <v>82</v>
      </c>
      <c r="AT484" s="208" t="s">
        <v>72</v>
      </c>
      <c r="AU484" s="208" t="s">
        <v>80</v>
      </c>
      <c r="AY484" s="207" t="s">
        <v>202</v>
      </c>
      <c r="BK484" s="209">
        <f>SUM(BK485:BK498)</f>
        <v>0</v>
      </c>
    </row>
    <row r="485" s="2" customFormat="1" ht="16.5" customHeight="1">
      <c r="A485" s="38"/>
      <c r="B485" s="39"/>
      <c r="C485" s="212" t="s">
        <v>1007</v>
      </c>
      <c r="D485" s="212" t="s">
        <v>205</v>
      </c>
      <c r="E485" s="213" t="s">
        <v>2786</v>
      </c>
      <c r="F485" s="214" t="s">
        <v>2787</v>
      </c>
      <c r="G485" s="215" t="s">
        <v>268</v>
      </c>
      <c r="H485" s="216">
        <v>100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235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235</v>
      </c>
      <c r="BM485" s="223" t="s">
        <v>2788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2789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 ht="16.5" customHeight="1">
      <c r="A487" s="38"/>
      <c r="B487" s="39"/>
      <c r="C487" s="212" t="s">
        <v>1011</v>
      </c>
      <c r="D487" s="212" t="s">
        <v>205</v>
      </c>
      <c r="E487" s="213" t="s">
        <v>2790</v>
      </c>
      <c r="F487" s="214" t="s">
        <v>2791</v>
      </c>
      <c r="G487" s="215" t="s">
        <v>268</v>
      </c>
      <c r="H487" s="216">
        <v>100</v>
      </c>
      <c r="I487" s="217"/>
      <c r="J487" s="218">
        <f>ROUND(I487*H487,2)</f>
        <v>0</v>
      </c>
      <c r="K487" s="214" t="s">
        <v>209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235</v>
      </c>
      <c r="AT487" s="223" t="s">
        <v>205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235</v>
      </c>
      <c r="BM487" s="223" t="s">
        <v>2792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2793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2" customFormat="1" ht="16.5" customHeight="1">
      <c r="A489" s="38"/>
      <c r="B489" s="39"/>
      <c r="C489" s="242" t="s">
        <v>1015</v>
      </c>
      <c r="D489" s="242" t="s">
        <v>243</v>
      </c>
      <c r="E489" s="243" t="s">
        <v>2794</v>
      </c>
      <c r="F489" s="244" t="s">
        <v>2795</v>
      </c>
      <c r="G489" s="245" t="s">
        <v>647</v>
      </c>
      <c r="H489" s="246">
        <v>600</v>
      </c>
      <c r="I489" s="247"/>
      <c r="J489" s="248">
        <f>ROUND(I489*H489,2)</f>
        <v>0</v>
      </c>
      <c r="K489" s="244" t="s">
        <v>209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0.001</v>
      </c>
      <c r="R489" s="221">
        <f>Q489*H489</f>
        <v>0.59999999999999998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246</v>
      </c>
      <c r="AT489" s="223" t="s">
        <v>243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235</v>
      </c>
      <c r="BM489" s="223" t="s">
        <v>2796</v>
      </c>
    </row>
    <row r="490" s="13" customFormat="1">
      <c r="A490" s="13"/>
      <c r="B490" s="230"/>
      <c r="C490" s="231"/>
      <c r="D490" s="232" t="s">
        <v>221</v>
      </c>
      <c r="E490" s="233" t="s">
        <v>19</v>
      </c>
      <c r="F490" s="234" t="s">
        <v>2797</v>
      </c>
      <c r="G490" s="231"/>
      <c r="H490" s="235">
        <v>600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221</v>
      </c>
      <c r="AU490" s="241" t="s">
        <v>82</v>
      </c>
      <c r="AV490" s="13" t="s">
        <v>82</v>
      </c>
      <c r="AW490" s="13" t="s">
        <v>35</v>
      </c>
      <c r="AX490" s="13" t="s">
        <v>80</v>
      </c>
      <c r="AY490" s="241" t="s">
        <v>202</v>
      </c>
    </row>
    <row r="491" s="2" customFormat="1" ht="24.15" customHeight="1">
      <c r="A491" s="38"/>
      <c r="B491" s="39"/>
      <c r="C491" s="212" t="s">
        <v>1019</v>
      </c>
      <c r="D491" s="212" t="s">
        <v>205</v>
      </c>
      <c r="E491" s="213" t="s">
        <v>2798</v>
      </c>
      <c r="F491" s="214" t="s">
        <v>2799</v>
      </c>
      <c r="G491" s="215" t="s">
        <v>268</v>
      </c>
      <c r="H491" s="216">
        <v>100</v>
      </c>
      <c r="I491" s="217"/>
      <c r="J491" s="218">
        <f>ROUND(I491*H491,2)</f>
        <v>0</v>
      </c>
      <c r="K491" s="214" t="s">
        <v>209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235</v>
      </c>
      <c r="AT491" s="223" t="s">
        <v>205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235</v>
      </c>
      <c r="BM491" s="223" t="s">
        <v>2800</v>
      </c>
    </row>
    <row r="492" s="2" customFormat="1">
      <c r="A492" s="38"/>
      <c r="B492" s="39"/>
      <c r="C492" s="40"/>
      <c r="D492" s="225" t="s">
        <v>212</v>
      </c>
      <c r="E492" s="40"/>
      <c r="F492" s="226" t="s">
        <v>2801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212</v>
      </c>
      <c r="AU492" s="17" t="s">
        <v>82</v>
      </c>
    </row>
    <row r="493" s="2" customFormat="1" ht="24.15" customHeight="1">
      <c r="A493" s="38"/>
      <c r="B493" s="39"/>
      <c r="C493" s="212" t="s">
        <v>1024</v>
      </c>
      <c r="D493" s="212" t="s">
        <v>205</v>
      </c>
      <c r="E493" s="213" t="s">
        <v>2802</v>
      </c>
      <c r="F493" s="214" t="s">
        <v>2803</v>
      </c>
      <c r="G493" s="215" t="s">
        <v>268</v>
      </c>
      <c r="H493" s="216">
        <v>100</v>
      </c>
      <c r="I493" s="217"/>
      <c r="J493" s="218">
        <f>ROUND(I493*H493,2)</f>
        <v>0</v>
      </c>
      <c r="K493" s="214" t="s">
        <v>209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</v>
      </c>
      <c r="R493" s="221">
        <f>Q493*H493</f>
        <v>0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2804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2805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 ht="16.5" customHeight="1">
      <c r="A495" s="38"/>
      <c r="B495" s="39"/>
      <c r="C495" s="242" t="s">
        <v>1028</v>
      </c>
      <c r="D495" s="242" t="s">
        <v>243</v>
      </c>
      <c r="E495" s="243" t="s">
        <v>2806</v>
      </c>
      <c r="F495" s="244" t="s">
        <v>2807</v>
      </c>
      <c r="G495" s="245" t="s">
        <v>647</v>
      </c>
      <c r="H495" s="246">
        <v>300</v>
      </c>
      <c r="I495" s="247"/>
      <c r="J495" s="248">
        <f>ROUND(I495*H495,2)</f>
        <v>0</v>
      </c>
      <c r="K495" s="244" t="s">
        <v>209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0.001</v>
      </c>
      <c r="R495" s="221">
        <f>Q495*H495</f>
        <v>0.29999999999999999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246</v>
      </c>
      <c r="AT495" s="223" t="s">
        <v>243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2808</v>
      </c>
    </row>
    <row r="496" s="13" customFormat="1">
      <c r="A496" s="13"/>
      <c r="B496" s="230"/>
      <c r="C496" s="231"/>
      <c r="D496" s="232" t="s">
        <v>221</v>
      </c>
      <c r="E496" s="233" t="s">
        <v>19</v>
      </c>
      <c r="F496" s="234" t="s">
        <v>2809</v>
      </c>
      <c r="G496" s="231"/>
      <c r="H496" s="235">
        <v>300</v>
      </c>
      <c r="I496" s="236"/>
      <c r="J496" s="231"/>
      <c r="K496" s="231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221</v>
      </c>
      <c r="AU496" s="241" t="s">
        <v>82</v>
      </c>
      <c r="AV496" s="13" t="s">
        <v>82</v>
      </c>
      <c r="AW496" s="13" t="s">
        <v>35</v>
      </c>
      <c r="AX496" s="13" t="s">
        <v>80</v>
      </c>
      <c r="AY496" s="241" t="s">
        <v>202</v>
      </c>
    </row>
    <row r="497" s="2" customFormat="1" ht="24.15" customHeight="1">
      <c r="A497" s="38"/>
      <c r="B497" s="39"/>
      <c r="C497" s="212" t="s">
        <v>1031</v>
      </c>
      <c r="D497" s="212" t="s">
        <v>205</v>
      </c>
      <c r="E497" s="213" t="s">
        <v>2810</v>
      </c>
      <c r="F497" s="214" t="s">
        <v>2811</v>
      </c>
      <c r="G497" s="215" t="s">
        <v>218</v>
      </c>
      <c r="H497" s="216">
        <v>0.90000000000000002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2812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2813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12" customFormat="1" ht="22.8" customHeight="1">
      <c r="A499" s="12"/>
      <c r="B499" s="196"/>
      <c r="C499" s="197"/>
      <c r="D499" s="198" t="s">
        <v>72</v>
      </c>
      <c r="E499" s="210" t="s">
        <v>2814</v>
      </c>
      <c r="F499" s="210" t="s">
        <v>2815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SUM(P500:P501)</f>
        <v>0</v>
      </c>
      <c r="Q499" s="204"/>
      <c r="R499" s="205">
        <f>SUM(R500:R501)</f>
        <v>0</v>
      </c>
      <c r="S499" s="204"/>
      <c r="T499" s="206">
        <f>SUM(T500:T501)</f>
        <v>0.066000000000000003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82</v>
      </c>
      <c r="AT499" s="208" t="s">
        <v>72</v>
      </c>
      <c r="AU499" s="208" t="s">
        <v>80</v>
      </c>
      <c r="AY499" s="207" t="s">
        <v>202</v>
      </c>
      <c r="BK499" s="209">
        <f>SUM(BK500:BK501)</f>
        <v>0</v>
      </c>
    </row>
    <row r="500" s="2" customFormat="1" ht="21.75" customHeight="1">
      <c r="A500" s="38"/>
      <c r="B500" s="39"/>
      <c r="C500" s="212" t="s">
        <v>1036</v>
      </c>
      <c r="D500" s="212" t="s">
        <v>205</v>
      </c>
      <c r="E500" s="213" t="s">
        <v>2816</v>
      </c>
      <c r="F500" s="214" t="s">
        <v>2817</v>
      </c>
      <c r="G500" s="215" t="s">
        <v>268</v>
      </c>
      <c r="H500" s="216">
        <v>6</v>
      </c>
      <c r="I500" s="217"/>
      <c r="J500" s="218">
        <f>ROUND(I500*H500,2)</f>
        <v>0</v>
      </c>
      <c r="K500" s="214" t="s">
        <v>209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</v>
      </c>
      <c r="R500" s="221">
        <f>Q500*H500</f>
        <v>0</v>
      </c>
      <c r="S500" s="221">
        <v>0.010999999999999999</v>
      </c>
      <c r="T500" s="222">
        <f>S500*H500</f>
        <v>0.066000000000000003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235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2818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2819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12" customFormat="1" ht="22.8" customHeight="1">
      <c r="A502" s="12"/>
      <c r="B502" s="196"/>
      <c r="C502" s="197"/>
      <c r="D502" s="198" t="s">
        <v>72</v>
      </c>
      <c r="E502" s="210" t="s">
        <v>2820</v>
      </c>
      <c r="F502" s="210" t="s">
        <v>2821</v>
      </c>
      <c r="G502" s="197"/>
      <c r="H502" s="197"/>
      <c r="I502" s="200"/>
      <c r="J502" s="211">
        <f>BK502</f>
        <v>0</v>
      </c>
      <c r="K502" s="197"/>
      <c r="L502" s="202"/>
      <c r="M502" s="203"/>
      <c r="N502" s="204"/>
      <c r="O502" s="204"/>
      <c r="P502" s="205">
        <f>SUM(P503:P508)</f>
        <v>0</v>
      </c>
      <c r="Q502" s="204"/>
      <c r="R502" s="205">
        <f>SUM(R503:R508)</f>
        <v>0.00711</v>
      </c>
      <c r="S502" s="204"/>
      <c r="T502" s="206">
        <f>SUM(T503:T508)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7" t="s">
        <v>82</v>
      </c>
      <c r="AT502" s="208" t="s">
        <v>72</v>
      </c>
      <c r="AU502" s="208" t="s">
        <v>80</v>
      </c>
      <c r="AY502" s="207" t="s">
        <v>202</v>
      </c>
      <c r="BK502" s="209">
        <f>SUM(BK503:BK508)</f>
        <v>0</v>
      </c>
    </row>
    <row r="503" s="2" customFormat="1" ht="16.5" customHeight="1">
      <c r="A503" s="38"/>
      <c r="B503" s="39"/>
      <c r="C503" s="212" t="s">
        <v>1040</v>
      </c>
      <c r="D503" s="212" t="s">
        <v>205</v>
      </c>
      <c r="E503" s="213" t="s">
        <v>2822</v>
      </c>
      <c r="F503" s="214" t="s">
        <v>2823</v>
      </c>
      <c r="G503" s="215" t="s">
        <v>268</v>
      </c>
      <c r="H503" s="216">
        <v>9</v>
      </c>
      <c r="I503" s="217"/>
      <c r="J503" s="218">
        <f>ROUND(I503*H503,2)</f>
        <v>0</v>
      </c>
      <c r="K503" s="214" t="s">
        <v>209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0.00055000000000000003</v>
      </c>
      <c r="R503" s="221">
        <f>Q503*H503</f>
        <v>0.0049500000000000004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235</v>
      </c>
      <c r="AT503" s="223" t="s">
        <v>205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2824</v>
      </c>
    </row>
    <row r="504" s="2" customFormat="1">
      <c r="A504" s="38"/>
      <c r="B504" s="39"/>
      <c r="C504" s="40"/>
      <c r="D504" s="225" t="s">
        <v>212</v>
      </c>
      <c r="E504" s="40"/>
      <c r="F504" s="226" t="s">
        <v>2825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212</v>
      </c>
      <c r="AU504" s="17" t="s">
        <v>82</v>
      </c>
    </row>
    <row r="505" s="13" customFormat="1">
      <c r="A505" s="13"/>
      <c r="B505" s="230"/>
      <c r="C505" s="231"/>
      <c r="D505" s="232" t="s">
        <v>221</v>
      </c>
      <c r="E505" s="233" t="s">
        <v>19</v>
      </c>
      <c r="F505" s="234" t="s">
        <v>2826</v>
      </c>
      <c r="G505" s="231"/>
      <c r="H505" s="235">
        <v>9</v>
      </c>
      <c r="I505" s="236"/>
      <c r="J505" s="231"/>
      <c r="K505" s="231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221</v>
      </c>
      <c r="AU505" s="241" t="s">
        <v>82</v>
      </c>
      <c r="AV505" s="13" t="s">
        <v>82</v>
      </c>
      <c r="AW505" s="13" t="s">
        <v>35</v>
      </c>
      <c r="AX505" s="13" t="s">
        <v>80</v>
      </c>
      <c r="AY505" s="241" t="s">
        <v>202</v>
      </c>
    </row>
    <row r="506" s="2" customFormat="1" ht="16.5" customHeight="1">
      <c r="A506" s="38"/>
      <c r="B506" s="39"/>
      <c r="C506" s="212" t="s">
        <v>1043</v>
      </c>
      <c r="D506" s="212" t="s">
        <v>205</v>
      </c>
      <c r="E506" s="213" t="s">
        <v>2827</v>
      </c>
      <c r="F506" s="214" t="s">
        <v>2828</v>
      </c>
      <c r="G506" s="215" t="s">
        <v>268</v>
      </c>
      <c r="H506" s="216">
        <v>9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0.00024000000000000001</v>
      </c>
      <c r="R506" s="221">
        <f>Q506*H506</f>
        <v>0.00216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235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2829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2830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13" customFormat="1">
      <c r="A508" s="13"/>
      <c r="B508" s="230"/>
      <c r="C508" s="231"/>
      <c r="D508" s="232" t="s">
        <v>221</v>
      </c>
      <c r="E508" s="233" t="s">
        <v>19</v>
      </c>
      <c r="F508" s="234" t="s">
        <v>2826</v>
      </c>
      <c r="G508" s="231"/>
      <c r="H508" s="235">
        <v>9</v>
      </c>
      <c r="I508" s="236"/>
      <c r="J508" s="231"/>
      <c r="K508" s="231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221</v>
      </c>
      <c r="AU508" s="241" t="s">
        <v>82</v>
      </c>
      <c r="AV508" s="13" t="s">
        <v>82</v>
      </c>
      <c r="AW508" s="13" t="s">
        <v>35</v>
      </c>
      <c r="AX508" s="13" t="s">
        <v>80</v>
      </c>
      <c r="AY508" s="241" t="s">
        <v>202</v>
      </c>
    </row>
    <row r="509" s="12" customFormat="1" ht="25.92" customHeight="1">
      <c r="A509" s="12"/>
      <c r="B509" s="196"/>
      <c r="C509" s="197"/>
      <c r="D509" s="198" t="s">
        <v>72</v>
      </c>
      <c r="E509" s="199" t="s">
        <v>243</v>
      </c>
      <c r="F509" s="199" t="s">
        <v>669</v>
      </c>
      <c r="G509" s="197"/>
      <c r="H509" s="197"/>
      <c r="I509" s="200"/>
      <c r="J509" s="201">
        <f>BK509</f>
        <v>0</v>
      </c>
      <c r="K509" s="197"/>
      <c r="L509" s="202"/>
      <c r="M509" s="203"/>
      <c r="N509" s="204"/>
      <c r="O509" s="204"/>
      <c r="P509" s="205">
        <f>P510+P516</f>
        <v>0</v>
      </c>
      <c r="Q509" s="204"/>
      <c r="R509" s="205">
        <f>R510+R516</f>
        <v>0</v>
      </c>
      <c r="S509" s="204"/>
      <c r="T509" s="206">
        <f>T510+T516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7" t="s">
        <v>227</v>
      </c>
      <c r="AT509" s="208" t="s">
        <v>72</v>
      </c>
      <c r="AU509" s="208" t="s">
        <v>73</v>
      </c>
      <c r="AY509" s="207" t="s">
        <v>202</v>
      </c>
      <c r="BK509" s="209">
        <f>BK510+BK516</f>
        <v>0</v>
      </c>
    </row>
    <row r="510" s="12" customFormat="1" ht="22.8" customHeight="1">
      <c r="A510" s="12"/>
      <c r="B510" s="196"/>
      <c r="C510" s="197"/>
      <c r="D510" s="198" t="s">
        <v>72</v>
      </c>
      <c r="E510" s="210" t="s">
        <v>2831</v>
      </c>
      <c r="F510" s="210" t="s">
        <v>2832</v>
      </c>
      <c r="G510" s="197"/>
      <c r="H510" s="197"/>
      <c r="I510" s="200"/>
      <c r="J510" s="211">
        <f>BK510</f>
        <v>0</v>
      </c>
      <c r="K510" s="197"/>
      <c r="L510" s="202"/>
      <c r="M510" s="203"/>
      <c r="N510" s="204"/>
      <c r="O510" s="204"/>
      <c r="P510" s="205">
        <f>SUM(P511:P515)</f>
        <v>0</v>
      </c>
      <c r="Q510" s="204"/>
      <c r="R510" s="205">
        <f>SUM(R511:R515)</f>
        <v>0</v>
      </c>
      <c r="S510" s="204"/>
      <c r="T510" s="206">
        <f>SUM(T511:T515)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7" t="s">
        <v>227</v>
      </c>
      <c r="AT510" s="208" t="s">
        <v>72</v>
      </c>
      <c r="AU510" s="208" t="s">
        <v>80</v>
      </c>
      <c r="AY510" s="207" t="s">
        <v>202</v>
      </c>
      <c r="BK510" s="209">
        <f>SUM(BK511:BK515)</f>
        <v>0</v>
      </c>
    </row>
    <row r="511" s="2" customFormat="1" ht="16.5" customHeight="1">
      <c r="A511" s="38"/>
      <c r="B511" s="39"/>
      <c r="C511" s="212" t="s">
        <v>1048</v>
      </c>
      <c r="D511" s="212" t="s">
        <v>205</v>
      </c>
      <c r="E511" s="213" t="s">
        <v>2833</v>
      </c>
      <c r="F511" s="214" t="s">
        <v>2834</v>
      </c>
      <c r="G511" s="215" t="s">
        <v>280</v>
      </c>
      <c r="H511" s="216">
        <v>2</v>
      </c>
      <c r="I511" s="217"/>
      <c r="J511" s="218">
        <f>ROUND(I511*H511,2)</f>
        <v>0</v>
      </c>
      <c r="K511" s="214" t="s">
        <v>19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</v>
      </c>
      <c r="R511" s="221">
        <f>Q511*H511</f>
        <v>0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230</v>
      </c>
      <c r="AT511" s="223" t="s">
        <v>205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230</v>
      </c>
      <c r="BM511" s="223" t="s">
        <v>2835</v>
      </c>
    </row>
    <row r="512" s="2" customFormat="1" ht="16.5" customHeight="1">
      <c r="A512" s="38"/>
      <c r="B512" s="39"/>
      <c r="C512" s="212" t="s">
        <v>1052</v>
      </c>
      <c r="D512" s="212" t="s">
        <v>205</v>
      </c>
      <c r="E512" s="213" t="s">
        <v>2836</v>
      </c>
      <c r="F512" s="214" t="s">
        <v>2837</v>
      </c>
      <c r="G512" s="215" t="s">
        <v>280</v>
      </c>
      <c r="H512" s="216">
        <v>2</v>
      </c>
      <c r="I512" s="217"/>
      <c r="J512" s="218">
        <f>ROUND(I512*H512,2)</f>
        <v>0</v>
      </c>
      <c r="K512" s="214" t="s">
        <v>209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210</v>
      </c>
      <c r="AT512" s="223" t="s">
        <v>205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210</v>
      </c>
      <c r="BM512" s="223" t="s">
        <v>2838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2839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2" customFormat="1" ht="16.5" customHeight="1">
      <c r="A514" s="38"/>
      <c r="B514" s="39"/>
      <c r="C514" s="212" t="s">
        <v>1056</v>
      </c>
      <c r="D514" s="212" t="s">
        <v>205</v>
      </c>
      <c r="E514" s="213" t="s">
        <v>2840</v>
      </c>
      <c r="F514" s="214" t="s">
        <v>2841</v>
      </c>
      <c r="G514" s="215" t="s">
        <v>280</v>
      </c>
      <c r="H514" s="216">
        <v>2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2842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2843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12" customFormat="1" ht="22.8" customHeight="1">
      <c r="A516" s="12"/>
      <c r="B516" s="196"/>
      <c r="C516" s="197"/>
      <c r="D516" s="198" t="s">
        <v>72</v>
      </c>
      <c r="E516" s="210" t="s">
        <v>2015</v>
      </c>
      <c r="F516" s="210" t="s">
        <v>2016</v>
      </c>
      <c r="G516" s="197"/>
      <c r="H516" s="197"/>
      <c r="I516" s="200"/>
      <c r="J516" s="211">
        <f>BK516</f>
        <v>0</v>
      </c>
      <c r="K516" s="197"/>
      <c r="L516" s="202"/>
      <c r="M516" s="203"/>
      <c r="N516" s="204"/>
      <c r="O516" s="204"/>
      <c r="P516" s="205">
        <f>SUM(P517:P518)</f>
        <v>0</v>
      </c>
      <c r="Q516" s="204"/>
      <c r="R516" s="205">
        <f>SUM(R517:R518)</f>
        <v>0</v>
      </c>
      <c r="S516" s="204"/>
      <c r="T516" s="206">
        <f>SUM(T517:T518)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7" t="s">
        <v>227</v>
      </c>
      <c r="AT516" s="208" t="s">
        <v>72</v>
      </c>
      <c r="AU516" s="208" t="s">
        <v>80</v>
      </c>
      <c r="AY516" s="207" t="s">
        <v>202</v>
      </c>
      <c r="BK516" s="209">
        <f>SUM(BK517:BK518)</f>
        <v>0</v>
      </c>
    </row>
    <row r="517" s="2" customFormat="1" ht="16.5" customHeight="1">
      <c r="A517" s="38"/>
      <c r="B517" s="39"/>
      <c r="C517" s="212" t="s">
        <v>1060</v>
      </c>
      <c r="D517" s="212" t="s">
        <v>205</v>
      </c>
      <c r="E517" s="213" t="s">
        <v>2844</v>
      </c>
      <c r="F517" s="214" t="s">
        <v>2845</v>
      </c>
      <c r="G517" s="215" t="s">
        <v>2157</v>
      </c>
      <c r="H517" s="216">
        <v>0</v>
      </c>
      <c r="I517" s="217"/>
      <c r="J517" s="218">
        <f>ROUND(I517*H517,2)</f>
        <v>0</v>
      </c>
      <c r="K517" s="214" t="s">
        <v>2846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2.4500000000000002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230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230</v>
      </c>
      <c r="BM517" s="223" t="s">
        <v>2847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2848</v>
      </c>
      <c r="G518" s="40"/>
      <c r="H518" s="40"/>
      <c r="I518" s="227"/>
      <c r="J518" s="40"/>
      <c r="K518" s="40"/>
      <c r="L518" s="44"/>
      <c r="M518" s="253"/>
      <c r="N518" s="254"/>
      <c r="O518" s="255"/>
      <c r="P518" s="255"/>
      <c r="Q518" s="255"/>
      <c r="R518" s="255"/>
      <c r="S518" s="255"/>
      <c r="T518" s="256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6.96" customHeight="1">
      <c r="A519" s="38"/>
      <c r="B519" s="59"/>
      <c r="C519" s="60"/>
      <c r="D519" s="60"/>
      <c r="E519" s="60"/>
      <c r="F519" s="60"/>
      <c r="G519" s="60"/>
      <c r="H519" s="60"/>
      <c r="I519" s="60"/>
      <c r="J519" s="60"/>
      <c r="K519" s="60"/>
      <c r="L519" s="44"/>
      <c r="M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</sheetData>
  <sheetProtection sheet="1" autoFilter="0" formatColumns="0" formatRows="0" objects="1" scenarios="1" spinCount="100000" saltValue="axN7zfjawXOlTUQeDCLIiohR3FO2eRC8g/RfXlP8YWmVGAwwmMdKXcTDBWDUI4knxX4WB9WfWc+GXE/bI4/ayQ==" hashValue="ZK0aa32+ueqQYadDA7D+Dn6LiW86nVHXhU2Np4xhQFb/whJIaqLEZK3fwnJXPURApc0rjQpmVfYb+0H6EjV0/Q==" algorithmName="SHA-512" password="CC35"/>
  <autoFilter ref="C101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11251102"/>
    <hyperlink ref="F108" r:id="rId2" display="https://podminky.urs.cz/item/CS_URS_2024_01/112101101"/>
    <hyperlink ref="F110" r:id="rId3" display="https://podminky.urs.cz/item/CS_URS_2024_01/112101102"/>
    <hyperlink ref="F112" r:id="rId4" display="https://podminky.urs.cz/item/CS_URS_2024_01/112101103"/>
    <hyperlink ref="F114" r:id="rId5" display="https://podminky.urs.cz/item/CS_URS_2024_01/112101104"/>
    <hyperlink ref="F116" r:id="rId6" display="https://podminky.urs.cz/item/CS_URS_2024_01/112101107"/>
    <hyperlink ref="F118" r:id="rId7" display="https://podminky.urs.cz/item/CS_URS_2024_01/111211231"/>
    <hyperlink ref="F120" r:id="rId8" display="https://podminky.urs.cz/item/CS_URS_2024_01/111211232"/>
    <hyperlink ref="F122" r:id="rId9" display="https://podminky.urs.cz/item/CS_URS_2024_01/112251101"/>
    <hyperlink ref="F124" r:id="rId10" display="https://podminky.urs.cz/item/CS_URS_2024_01/112251102"/>
    <hyperlink ref="F126" r:id="rId11" display="https://podminky.urs.cz/item/CS_URS_2024_01/112251103"/>
    <hyperlink ref="F128" r:id="rId12" display="https://podminky.urs.cz/item/CS_URS_2024_01/112251104"/>
    <hyperlink ref="F130" r:id="rId13" display="https://podminky.urs.cz/item/CS_URS_2024_01/112251108"/>
    <hyperlink ref="F132" r:id="rId14" display="https://podminky.urs.cz/item/CS_URS_2024_01/113105111"/>
    <hyperlink ref="F134" r:id="rId15" display="https://podminky.urs.cz/item/CS_URS_2024_01/113107313"/>
    <hyperlink ref="F136" r:id="rId16" display="https://podminky.urs.cz/item/CS_URS_2024_01/121103112"/>
    <hyperlink ref="F139" r:id="rId17" display="https://podminky.urs.cz/item/CS_URS_2024_01/121103113"/>
    <hyperlink ref="F142" r:id="rId18" display="https://podminky.urs.cz/item/CS_URS_2024_01/115101201"/>
    <hyperlink ref="F144" r:id="rId19" display="https://podminky.urs.cz/item/CS_URS_2024_01/162201401"/>
    <hyperlink ref="F146" r:id="rId20" display="https://podminky.urs.cz/item/CS_URS_2024_01/162201402"/>
    <hyperlink ref="F148" r:id="rId21" display="https://podminky.urs.cz/item/CS_URS_2024_01/162201403"/>
    <hyperlink ref="F150" r:id="rId22" display="https://podminky.urs.cz/item/CS_URS_2024_01/162201404"/>
    <hyperlink ref="F152" r:id="rId23" display="https://podminky.urs.cz/item/CS_URS_2024_01/162201502"/>
    <hyperlink ref="F154" r:id="rId24" display="https://podminky.urs.cz/item/CS_URS_2024_01/184818231"/>
    <hyperlink ref="F156" r:id="rId25" display="https://podminky.urs.cz/item/CS_URS_2024_01/184818233"/>
    <hyperlink ref="F158" r:id="rId26" display="https://podminky.urs.cz/item/CS_URS_2024_01/184818234"/>
    <hyperlink ref="F160" r:id="rId27" display="https://podminky.urs.cz/item/CS_URS_2024_01/131251205"/>
    <hyperlink ref="F162" r:id="rId28" display="https://podminky.urs.cz/item/CS_URS_2024_01/131251207"/>
    <hyperlink ref="F164" r:id="rId29" display="https://podminky.urs.cz/item/CS_URS_2024_01/167151111"/>
    <hyperlink ref="F166" r:id="rId30" display="https://podminky.urs.cz/item/CS_URS_2024_01/162651112"/>
    <hyperlink ref="F168" r:id="rId31" display="https://podminky.urs.cz/item/CS_URS_2024_01/162751119"/>
    <hyperlink ref="F171" r:id="rId32" display="https://podminky.urs.cz/item/CS_URS_2024_01/151101102"/>
    <hyperlink ref="F174" r:id="rId33" display="https://podminky.urs.cz/item/CS_URS_2024_01/151101112"/>
    <hyperlink ref="F177" r:id="rId34" display="https://podminky.urs.cz/item/CS_URS_2024_01/119001401"/>
    <hyperlink ref="F179" r:id="rId35" display="https://podminky.urs.cz/item/CS_URS_2024_01/119001402"/>
    <hyperlink ref="F181" r:id="rId36" display="https://podminky.urs.cz/item/CS_URS_2024_01/119001412"/>
    <hyperlink ref="F183" r:id="rId37" display="https://podminky.urs.cz/item/CS_URS_2024_01/119001421"/>
    <hyperlink ref="F185" r:id="rId38" display="https://podminky.urs.cz/item/CS_URS_2024_01/119001422"/>
    <hyperlink ref="F187" r:id="rId39" display="https://podminky.urs.cz/item/CS_URS_2024_01/119001423"/>
    <hyperlink ref="F189" r:id="rId40" display="https://podminky.urs.cz/item/CS_URS_2024_01/129001101"/>
    <hyperlink ref="F191" r:id="rId41" display="https://podminky.urs.cz/item/CS_URS_2024_01/139951123"/>
    <hyperlink ref="F197" r:id="rId42" display="https://podminky.urs.cz/item/CS_URS_2024_01/139951103"/>
    <hyperlink ref="F200" r:id="rId43" display="https://podminky.urs.cz/item/CS_URS_2024_01/113154114"/>
    <hyperlink ref="F203" r:id="rId44" display="https://podminky.urs.cz/item/CS_URS_2024_01/113154355"/>
    <hyperlink ref="F206" r:id="rId45" display="https://podminky.urs.cz/item/CS_URS_2024_01/113107341"/>
    <hyperlink ref="F209" r:id="rId46" display="https://podminky.urs.cz/item/CS_URS_2024_01/113107181"/>
    <hyperlink ref="F212" r:id="rId47" display="https://podminky.urs.cz/item/CS_URS_2024_01/113107024"/>
    <hyperlink ref="F215" r:id="rId48" display="https://podminky.urs.cz/item/CS_URS_2024_01/113106123"/>
    <hyperlink ref="F217" r:id="rId49" display="https://podminky.urs.cz/item/CS_URS_2024_01/113107323"/>
    <hyperlink ref="F219" r:id="rId50" display="https://podminky.urs.cz/item/CS_URS_2024_01/113202111"/>
    <hyperlink ref="F222" r:id="rId51" display="https://podminky.urs.cz/item/CS_URS_2024_01/113151111"/>
    <hyperlink ref="F227" r:id="rId52" display="https://podminky.urs.cz/item/CS_URS_2024_01/175151101"/>
    <hyperlink ref="F232" r:id="rId53" display="https://podminky.urs.cz/item/CS_URS_2024_01/174151101"/>
    <hyperlink ref="F236" r:id="rId54" display="https://podminky.urs.cz/item/CS_URS_2024_01/181351003"/>
    <hyperlink ref="F240" r:id="rId55" display="https://podminky.urs.cz/item/CS_URS_2024_01/182351023"/>
    <hyperlink ref="F245" r:id="rId56" display="https://podminky.urs.cz/item/CS_URS_2024_01/171251201"/>
    <hyperlink ref="F247" r:id="rId57" display="https://podminky.urs.cz/item/CS_URS_2024_01/171201231"/>
    <hyperlink ref="F249" r:id="rId58" display="https://podminky.urs.cz/item/CS_URS_2024_01/181411132"/>
    <hyperlink ref="F255" r:id="rId59" display="https://podminky.urs.cz/item/CS_URS_2024_01/185804311"/>
    <hyperlink ref="F258" r:id="rId60" display="https://podminky.urs.cz/item/CS_URS_2024_01/271572211"/>
    <hyperlink ref="F261" r:id="rId61" display="https://podminky.urs.cz/item/CS_URS_2024_01/275326121"/>
    <hyperlink ref="F264" r:id="rId62" display="https://podminky.urs.cz/item/CS_URS_2024_01/275356021"/>
    <hyperlink ref="F267" r:id="rId63" display="https://podminky.urs.cz/item/CS_URS_2024_01/275356022"/>
    <hyperlink ref="F270" r:id="rId64" display="https://podminky.urs.cz/item/CS_URS_2024_01/275366006"/>
    <hyperlink ref="F272" r:id="rId65" display="https://podminky.urs.cz/item/CS_URS_2024_01/291211111"/>
    <hyperlink ref="F277" r:id="rId66" display="https://podminky.urs.cz/item/CS_URS_2024_01/291111111"/>
    <hyperlink ref="F281" r:id="rId67" display="https://podminky.urs.cz/item/CS_URS_2024_01/310271061"/>
    <hyperlink ref="F283" r:id="rId68" display="https://podminky.urs.cz/item/CS_URS_2024_01/338951121"/>
    <hyperlink ref="F285" r:id="rId69" display="https://podminky.urs.cz/item/CS_URS_2024_01/348181113"/>
    <hyperlink ref="F287" r:id="rId70" display="https://podminky.urs.cz/item/CS_URS_2024_01/348272115"/>
    <hyperlink ref="F289" r:id="rId71" display="https://podminky.urs.cz/item/CS_URS_2024_01/348273111"/>
    <hyperlink ref="F291" r:id="rId72" display="https://podminky.urs.cz/item/CS_URS_2024_01/348273511"/>
    <hyperlink ref="F293" r:id="rId73" display="https://podminky.urs.cz/item/CS_URS_2024_01/379321211"/>
    <hyperlink ref="F296" r:id="rId74" display="https://podminky.urs.cz/item/CS_URS_2024_01/382121121"/>
    <hyperlink ref="F299" r:id="rId75" display="https://podminky.urs.cz/item/CS_URS_2024_01/382121131"/>
    <hyperlink ref="F303" r:id="rId76" display="https://podminky.urs.cz/item/CS_URS_2024_01/564770101"/>
    <hyperlink ref="F306" r:id="rId77" display="https://podminky.urs.cz/item/CS_URS_2024_01/564770111"/>
    <hyperlink ref="F309" r:id="rId78" display="https://podminky.urs.cz/item/CS_URS_2024_01/564952111"/>
    <hyperlink ref="F311" r:id="rId79" display="https://podminky.urs.cz/item/CS_URS_2024_01/577144121"/>
    <hyperlink ref="F313" r:id="rId80" display="https://podminky.urs.cz/item/CS_URS_2024_01/565155111"/>
    <hyperlink ref="F315" r:id="rId81" display="https://podminky.urs.cz/item/CS_URS_2024_01/573111113"/>
    <hyperlink ref="F317" r:id="rId82" display="https://podminky.urs.cz/item/CS_URS_2024_01/573231108"/>
    <hyperlink ref="F319" r:id="rId83" display="https://podminky.urs.cz/item/CS_URS_2024_01/577143111"/>
    <hyperlink ref="F321" r:id="rId84" display="https://podminky.urs.cz/item/CS_URS_2024_01/564801112"/>
    <hyperlink ref="F323" r:id="rId85" display="https://podminky.urs.cz/item/CS_URS_2024_01/564750111"/>
    <hyperlink ref="F325" r:id="rId86" display="https://podminky.urs.cz/item/CS_URS_2024_01/591111111"/>
    <hyperlink ref="F327" r:id="rId87" display="https://podminky.urs.cz/item/CS_URS_2024_01/596211110"/>
    <hyperlink ref="F330" r:id="rId88" display="https://podminky.urs.cz/item/CS_URS_2024_01/596211111"/>
    <hyperlink ref="F332" r:id="rId89" display="https://podminky.urs.cz/item/CS_URS_2024_01/596211124"/>
    <hyperlink ref="F349" r:id="rId90" display="https://podminky.urs.cz/item/CS_URS_2024_01/451577777"/>
    <hyperlink ref="F351" r:id="rId91" display="https://podminky.urs.cz/item/CS_URS_2024_01/451579777"/>
    <hyperlink ref="F354" r:id="rId92" display="https://podminky.urs.cz/item/CS_URS_2024_01/451579779"/>
    <hyperlink ref="F357" r:id="rId93" display="https://podminky.urs.cz/item/CS_URS_2024_01/619995001"/>
    <hyperlink ref="F359" r:id="rId94" display="https://podminky.urs.cz/item/CS_URS_2024_01/631311224"/>
    <hyperlink ref="F362" r:id="rId95" display="https://podminky.urs.cz/item/CS_URS_2024_01/631319197"/>
    <hyperlink ref="F365" r:id="rId96" display="https://podminky.urs.cz/item/CS_URS_2024_01/632451103"/>
    <hyperlink ref="F372" r:id="rId97" display="https://podminky.urs.cz/item/CS_URS_2024_01/911331111"/>
    <hyperlink ref="F375" r:id="rId98" display="https://podminky.urs.cz/item/CS_URS_2024_01/936009123"/>
    <hyperlink ref="F377" r:id="rId99" display="https://podminky.urs.cz/item/CS_URS_2024_01/936104211"/>
    <hyperlink ref="F379" r:id="rId100" display="https://podminky.urs.cz/item/CS_URS_2024_01/936124112"/>
    <hyperlink ref="F381" r:id="rId101" display="https://podminky.urs.cz/item/CS_URS_2024_01/945412111"/>
    <hyperlink ref="F383" r:id="rId102" display="https://podminky.urs.cz/item/CS_URS_2024_01/945412112"/>
    <hyperlink ref="F386" r:id="rId103" display="https://podminky.urs.cz/item/CS_URS_2024_01/966001211"/>
    <hyperlink ref="F388" r:id="rId104" display="https://podminky.urs.cz/item/CS_URS_2024_01/966001311"/>
    <hyperlink ref="F390" r:id="rId105" display="https://podminky.urs.cz/item/CS_URS_2024_01/914511111"/>
    <hyperlink ref="F392" r:id="rId106" display="https://podminky.urs.cz/item/CS_URS_2024_01/915111121"/>
    <hyperlink ref="F394" r:id="rId107" display="https://podminky.urs.cz/item/CS_URS_2024_01/915221111"/>
    <hyperlink ref="F396" r:id="rId108" display="https://podminky.urs.cz/item/CS_URS_2024_01/915231111"/>
    <hyperlink ref="F398" r:id="rId109" display="https://podminky.urs.cz/item/CS_URS_2024_01/915611111"/>
    <hyperlink ref="F400" r:id="rId110" display="https://podminky.urs.cz/item/CS_URS_2024_01/916131213"/>
    <hyperlink ref="F410" r:id="rId111" display="https://podminky.urs.cz/item/CS_URS_2024_01/916111112"/>
    <hyperlink ref="F412" r:id="rId112" display="https://podminky.urs.cz/item/CS_URS_2024_01/916231213"/>
    <hyperlink ref="F416" r:id="rId113" display="https://podminky.urs.cz/item/CS_URS_2024_01/916331112"/>
    <hyperlink ref="F419" r:id="rId114" display="https://podminky.urs.cz/item/CS_URS_2024_01/919125111"/>
    <hyperlink ref="F422" r:id="rId115" display="https://podminky.urs.cz/item/CS_URS_2024_01/919735113"/>
    <hyperlink ref="F425" r:id="rId116" display="https://podminky.urs.cz/item/CS_URS_2024_01/963015141"/>
    <hyperlink ref="F427" r:id="rId117" display="https://podminky.urs.cz/item/CS_URS_2024_01/966003822"/>
    <hyperlink ref="F429" r:id="rId118" display="https://podminky.urs.cz/item/CS_URS_2024_01/966005211"/>
    <hyperlink ref="F431" r:id="rId119" display="https://podminky.urs.cz/item/CS_URS_2024_01/966006211"/>
    <hyperlink ref="F433" r:id="rId120" display="https://podminky.urs.cz/item/CS_URS_2024_01/977151119"/>
    <hyperlink ref="F435" r:id="rId121" display="https://podminky.urs.cz/item/CS_URS_2024_01/977151122"/>
    <hyperlink ref="F437" r:id="rId122" display="https://podminky.urs.cz/item/CS_URS_2024_01/977151123"/>
    <hyperlink ref="F439" r:id="rId123" display="https://podminky.urs.cz/item/CS_URS_2024_01/977151124"/>
    <hyperlink ref="F441" r:id="rId124" display="https://podminky.urs.cz/item/CS_URS_2024_01/977151125"/>
    <hyperlink ref="F443" r:id="rId125" display="https://podminky.urs.cz/item/CS_URS_2024_01/977151127"/>
    <hyperlink ref="F445" r:id="rId126" display="https://podminky.urs.cz/item/CS_URS_2024_01/977151128"/>
    <hyperlink ref="F447" r:id="rId127" display="https://podminky.urs.cz/item/CS_URS_2024_01/977151131"/>
    <hyperlink ref="F449" r:id="rId128" display="https://podminky.urs.cz/item/CS_URS_2024_01/977151132"/>
    <hyperlink ref="F451" r:id="rId129" display="https://podminky.urs.cz/item/CS_URS_2024_01/977151134"/>
    <hyperlink ref="F453" r:id="rId130" display="https://podminky.urs.cz/item/CS_URS_2024_01/977151135"/>
    <hyperlink ref="F455" r:id="rId131" display="https://podminky.urs.cz/item/CS_URS_2024_01/979021113"/>
    <hyperlink ref="F457" r:id="rId132" display="https://podminky.urs.cz/item/CS_URS_2024_01/979054451"/>
    <hyperlink ref="F459" r:id="rId133" display="https://podminky.urs.cz/item/CS_URS_2024_01/979071011"/>
    <hyperlink ref="F461" r:id="rId134" display="https://podminky.urs.cz/item/CS_URS_2024_01/979094441"/>
    <hyperlink ref="F464" r:id="rId135" display="https://podminky.urs.cz/item/CS_URS_2024_01/997006512"/>
    <hyperlink ref="F466" r:id="rId136" display="https://podminky.urs.cz/item/CS_URS_2024_01/997006519"/>
    <hyperlink ref="F469" r:id="rId137" display="https://podminky.urs.cz/item/CS_URS_2024_01/997221862"/>
    <hyperlink ref="F471" r:id="rId138" display="https://podminky.urs.cz/item/CS_URS_2024_01/997221873"/>
    <hyperlink ref="F473" r:id="rId139" display="https://podminky.urs.cz/item/CS_URS_2024_01/997221875"/>
    <hyperlink ref="F476" r:id="rId140" display="https://podminky.urs.cz/item/CS_URS_2024_01/998144471"/>
    <hyperlink ref="F478" r:id="rId141" display="https://podminky.urs.cz/item/CS_URS_2024_01/998223011"/>
    <hyperlink ref="F480" r:id="rId142" display="https://podminky.urs.cz/item/CS_URS_2024_01/998225111"/>
    <hyperlink ref="F482" r:id="rId143" display="https://podminky.urs.cz/item/CS_URS_2024_01/998226011"/>
    <hyperlink ref="F486" r:id="rId144" display="https://podminky.urs.cz/item/CS_URS_2024_01/711191001"/>
    <hyperlink ref="F488" r:id="rId145" display="https://podminky.urs.cz/item/CS_URS_2024_01/711191011"/>
    <hyperlink ref="F492" r:id="rId146" display="https://podminky.urs.cz/item/CS_URS_2024_01/711111052"/>
    <hyperlink ref="F494" r:id="rId147" display="https://podminky.urs.cz/item/CS_URS_2024_01/711112052"/>
    <hyperlink ref="F498" r:id="rId148" display="https://podminky.urs.cz/item/CS_URS_2024_01/998711102"/>
    <hyperlink ref="F501" r:id="rId149" display="https://podminky.urs.cz/item/CS_URS_2024_01/712340832"/>
    <hyperlink ref="F504" r:id="rId150" display="https://podminky.urs.cz/item/CS_URS_2024_01/777131111"/>
    <hyperlink ref="F507" r:id="rId151" display="https://podminky.urs.cz/item/CS_URS_2024_01/777611121"/>
    <hyperlink ref="F513" r:id="rId152" display="https://podminky.urs.cz/item/CS_URS_2024_01/210204032"/>
    <hyperlink ref="F515" r:id="rId153" display="https://podminky.urs.cz/item/CS_URS_2024_01/218204011"/>
    <hyperlink ref="F518" r:id="rId154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2850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ROUND((SUM(BE109:BE1038)),  2)</f>
        <v>0</v>
      </c>
      <c r="G35" s="38"/>
      <c r="H35" s="38"/>
      <c r="I35" s="157">
        <v>0.20999999999999999</v>
      </c>
      <c r="J35" s="156">
        <f>ROUND(((SUM(BE109:BE1038))*I35),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ROUND((SUM(BF109:BF1038)),  2)</f>
        <v>0</v>
      </c>
      <c r="G36" s="38"/>
      <c r="H36" s="38"/>
      <c r="I36" s="157">
        <v>0.12</v>
      </c>
      <c r="J36" s="156">
        <f>ROUND(((SUM(BF109:BF1038))*I36),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ROUND((SUM(BG109:BG1038)),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ROUND((SUM(BH109:BH1038)),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ROUND((SUM(BI109:BI1038)),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D8.2.X.1a - Výměníkové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2084</v>
      </c>
      <c r="E65" s="182"/>
      <c r="F65" s="182"/>
      <c r="G65" s="182"/>
      <c r="H65" s="182"/>
      <c r="I65" s="182"/>
      <c r="J65" s="183">
        <f>J111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2087</v>
      </c>
      <c r="E66" s="182"/>
      <c r="F66" s="182"/>
      <c r="G66" s="182"/>
      <c r="H66" s="182"/>
      <c r="I66" s="182"/>
      <c r="J66" s="183">
        <f>J114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2088</v>
      </c>
      <c r="E67" s="182"/>
      <c r="F67" s="182"/>
      <c r="G67" s="182"/>
      <c r="H67" s="182"/>
      <c r="I67" s="182"/>
      <c r="J67" s="183">
        <f>J123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174</v>
      </c>
      <c r="E68" s="182"/>
      <c r="F68" s="182"/>
      <c r="G68" s="182"/>
      <c r="H68" s="182"/>
      <c r="I68" s="182"/>
      <c r="J68" s="183">
        <f>J132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2089</v>
      </c>
      <c r="E69" s="182"/>
      <c r="F69" s="182"/>
      <c r="G69" s="182"/>
      <c r="H69" s="182"/>
      <c r="I69" s="182"/>
      <c r="J69" s="183">
        <f>J143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175</v>
      </c>
      <c r="E70" s="177"/>
      <c r="F70" s="177"/>
      <c r="G70" s="177"/>
      <c r="H70" s="177"/>
      <c r="I70" s="177"/>
      <c r="J70" s="178">
        <f>J146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2091</v>
      </c>
      <c r="E71" s="182"/>
      <c r="F71" s="182"/>
      <c r="G71" s="182"/>
      <c r="H71" s="182"/>
      <c r="I71" s="182"/>
      <c r="J71" s="183">
        <f>J147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176</v>
      </c>
      <c r="E72" s="182"/>
      <c r="F72" s="182"/>
      <c r="G72" s="182"/>
      <c r="H72" s="182"/>
      <c r="I72" s="182"/>
      <c r="J72" s="183">
        <f>J156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2851</v>
      </c>
      <c r="E73" s="182"/>
      <c r="F73" s="182"/>
      <c r="G73" s="182"/>
      <c r="H73" s="182"/>
      <c r="I73" s="182"/>
      <c r="J73" s="183">
        <f>J238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2852</v>
      </c>
      <c r="E74" s="182"/>
      <c r="F74" s="182"/>
      <c r="G74" s="182"/>
      <c r="H74" s="182"/>
      <c r="I74" s="182"/>
      <c r="J74" s="183">
        <f>J410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2853</v>
      </c>
      <c r="E75" s="182"/>
      <c r="F75" s="182"/>
      <c r="G75" s="182"/>
      <c r="H75" s="182"/>
      <c r="I75" s="182"/>
      <c r="J75" s="183">
        <f>J413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178</v>
      </c>
      <c r="E76" s="182"/>
      <c r="F76" s="182"/>
      <c r="G76" s="182"/>
      <c r="H76" s="182"/>
      <c r="I76" s="182"/>
      <c r="J76" s="183">
        <f>J516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179</v>
      </c>
      <c r="E77" s="182"/>
      <c r="F77" s="182"/>
      <c r="G77" s="182"/>
      <c r="H77" s="182"/>
      <c r="I77" s="182"/>
      <c r="J77" s="183">
        <f>J565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2854</v>
      </c>
      <c r="E78" s="182"/>
      <c r="F78" s="182"/>
      <c r="G78" s="182"/>
      <c r="H78" s="182"/>
      <c r="I78" s="182"/>
      <c r="J78" s="183">
        <f>J755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2855</v>
      </c>
      <c r="E79" s="182"/>
      <c r="F79" s="182"/>
      <c r="G79" s="182"/>
      <c r="H79" s="182"/>
      <c r="I79" s="182"/>
      <c r="J79" s="183">
        <f>J773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181</v>
      </c>
      <c r="E80" s="182"/>
      <c r="F80" s="182"/>
      <c r="G80" s="182"/>
      <c r="H80" s="182"/>
      <c r="I80" s="182"/>
      <c r="J80" s="183">
        <f>J780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182</v>
      </c>
      <c r="E81" s="182"/>
      <c r="F81" s="182"/>
      <c r="G81" s="182"/>
      <c r="H81" s="182"/>
      <c r="I81" s="182"/>
      <c r="J81" s="183">
        <f>J790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2856</v>
      </c>
      <c r="E82" s="182"/>
      <c r="F82" s="182"/>
      <c r="G82" s="182"/>
      <c r="H82" s="182"/>
      <c r="I82" s="182"/>
      <c r="J82" s="183">
        <f>J795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4"/>
      <c r="C83" s="175"/>
      <c r="D83" s="176" t="s">
        <v>183</v>
      </c>
      <c r="E83" s="177"/>
      <c r="F83" s="177"/>
      <c r="G83" s="177"/>
      <c r="H83" s="177"/>
      <c r="I83" s="177"/>
      <c r="J83" s="178">
        <f>J800</f>
        <v>0</v>
      </c>
      <c r="K83" s="175"/>
      <c r="L83" s="17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0"/>
      <c r="C84" s="125"/>
      <c r="D84" s="181" t="s">
        <v>184</v>
      </c>
      <c r="E84" s="182"/>
      <c r="F84" s="182"/>
      <c r="G84" s="182"/>
      <c r="H84" s="182"/>
      <c r="I84" s="182"/>
      <c r="J84" s="183">
        <f>J801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186</v>
      </c>
      <c r="E85" s="177"/>
      <c r="F85" s="177"/>
      <c r="G85" s="177"/>
      <c r="H85" s="177"/>
      <c r="I85" s="177"/>
      <c r="J85" s="178">
        <f>J1024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4"/>
      <c r="C86" s="175"/>
      <c r="D86" s="176" t="s">
        <v>2857</v>
      </c>
      <c r="E86" s="177"/>
      <c r="F86" s="177"/>
      <c r="G86" s="177"/>
      <c r="H86" s="177"/>
      <c r="I86" s="177"/>
      <c r="J86" s="178">
        <f>J1028</f>
        <v>0</v>
      </c>
      <c r="K86" s="175"/>
      <c r="L86" s="17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0"/>
      <c r="C87" s="125"/>
      <c r="D87" s="181" t="s">
        <v>2858</v>
      </c>
      <c r="E87" s="182"/>
      <c r="F87" s="182"/>
      <c r="G87" s="182"/>
      <c r="H87" s="182"/>
      <c r="I87" s="182"/>
      <c r="J87" s="183">
        <f>J1029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3" s="2" customFormat="1" ht="6.96" customHeight="1">
      <c r="A93" s="38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4.96" customHeight="1">
      <c r="A94" s="38"/>
      <c r="B94" s="39"/>
      <c r="C94" s="23" t="s">
        <v>187</v>
      </c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16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169" t="str">
        <f>E7</f>
        <v>Revitalizace CZT Liberec - GreenNet III</v>
      </c>
      <c r="F97" s="32"/>
      <c r="G97" s="32"/>
      <c r="H97" s="32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" customFormat="1" ht="12" customHeight="1">
      <c r="B98" s="21"/>
      <c r="C98" s="32" t="s">
        <v>164</v>
      </c>
      <c r="D98" s="22"/>
      <c r="E98" s="22"/>
      <c r="F98" s="22"/>
      <c r="G98" s="22"/>
      <c r="H98" s="22"/>
      <c r="I98" s="22"/>
      <c r="J98" s="22"/>
      <c r="K98" s="22"/>
      <c r="L98" s="20"/>
    </row>
    <row r="99" s="2" customFormat="1" ht="16.5" customHeight="1">
      <c r="A99" s="38"/>
      <c r="B99" s="39"/>
      <c r="C99" s="40"/>
      <c r="D99" s="40"/>
      <c r="E99" s="169" t="s">
        <v>2849</v>
      </c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166</v>
      </c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6.5" customHeight="1">
      <c r="A101" s="38"/>
      <c r="B101" s="39"/>
      <c r="C101" s="40"/>
      <c r="D101" s="40"/>
      <c r="E101" s="69" t="str">
        <f>E11</f>
        <v>D8.2.X.1a - Výměníkové stanice - strojní a stavební část</v>
      </c>
      <c r="F101" s="40"/>
      <c r="G101" s="40"/>
      <c r="H101" s="40"/>
      <c r="I101" s="40"/>
      <c r="J101" s="40"/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21</v>
      </c>
      <c r="D103" s="40"/>
      <c r="E103" s="40"/>
      <c r="F103" s="27" t="str">
        <f>F14</f>
        <v>Liberec</v>
      </c>
      <c r="G103" s="40"/>
      <c r="H103" s="40"/>
      <c r="I103" s="32" t="s">
        <v>23</v>
      </c>
      <c r="J103" s="72" t="str">
        <f>IF(J14="","",J14)</f>
        <v>13. 6. 2024</v>
      </c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5.15" customHeight="1">
      <c r="A105" s="38"/>
      <c r="B105" s="39"/>
      <c r="C105" s="32" t="s">
        <v>25</v>
      </c>
      <c r="D105" s="40"/>
      <c r="E105" s="40"/>
      <c r="F105" s="27" t="str">
        <f>E17</f>
        <v>Teplárna Liberec, a.s.</v>
      </c>
      <c r="G105" s="40"/>
      <c r="H105" s="40"/>
      <c r="I105" s="32" t="s">
        <v>32</v>
      </c>
      <c r="J105" s="36" t="str">
        <f>E23</f>
        <v>SITEZ s.r.o.</v>
      </c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5.15" customHeight="1">
      <c r="A106" s="38"/>
      <c r="B106" s="39"/>
      <c r="C106" s="32" t="s">
        <v>30</v>
      </c>
      <c r="D106" s="40"/>
      <c r="E106" s="40"/>
      <c r="F106" s="27" t="str">
        <f>IF(E20="","",E20)</f>
        <v>Vyplň údaj</v>
      </c>
      <c r="G106" s="40"/>
      <c r="H106" s="40"/>
      <c r="I106" s="32" t="s">
        <v>36</v>
      </c>
      <c r="J106" s="36" t="str">
        <f>E26</f>
        <v>SITEZ s.r.o.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0.32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11" customFormat="1" ht="29.28" customHeight="1">
      <c r="A108" s="185"/>
      <c r="B108" s="186"/>
      <c r="C108" s="187" t="s">
        <v>188</v>
      </c>
      <c r="D108" s="188" t="s">
        <v>58</v>
      </c>
      <c r="E108" s="188" t="s">
        <v>54</v>
      </c>
      <c r="F108" s="188" t="s">
        <v>55</v>
      </c>
      <c r="G108" s="188" t="s">
        <v>189</v>
      </c>
      <c r="H108" s="188" t="s">
        <v>190</v>
      </c>
      <c r="I108" s="188" t="s">
        <v>191</v>
      </c>
      <c r="J108" s="188" t="s">
        <v>170</v>
      </c>
      <c r="K108" s="189" t="s">
        <v>192</v>
      </c>
      <c r="L108" s="190"/>
      <c r="M108" s="92" t="s">
        <v>19</v>
      </c>
      <c r="N108" s="93" t="s">
        <v>43</v>
      </c>
      <c r="O108" s="93" t="s">
        <v>193</v>
      </c>
      <c r="P108" s="93" t="s">
        <v>194</v>
      </c>
      <c r="Q108" s="93" t="s">
        <v>195</v>
      </c>
      <c r="R108" s="93" t="s">
        <v>196</v>
      </c>
      <c r="S108" s="93" t="s">
        <v>197</v>
      </c>
      <c r="T108" s="94" t="s">
        <v>198</v>
      </c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</row>
    <row r="109" s="2" customFormat="1" ht="22.8" customHeight="1">
      <c r="A109" s="38"/>
      <c r="B109" s="39"/>
      <c r="C109" s="99" t="s">
        <v>199</v>
      </c>
      <c r="D109" s="40"/>
      <c r="E109" s="40"/>
      <c r="F109" s="40"/>
      <c r="G109" s="40"/>
      <c r="H109" s="40"/>
      <c r="I109" s="40"/>
      <c r="J109" s="191">
        <f>BK109</f>
        <v>0</v>
      </c>
      <c r="K109" s="40"/>
      <c r="L109" s="44"/>
      <c r="M109" s="95"/>
      <c r="N109" s="192"/>
      <c r="O109" s="96"/>
      <c r="P109" s="193">
        <f>P110+P146+P800+P1024+P1028</f>
        <v>0</v>
      </c>
      <c r="Q109" s="96"/>
      <c r="R109" s="193">
        <f>R110+R146+R800+R1024+R1028</f>
        <v>56.711253719999995</v>
      </c>
      <c r="S109" s="96"/>
      <c r="T109" s="194">
        <f>T110+T146+T800+T1024+T1028</f>
        <v>94.719599999999986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72</v>
      </c>
      <c r="AU109" s="17" t="s">
        <v>171</v>
      </c>
      <c r="BK109" s="195">
        <f>BK110+BK146+BK800+BK1024+BK1028</f>
        <v>0</v>
      </c>
    </row>
    <row r="110" s="12" customFormat="1" ht="25.92" customHeight="1">
      <c r="A110" s="12"/>
      <c r="B110" s="196"/>
      <c r="C110" s="197"/>
      <c r="D110" s="198" t="s">
        <v>72</v>
      </c>
      <c r="E110" s="199" t="s">
        <v>200</v>
      </c>
      <c r="F110" s="199" t="s">
        <v>201</v>
      </c>
      <c r="G110" s="197"/>
      <c r="H110" s="197"/>
      <c r="I110" s="200"/>
      <c r="J110" s="201">
        <f>BK110</f>
        <v>0</v>
      </c>
      <c r="K110" s="197"/>
      <c r="L110" s="202"/>
      <c r="M110" s="203"/>
      <c r="N110" s="204"/>
      <c r="O110" s="204"/>
      <c r="P110" s="205">
        <f>P111+P114+P123+P132+P143</f>
        <v>0</v>
      </c>
      <c r="Q110" s="204"/>
      <c r="R110" s="205">
        <f>R111+R114+R123+R132+R143</f>
        <v>9.9784571999999994</v>
      </c>
      <c r="S110" s="204"/>
      <c r="T110" s="206">
        <f>T111+T114+T123+T132+T143</f>
        <v>10.163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72</v>
      </c>
      <c r="AU110" s="208" t="s">
        <v>73</v>
      </c>
      <c r="AY110" s="207" t="s">
        <v>202</v>
      </c>
      <c r="BK110" s="209">
        <f>BK111+BK114+BK123+BK132+BK143</f>
        <v>0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82</v>
      </c>
      <c r="F111" s="210" t="s">
        <v>2368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2.7178271999999999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202</v>
      </c>
      <c r="BK111" s="209">
        <f>SUM(BK112:BK113)</f>
        <v>0</v>
      </c>
    </row>
    <row r="112" s="2" customFormat="1" ht="49.05" customHeight="1">
      <c r="A112" s="38"/>
      <c r="B112" s="39"/>
      <c r="C112" s="212" t="s">
        <v>80</v>
      </c>
      <c r="D112" s="212" t="s">
        <v>205</v>
      </c>
      <c r="E112" s="213" t="s">
        <v>2859</v>
      </c>
      <c r="F112" s="214" t="s">
        <v>2860</v>
      </c>
      <c r="G112" s="215" t="s">
        <v>2157</v>
      </c>
      <c r="H112" s="216">
        <v>0.92000000000000004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2.9541599999999999</v>
      </c>
      <c r="R112" s="221">
        <f>Q112*H112</f>
        <v>2.7178271999999999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2861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2862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242</v>
      </c>
      <c r="F114" s="210" t="s">
        <v>2543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SUM(P115:P122)</f>
        <v>0</v>
      </c>
      <c r="Q114" s="204"/>
      <c r="R114" s="205">
        <f>SUM(R115:R122)</f>
        <v>7.260629999999999</v>
      </c>
      <c r="S114" s="204"/>
      <c r="T114" s="206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SUM(BK115:BK122)</f>
        <v>0</v>
      </c>
    </row>
    <row r="115" s="2" customFormat="1" ht="24.15" customHeight="1">
      <c r="A115" s="38"/>
      <c r="B115" s="39"/>
      <c r="C115" s="212" t="s">
        <v>82</v>
      </c>
      <c r="D115" s="212" t="s">
        <v>205</v>
      </c>
      <c r="E115" s="213" t="s">
        <v>2863</v>
      </c>
      <c r="F115" s="214" t="s">
        <v>2864</v>
      </c>
      <c r="G115" s="215" t="s">
        <v>268</v>
      </c>
      <c r="H115" s="216">
        <v>185.75999999999999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0.015699999999999999</v>
      </c>
      <c r="R115" s="221">
        <f>Q115*H115</f>
        <v>2.9164319999999995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2865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2866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16.5" customHeight="1">
      <c r="A117" s="38"/>
      <c r="B117" s="39"/>
      <c r="C117" s="212" t="s">
        <v>227</v>
      </c>
      <c r="D117" s="212" t="s">
        <v>205</v>
      </c>
      <c r="E117" s="213" t="s">
        <v>2544</v>
      </c>
      <c r="F117" s="214" t="s">
        <v>2545</v>
      </c>
      <c r="G117" s="215" t="s">
        <v>208</v>
      </c>
      <c r="H117" s="216">
        <v>4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0.0015</v>
      </c>
      <c r="R117" s="221">
        <f>Q117*H117</f>
        <v>0.0060000000000000001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2867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2547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33" customHeight="1">
      <c r="A119" s="38"/>
      <c r="B119" s="39"/>
      <c r="C119" s="212" t="s">
        <v>210</v>
      </c>
      <c r="D119" s="212" t="s">
        <v>205</v>
      </c>
      <c r="E119" s="213" t="s">
        <v>2868</v>
      </c>
      <c r="F119" s="214" t="s">
        <v>2869</v>
      </c>
      <c r="G119" s="215" t="s">
        <v>268</v>
      </c>
      <c r="H119" s="216">
        <v>164.69999999999999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0.026339999999999999</v>
      </c>
      <c r="R119" s="221">
        <f>Q119*H119</f>
        <v>4.3381979999999993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2870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2871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>
      <c r="A121" s="38"/>
      <c r="B121" s="39"/>
      <c r="C121" s="40"/>
      <c r="D121" s="232" t="s">
        <v>491</v>
      </c>
      <c r="E121" s="40"/>
      <c r="F121" s="252" t="s">
        <v>2872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491</v>
      </c>
      <c r="AU121" s="17" t="s">
        <v>82</v>
      </c>
    </row>
    <row r="122" s="13" customFormat="1">
      <c r="A122" s="13"/>
      <c r="B122" s="230"/>
      <c r="C122" s="231"/>
      <c r="D122" s="232" t="s">
        <v>221</v>
      </c>
      <c r="E122" s="231"/>
      <c r="F122" s="234" t="s">
        <v>2873</v>
      </c>
      <c r="G122" s="231"/>
      <c r="H122" s="235">
        <v>164.69999999999999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221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202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254</v>
      </c>
      <c r="F123" s="210" t="s">
        <v>2568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SUM(P124:P131)</f>
        <v>0</v>
      </c>
      <c r="Q123" s="204"/>
      <c r="R123" s="205">
        <f>SUM(R124:R131)</f>
        <v>0</v>
      </c>
      <c r="S123" s="204"/>
      <c r="T123" s="206">
        <f>SUM(T124:T131)</f>
        <v>10.163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202</v>
      </c>
      <c r="BK123" s="209">
        <f>SUM(BK124:BK131)</f>
        <v>0</v>
      </c>
    </row>
    <row r="124" s="2" customFormat="1" ht="16.5" customHeight="1">
      <c r="A124" s="38"/>
      <c r="B124" s="39"/>
      <c r="C124" s="212" t="s">
        <v>238</v>
      </c>
      <c r="D124" s="212" t="s">
        <v>205</v>
      </c>
      <c r="E124" s="213" t="s">
        <v>2874</v>
      </c>
      <c r="F124" s="214" t="s">
        <v>2875</v>
      </c>
      <c r="G124" s="215" t="s">
        <v>2157</v>
      </c>
      <c r="H124" s="216">
        <v>5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2</v>
      </c>
      <c r="T124" s="222">
        <f>S124*H124</f>
        <v>10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2876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2877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 ht="24.15" customHeight="1">
      <c r="A126" s="38"/>
      <c r="B126" s="39"/>
      <c r="C126" s="212" t="s">
        <v>242</v>
      </c>
      <c r="D126" s="212" t="s">
        <v>205</v>
      </c>
      <c r="E126" s="213" t="s">
        <v>2878</v>
      </c>
      <c r="F126" s="214" t="s">
        <v>2879</v>
      </c>
      <c r="G126" s="215" t="s">
        <v>280</v>
      </c>
      <c r="H126" s="216">
        <v>1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0.014999999999999999</v>
      </c>
      <c r="T126" s="222">
        <f>S126*H126</f>
        <v>0.014999999999999999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2880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2881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24.15" customHeight="1">
      <c r="A128" s="38"/>
      <c r="B128" s="39"/>
      <c r="C128" s="212" t="s">
        <v>248</v>
      </c>
      <c r="D128" s="212" t="s">
        <v>205</v>
      </c>
      <c r="E128" s="213" t="s">
        <v>2882</v>
      </c>
      <c r="F128" s="214" t="s">
        <v>2883</v>
      </c>
      <c r="G128" s="215" t="s">
        <v>280</v>
      </c>
      <c r="H128" s="216">
        <v>1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0.029999999999999999</v>
      </c>
      <c r="T128" s="222">
        <f>S128*H128</f>
        <v>0.029999999999999999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2884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2885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 ht="24.15" customHeight="1">
      <c r="A130" s="38"/>
      <c r="B130" s="39"/>
      <c r="C130" s="212" t="s">
        <v>203</v>
      </c>
      <c r="D130" s="212" t="s">
        <v>205</v>
      </c>
      <c r="E130" s="213" t="s">
        <v>2886</v>
      </c>
      <c r="F130" s="214" t="s">
        <v>2887</v>
      </c>
      <c r="G130" s="215" t="s">
        <v>280</v>
      </c>
      <c r="H130" s="216">
        <v>2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0.058999999999999997</v>
      </c>
      <c r="T130" s="222">
        <f>S130*H130</f>
        <v>0.11799999999999999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2888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2889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12" customFormat="1" ht="22.8" customHeight="1">
      <c r="A132" s="12"/>
      <c r="B132" s="196"/>
      <c r="C132" s="197"/>
      <c r="D132" s="198" t="s">
        <v>72</v>
      </c>
      <c r="E132" s="210" t="s">
        <v>214</v>
      </c>
      <c r="F132" s="210" t="s">
        <v>215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80</v>
      </c>
      <c r="AY132" s="207" t="s">
        <v>202</v>
      </c>
      <c r="BK132" s="209">
        <f>SUM(BK133:BK142)</f>
        <v>0</v>
      </c>
    </row>
    <row r="133" s="2" customFormat="1" ht="24.15" customHeight="1">
      <c r="A133" s="38"/>
      <c r="B133" s="39"/>
      <c r="C133" s="212" t="s">
        <v>254</v>
      </c>
      <c r="D133" s="212" t="s">
        <v>205</v>
      </c>
      <c r="E133" s="213" t="s">
        <v>2890</v>
      </c>
      <c r="F133" s="214" t="s">
        <v>2891</v>
      </c>
      <c r="G133" s="215" t="s">
        <v>218</v>
      </c>
      <c r="H133" s="216">
        <v>11.478999999999999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2892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2893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21.75" customHeight="1">
      <c r="A135" s="38"/>
      <c r="B135" s="39"/>
      <c r="C135" s="212" t="s">
        <v>258</v>
      </c>
      <c r="D135" s="212" t="s">
        <v>205</v>
      </c>
      <c r="E135" s="213" t="s">
        <v>2894</v>
      </c>
      <c r="F135" s="214" t="s">
        <v>2895</v>
      </c>
      <c r="G135" s="215" t="s">
        <v>218</v>
      </c>
      <c r="H135" s="216">
        <v>11.478999999999999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2896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2897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24.15" customHeight="1">
      <c r="A137" s="38"/>
      <c r="B137" s="39"/>
      <c r="C137" s="212" t="s">
        <v>262</v>
      </c>
      <c r="D137" s="212" t="s">
        <v>205</v>
      </c>
      <c r="E137" s="213" t="s">
        <v>2898</v>
      </c>
      <c r="F137" s="214" t="s">
        <v>2899</v>
      </c>
      <c r="G137" s="215" t="s">
        <v>218</v>
      </c>
      <c r="H137" s="216">
        <v>11.478999999999999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2900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2901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24.15" customHeight="1">
      <c r="A139" s="38"/>
      <c r="B139" s="39"/>
      <c r="C139" s="212" t="s">
        <v>8</v>
      </c>
      <c r="D139" s="212" t="s">
        <v>205</v>
      </c>
      <c r="E139" s="213" t="s">
        <v>216</v>
      </c>
      <c r="F139" s="214" t="s">
        <v>217</v>
      </c>
      <c r="G139" s="215" t="s">
        <v>218</v>
      </c>
      <c r="H139" s="216">
        <v>30.568999999999999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2902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220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24.15" customHeight="1">
      <c r="A141" s="38"/>
      <c r="B141" s="39"/>
      <c r="C141" s="212" t="s">
        <v>272</v>
      </c>
      <c r="D141" s="212" t="s">
        <v>205</v>
      </c>
      <c r="E141" s="213" t="s">
        <v>2903</v>
      </c>
      <c r="F141" s="214" t="s">
        <v>2904</v>
      </c>
      <c r="G141" s="215" t="s">
        <v>218</v>
      </c>
      <c r="H141" s="216">
        <v>11.478999999999999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2905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2906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12" customFormat="1" ht="22.8" customHeight="1">
      <c r="A143" s="12"/>
      <c r="B143" s="196"/>
      <c r="C143" s="197"/>
      <c r="D143" s="198" t="s">
        <v>72</v>
      </c>
      <c r="E143" s="210" t="s">
        <v>2766</v>
      </c>
      <c r="F143" s="210" t="s">
        <v>2767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80</v>
      </c>
      <c r="AY143" s="207" t="s">
        <v>202</v>
      </c>
      <c r="BK143" s="209">
        <f>SUM(BK144:BK145)</f>
        <v>0</v>
      </c>
    </row>
    <row r="144" s="2" customFormat="1" ht="33" customHeight="1">
      <c r="A144" s="38"/>
      <c r="B144" s="39"/>
      <c r="C144" s="212" t="s">
        <v>277</v>
      </c>
      <c r="D144" s="212" t="s">
        <v>205</v>
      </c>
      <c r="E144" s="213" t="s">
        <v>2907</v>
      </c>
      <c r="F144" s="214" t="s">
        <v>2908</v>
      </c>
      <c r="G144" s="215" t="s">
        <v>218</v>
      </c>
      <c r="H144" s="216">
        <v>9.9779999999999998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2909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2910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223</v>
      </c>
      <c r="F146" s="199" t="s">
        <v>224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P147+P156+P238+P410+P413+P516+P565+P755+P773+P780+P790+P795</f>
        <v>0</v>
      </c>
      <c r="Q146" s="204"/>
      <c r="R146" s="205">
        <f>R147+R156+R238+R410+R413+R516+R565+R755+R773+R780+R790+R795</f>
        <v>43.629666519999994</v>
      </c>
      <c r="S146" s="204"/>
      <c r="T146" s="206">
        <f>T147+T156+T238+T410+T413+T516+T565+T755+T773+T780+T790+T795</f>
        <v>84.556599999999989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82</v>
      </c>
      <c r="AT146" s="208" t="s">
        <v>72</v>
      </c>
      <c r="AU146" s="208" t="s">
        <v>73</v>
      </c>
      <c r="AY146" s="207" t="s">
        <v>202</v>
      </c>
      <c r="BK146" s="209">
        <f>BK147+BK156+BK238+BK410+BK413+BK516+BK565+BK755+BK773+BK780+BK790+BK795</f>
        <v>0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2814</v>
      </c>
      <c r="F147" s="210" t="s">
        <v>2815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SUM(P148:P155)</f>
        <v>0</v>
      </c>
      <c r="Q147" s="204"/>
      <c r="R147" s="205">
        <f>SUM(R148:R155)</f>
        <v>0.19581450000000003</v>
      </c>
      <c r="S147" s="204"/>
      <c r="T147" s="206">
        <f>SUM(T148:T155)</f>
        <v>0.32999999999999996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82</v>
      </c>
      <c r="AT147" s="208" t="s">
        <v>72</v>
      </c>
      <c r="AU147" s="208" t="s">
        <v>80</v>
      </c>
      <c r="AY147" s="207" t="s">
        <v>202</v>
      </c>
      <c r="BK147" s="209">
        <f>SUM(BK148:BK155)</f>
        <v>0</v>
      </c>
    </row>
    <row r="148" s="2" customFormat="1" ht="37.8" customHeight="1">
      <c r="A148" s="38"/>
      <c r="B148" s="39"/>
      <c r="C148" s="212" t="s">
        <v>283</v>
      </c>
      <c r="D148" s="212" t="s">
        <v>205</v>
      </c>
      <c r="E148" s="213" t="s">
        <v>2911</v>
      </c>
      <c r="F148" s="214" t="s">
        <v>2912</v>
      </c>
      <c r="G148" s="215" t="s">
        <v>268</v>
      </c>
      <c r="H148" s="216">
        <v>30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0.00035</v>
      </c>
      <c r="R148" s="221">
        <f>Q148*H148</f>
        <v>0.010500000000000001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235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235</v>
      </c>
      <c r="BM148" s="223" t="s">
        <v>2913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2914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 ht="24.15" customHeight="1">
      <c r="A150" s="38"/>
      <c r="B150" s="39"/>
      <c r="C150" s="242" t="s">
        <v>235</v>
      </c>
      <c r="D150" s="242" t="s">
        <v>243</v>
      </c>
      <c r="E150" s="243" t="s">
        <v>2915</v>
      </c>
      <c r="F150" s="244" t="s">
        <v>2916</v>
      </c>
      <c r="G150" s="245" t="s">
        <v>268</v>
      </c>
      <c r="H150" s="246">
        <v>34.965000000000003</v>
      </c>
      <c r="I150" s="247"/>
      <c r="J150" s="248">
        <f>ROUND(I150*H150,2)</f>
        <v>0</v>
      </c>
      <c r="K150" s="244" t="s">
        <v>209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0.0053</v>
      </c>
      <c r="R150" s="221">
        <f>Q150*H150</f>
        <v>0.18531450000000002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246</v>
      </c>
      <c r="AT150" s="223" t="s">
        <v>243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235</v>
      </c>
      <c r="BM150" s="223" t="s">
        <v>2917</v>
      </c>
    </row>
    <row r="151" s="13" customFormat="1">
      <c r="A151" s="13"/>
      <c r="B151" s="230"/>
      <c r="C151" s="231"/>
      <c r="D151" s="232" t="s">
        <v>221</v>
      </c>
      <c r="E151" s="231"/>
      <c r="F151" s="234" t="s">
        <v>2918</v>
      </c>
      <c r="G151" s="231"/>
      <c r="H151" s="235">
        <v>34.965000000000003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202</v>
      </c>
    </row>
    <row r="152" s="2" customFormat="1" ht="21.75" customHeight="1">
      <c r="A152" s="38"/>
      <c r="B152" s="39"/>
      <c r="C152" s="212" t="s">
        <v>290</v>
      </c>
      <c r="D152" s="212" t="s">
        <v>205</v>
      </c>
      <c r="E152" s="213" t="s">
        <v>2816</v>
      </c>
      <c r="F152" s="214" t="s">
        <v>2817</v>
      </c>
      <c r="G152" s="215" t="s">
        <v>268</v>
      </c>
      <c r="H152" s="216">
        <v>30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0.010999999999999999</v>
      </c>
      <c r="T152" s="222">
        <f>S152*H152</f>
        <v>0.32999999999999996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235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235</v>
      </c>
      <c r="BM152" s="223" t="s">
        <v>2919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2819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 ht="24.15" customHeight="1">
      <c r="A154" s="38"/>
      <c r="B154" s="39"/>
      <c r="C154" s="212" t="s">
        <v>294</v>
      </c>
      <c r="D154" s="212" t="s">
        <v>205</v>
      </c>
      <c r="E154" s="213" t="s">
        <v>2920</v>
      </c>
      <c r="F154" s="214" t="s">
        <v>2921</v>
      </c>
      <c r="G154" s="215" t="s">
        <v>218</v>
      </c>
      <c r="H154" s="216">
        <v>0.19600000000000001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235</v>
      </c>
      <c r="BM154" s="223" t="s">
        <v>2922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2923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225</v>
      </c>
      <c r="F156" s="210" t="s">
        <v>226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SUM(P157:P237)</f>
        <v>0</v>
      </c>
      <c r="Q156" s="204"/>
      <c r="R156" s="205">
        <f>SUM(R157:R237)</f>
        <v>2.5467681999999998</v>
      </c>
      <c r="S156" s="204"/>
      <c r="T156" s="206">
        <f>SUM(T157:T237)</f>
        <v>30.728099999999998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82</v>
      </c>
      <c r="AT156" s="208" t="s">
        <v>72</v>
      </c>
      <c r="AU156" s="208" t="s">
        <v>80</v>
      </c>
      <c r="AY156" s="207" t="s">
        <v>202</v>
      </c>
      <c r="BK156" s="209">
        <f>SUM(BK157:BK237)</f>
        <v>0</v>
      </c>
    </row>
    <row r="157" s="2" customFormat="1" ht="24.15" customHeight="1">
      <c r="A157" s="38"/>
      <c r="B157" s="39"/>
      <c r="C157" s="212" t="s">
        <v>298</v>
      </c>
      <c r="D157" s="212" t="s">
        <v>205</v>
      </c>
      <c r="E157" s="213" t="s">
        <v>2924</v>
      </c>
      <c r="F157" s="214" t="s">
        <v>2925</v>
      </c>
      <c r="G157" s="215" t="s">
        <v>268</v>
      </c>
      <c r="H157" s="216">
        <v>30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0.0053</v>
      </c>
      <c r="T157" s="222">
        <f>S157*H157</f>
        <v>0.159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235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235</v>
      </c>
      <c r="BM157" s="223" t="s">
        <v>2926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2927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24.15" customHeight="1">
      <c r="A159" s="38"/>
      <c r="B159" s="39"/>
      <c r="C159" s="212" t="s">
        <v>302</v>
      </c>
      <c r="D159" s="212" t="s">
        <v>205</v>
      </c>
      <c r="E159" s="213" t="s">
        <v>2928</v>
      </c>
      <c r="F159" s="214" t="s">
        <v>2929</v>
      </c>
      <c r="G159" s="215" t="s">
        <v>268</v>
      </c>
      <c r="H159" s="216">
        <v>30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0.00058</v>
      </c>
      <c r="R159" s="221">
        <f>Q159*H159</f>
        <v>0.017399999999999999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235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235</v>
      </c>
      <c r="BM159" s="223" t="s">
        <v>2930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2931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16.5" customHeight="1">
      <c r="A161" s="38"/>
      <c r="B161" s="39"/>
      <c r="C161" s="242" t="s">
        <v>7</v>
      </c>
      <c r="D161" s="242" t="s">
        <v>243</v>
      </c>
      <c r="E161" s="243" t="s">
        <v>2932</v>
      </c>
      <c r="F161" s="244" t="s">
        <v>2933</v>
      </c>
      <c r="G161" s="245" t="s">
        <v>268</v>
      </c>
      <c r="H161" s="246">
        <v>31.5</v>
      </c>
      <c r="I161" s="247"/>
      <c r="J161" s="248">
        <f>ROUND(I161*H161,2)</f>
        <v>0</v>
      </c>
      <c r="K161" s="244" t="s">
        <v>209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0.0054999999999999997</v>
      </c>
      <c r="R161" s="221">
        <f>Q161*H161</f>
        <v>0.17324999999999999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246</v>
      </c>
      <c r="AT161" s="223" t="s">
        <v>243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235</v>
      </c>
      <c r="BM161" s="223" t="s">
        <v>2934</v>
      </c>
    </row>
    <row r="162" s="13" customFormat="1">
      <c r="A162" s="13"/>
      <c r="B162" s="230"/>
      <c r="C162" s="231"/>
      <c r="D162" s="232" t="s">
        <v>221</v>
      </c>
      <c r="E162" s="231"/>
      <c r="F162" s="234" t="s">
        <v>2935</v>
      </c>
      <c r="G162" s="231"/>
      <c r="H162" s="235">
        <v>31.5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221</v>
      </c>
      <c r="AU162" s="241" t="s">
        <v>82</v>
      </c>
      <c r="AV162" s="13" t="s">
        <v>82</v>
      </c>
      <c r="AW162" s="13" t="s">
        <v>4</v>
      </c>
      <c r="AX162" s="13" t="s">
        <v>80</v>
      </c>
      <c r="AY162" s="241" t="s">
        <v>202</v>
      </c>
    </row>
    <row r="163" s="2" customFormat="1" ht="16.5" customHeight="1">
      <c r="A163" s="38"/>
      <c r="B163" s="39"/>
      <c r="C163" s="212" t="s">
        <v>309</v>
      </c>
      <c r="D163" s="212" t="s">
        <v>205</v>
      </c>
      <c r="E163" s="213" t="s">
        <v>2936</v>
      </c>
      <c r="F163" s="214" t="s">
        <v>2937</v>
      </c>
      <c r="G163" s="215" t="s">
        <v>268</v>
      </c>
      <c r="H163" s="216">
        <v>1200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0.010500000000000001</v>
      </c>
      <c r="T163" s="222">
        <f>S163*H163</f>
        <v>12.600000000000001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235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235</v>
      </c>
      <c r="BM163" s="223" t="s">
        <v>2938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2939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16.5" customHeight="1">
      <c r="A165" s="38"/>
      <c r="B165" s="39"/>
      <c r="C165" s="212" t="s">
        <v>313</v>
      </c>
      <c r="D165" s="212" t="s">
        <v>205</v>
      </c>
      <c r="E165" s="213" t="s">
        <v>2940</v>
      </c>
      <c r="F165" s="214" t="s">
        <v>2941</v>
      </c>
      <c r="G165" s="215" t="s">
        <v>268</v>
      </c>
      <c r="H165" s="216">
        <v>180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0.0023999999999999998</v>
      </c>
      <c r="T165" s="222">
        <f>S165*H165</f>
        <v>0.43199999999999994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235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235</v>
      </c>
      <c r="BM165" s="223" t="s">
        <v>2942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2943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13" customFormat="1">
      <c r="A167" s="13"/>
      <c r="B167" s="230"/>
      <c r="C167" s="231"/>
      <c r="D167" s="232" t="s">
        <v>221</v>
      </c>
      <c r="E167" s="231"/>
      <c r="F167" s="234" t="s">
        <v>2944</v>
      </c>
      <c r="G167" s="231"/>
      <c r="H167" s="235">
        <v>180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221</v>
      </c>
      <c r="AU167" s="241" t="s">
        <v>82</v>
      </c>
      <c r="AV167" s="13" t="s">
        <v>82</v>
      </c>
      <c r="AW167" s="13" t="s">
        <v>4</v>
      </c>
      <c r="AX167" s="13" t="s">
        <v>80</v>
      </c>
      <c r="AY167" s="241" t="s">
        <v>202</v>
      </c>
    </row>
    <row r="168" s="2" customFormat="1" ht="24.15" customHeight="1">
      <c r="A168" s="38"/>
      <c r="B168" s="39"/>
      <c r="C168" s="212" t="s">
        <v>317</v>
      </c>
      <c r="D168" s="212" t="s">
        <v>205</v>
      </c>
      <c r="E168" s="213" t="s">
        <v>2945</v>
      </c>
      <c r="F168" s="214" t="s">
        <v>2946</v>
      </c>
      <c r="G168" s="215" t="s">
        <v>208</v>
      </c>
      <c r="H168" s="216">
        <v>1470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0.01193</v>
      </c>
      <c r="T168" s="222">
        <f>S168*H168</f>
        <v>17.537099999999999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235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235</v>
      </c>
      <c r="BM168" s="223" t="s">
        <v>2947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2948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 ht="24.15" customHeight="1">
      <c r="A170" s="38"/>
      <c r="B170" s="39"/>
      <c r="C170" s="212" t="s">
        <v>323</v>
      </c>
      <c r="D170" s="212" t="s">
        <v>205</v>
      </c>
      <c r="E170" s="213" t="s">
        <v>278</v>
      </c>
      <c r="F170" s="214" t="s">
        <v>279</v>
      </c>
      <c r="G170" s="215" t="s">
        <v>280</v>
      </c>
      <c r="H170" s="216">
        <v>256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235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235</v>
      </c>
      <c r="BM170" s="223" t="s">
        <v>2949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282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 ht="16.5" customHeight="1">
      <c r="A172" s="38"/>
      <c r="B172" s="39"/>
      <c r="C172" s="242" t="s">
        <v>328</v>
      </c>
      <c r="D172" s="242" t="s">
        <v>243</v>
      </c>
      <c r="E172" s="243" t="s">
        <v>284</v>
      </c>
      <c r="F172" s="244" t="s">
        <v>285</v>
      </c>
      <c r="G172" s="245" t="s">
        <v>280</v>
      </c>
      <c r="H172" s="246">
        <v>35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0.0014499999999999999</v>
      </c>
      <c r="R172" s="221">
        <f>Q172*H172</f>
        <v>0.050749999999999997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246</v>
      </c>
      <c r="AT172" s="223" t="s">
        <v>243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2950</v>
      </c>
    </row>
    <row r="173" s="2" customFormat="1" ht="16.5" customHeight="1">
      <c r="A173" s="38"/>
      <c r="B173" s="39"/>
      <c r="C173" s="242" t="s">
        <v>335</v>
      </c>
      <c r="D173" s="242" t="s">
        <v>243</v>
      </c>
      <c r="E173" s="243" t="s">
        <v>287</v>
      </c>
      <c r="F173" s="244" t="s">
        <v>288</v>
      </c>
      <c r="G173" s="245" t="s">
        <v>280</v>
      </c>
      <c r="H173" s="246">
        <v>65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4"/>
      <c r="P173" s="221">
        <f>O173*H173</f>
        <v>0</v>
      </c>
      <c r="Q173" s="221">
        <v>0.0018699999999999999</v>
      </c>
      <c r="R173" s="221">
        <f>Q173*H173</f>
        <v>0.12154999999999999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246</v>
      </c>
      <c r="AT173" s="223" t="s">
        <v>243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235</v>
      </c>
      <c r="BM173" s="223" t="s">
        <v>2951</v>
      </c>
    </row>
    <row r="174" s="2" customFormat="1" ht="16.5" customHeight="1">
      <c r="A174" s="38"/>
      <c r="B174" s="39"/>
      <c r="C174" s="242" t="s">
        <v>340</v>
      </c>
      <c r="D174" s="242" t="s">
        <v>243</v>
      </c>
      <c r="E174" s="243" t="s">
        <v>291</v>
      </c>
      <c r="F174" s="244" t="s">
        <v>2952</v>
      </c>
      <c r="G174" s="245" t="s">
        <v>280</v>
      </c>
      <c r="H174" s="246">
        <v>17</v>
      </c>
      <c r="I174" s="247"/>
      <c r="J174" s="248">
        <f>ROUND(I174*H174,2)</f>
        <v>0</v>
      </c>
      <c r="K174" s="244" t="s">
        <v>19</v>
      </c>
      <c r="L174" s="249"/>
      <c r="M174" s="250" t="s">
        <v>19</v>
      </c>
      <c r="N174" s="251" t="s">
        <v>44</v>
      </c>
      <c r="O174" s="84"/>
      <c r="P174" s="221">
        <f>O174*H174</f>
        <v>0</v>
      </c>
      <c r="Q174" s="221">
        <v>0.0024399999999999999</v>
      </c>
      <c r="R174" s="221">
        <f>Q174*H174</f>
        <v>0.041479999999999996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246</v>
      </c>
      <c r="AT174" s="223" t="s">
        <v>243</v>
      </c>
      <c r="AU174" s="223" t="s">
        <v>82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235</v>
      </c>
      <c r="BM174" s="223" t="s">
        <v>2953</v>
      </c>
    </row>
    <row r="175" s="2" customFormat="1" ht="16.5" customHeight="1">
      <c r="A175" s="38"/>
      <c r="B175" s="39"/>
      <c r="C175" s="242" t="s">
        <v>345</v>
      </c>
      <c r="D175" s="242" t="s">
        <v>243</v>
      </c>
      <c r="E175" s="243" t="s">
        <v>295</v>
      </c>
      <c r="F175" s="244" t="s">
        <v>296</v>
      </c>
      <c r="G175" s="245" t="s">
        <v>280</v>
      </c>
      <c r="H175" s="246">
        <v>4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0.0032299999999999998</v>
      </c>
      <c r="R175" s="221">
        <f>Q175*H175</f>
        <v>0.012919999999999999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246</v>
      </c>
      <c r="AT175" s="223" t="s">
        <v>243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2954</v>
      </c>
    </row>
    <row r="176" s="2" customFormat="1" ht="16.5" customHeight="1">
      <c r="A176" s="38"/>
      <c r="B176" s="39"/>
      <c r="C176" s="242" t="s">
        <v>351</v>
      </c>
      <c r="D176" s="242" t="s">
        <v>243</v>
      </c>
      <c r="E176" s="243" t="s">
        <v>2955</v>
      </c>
      <c r="F176" s="244" t="s">
        <v>2956</v>
      </c>
      <c r="G176" s="245" t="s">
        <v>280</v>
      </c>
      <c r="H176" s="246">
        <v>6</v>
      </c>
      <c r="I176" s="247"/>
      <c r="J176" s="248">
        <f>ROUND(I176*H176,2)</f>
        <v>0</v>
      </c>
      <c r="K176" s="244" t="s">
        <v>19</v>
      </c>
      <c r="L176" s="249"/>
      <c r="M176" s="250" t="s">
        <v>19</v>
      </c>
      <c r="N176" s="251" t="s">
        <v>44</v>
      </c>
      <c r="O176" s="84"/>
      <c r="P176" s="221">
        <f>O176*H176</f>
        <v>0</v>
      </c>
      <c r="Q176" s="221">
        <v>0.0049100000000000003</v>
      </c>
      <c r="R176" s="221">
        <f>Q176*H176</f>
        <v>0.02946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246</v>
      </c>
      <c r="AT176" s="223" t="s">
        <v>243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235</v>
      </c>
      <c r="BM176" s="223" t="s">
        <v>2957</v>
      </c>
    </row>
    <row r="177" s="2" customFormat="1" ht="16.5" customHeight="1">
      <c r="A177" s="38"/>
      <c r="B177" s="39"/>
      <c r="C177" s="242" t="s">
        <v>357</v>
      </c>
      <c r="D177" s="242" t="s">
        <v>243</v>
      </c>
      <c r="E177" s="243" t="s">
        <v>2958</v>
      </c>
      <c r="F177" s="244" t="s">
        <v>2959</v>
      </c>
      <c r="G177" s="245" t="s">
        <v>280</v>
      </c>
      <c r="H177" s="246">
        <v>0</v>
      </c>
      <c r="I177" s="247"/>
      <c r="J177" s="248">
        <f>ROUND(I177*H177,2)</f>
        <v>0</v>
      </c>
      <c r="K177" s="244" t="s">
        <v>19</v>
      </c>
      <c r="L177" s="249"/>
      <c r="M177" s="250" t="s">
        <v>19</v>
      </c>
      <c r="N177" s="251" t="s">
        <v>44</v>
      </c>
      <c r="O177" s="84"/>
      <c r="P177" s="221">
        <f>O177*H177</f>
        <v>0</v>
      </c>
      <c r="Q177" s="221">
        <v>0.0058100000000000001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246</v>
      </c>
      <c r="AT177" s="223" t="s">
        <v>243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2960</v>
      </c>
    </row>
    <row r="178" s="2" customFormat="1" ht="16.5" customHeight="1">
      <c r="A178" s="38"/>
      <c r="B178" s="39"/>
      <c r="C178" s="242" t="s">
        <v>246</v>
      </c>
      <c r="D178" s="242" t="s">
        <v>243</v>
      </c>
      <c r="E178" s="243" t="s">
        <v>2961</v>
      </c>
      <c r="F178" s="244" t="s">
        <v>2962</v>
      </c>
      <c r="G178" s="245" t="s">
        <v>280</v>
      </c>
      <c r="H178" s="246">
        <v>0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0.00042999999999999999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246</v>
      </c>
      <c r="AT178" s="223" t="s">
        <v>243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235</v>
      </c>
      <c r="BM178" s="223" t="s">
        <v>2963</v>
      </c>
    </row>
    <row r="179" s="2" customFormat="1" ht="16.5" customHeight="1">
      <c r="A179" s="38"/>
      <c r="B179" s="39"/>
      <c r="C179" s="242" t="s">
        <v>367</v>
      </c>
      <c r="D179" s="242" t="s">
        <v>243</v>
      </c>
      <c r="E179" s="243" t="s">
        <v>2964</v>
      </c>
      <c r="F179" s="244" t="s">
        <v>2965</v>
      </c>
      <c r="G179" s="245" t="s">
        <v>280</v>
      </c>
      <c r="H179" s="246">
        <v>11</v>
      </c>
      <c r="I179" s="247"/>
      <c r="J179" s="248">
        <f>ROUND(I179*H179,2)</f>
        <v>0</v>
      </c>
      <c r="K179" s="244" t="s">
        <v>19</v>
      </c>
      <c r="L179" s="249"/>
      <c r="M179" s="250" t="s">
        <v>19</v>
      </c>
      <c r="N179" s="251" t="s">
        <v>44</v>
      </c>
      <c r="O179" s="84"/>
      <c r="P179" s="221">
        <f>O179*H179</f>
        <v>0</v>
      </c>
      <c r="Q179" s="221">
        <v>0.00051999999999999995</v>
      </c>
      <c r="R179" s="221">
        <f>Q179*H179</f>
        <v>0.0057199999999999994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246</v>
      </c>
      <c r="AT179" s="223" t="s">
        <v>243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235</v>
      </c>
      <c r="BM179" s="223" t="s">
        <v>2966</v>
      </c>
    </row>
    <row r="180" s="2" customFormat="1" ht="16.5" customHeight="1">
      <c r="A180" s="38"/>
      <c r="B180" s="39"/>
      <c r="C180" s="242" t="s">
        <v>372</v>
      </c>
      <c r="D180" s="242" t="s">
        <v>243</v>
      </c>
      <c r="E180" s="243" t="s">
        <v>303</v>
      </c>
      <c r="F180" s="244" t="s">
        <v>304</v>
      </c>
      <c r="G180" s="245" t="s">
        <v>280</v>
      </c>
      <c r="H180" s="246">
        <v>8</v>
      </c>
      <c r="I180" s="247"/>
      <c r="J180" s="248">
        <f>ROUND(I180*H180,2)</f>
        <v>0</v>
      </c>
      <c r="K180" s="244" t="s">
        <v>19</v>
      </c>
      <c r="L180" s="249"/>
      <c r="M180" s="250" t="s">
        <v>19</v>
      </c>
      <c r="N180" s="251" t="s">
        <v>44</v>
      </c>
      <c r="O180" s="84"/>
      <c r="P180" s="221">
        <f>O180*H180</f>
        <v>0</v>
      </c>
      <c r="Q180" s="221">
        <v>0.00058</v>
      </c>
      <c r="R180" s="221">
        <f>Q180*H180</f>
        <v>0.00464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246</v>
      </c>
      <c r="AT180" s="223" t="s">
        <v>243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2967</v>
      </c>
    </row>
    <row r="181" s="2" customFormat="1" ht="16.5" customHeight="1">
      <c r="A181" s="38"/>
      <c r="B181" s="39"/>
      <c r="C181" s="242" t="s">
        <v>377</v>
      </c>
      <c r="D181" s="242" t="s">
        <v>243</v>
      </c>
      <c r="E181" s="243" t="s">
        <v>306</v>
      </c>
      <c r="F181" s="244" t="s">
        <v>307</v>
      </c>
      <c r="G181" s="245" t="s">
        <v>280</v>
      </c>
      <c r="H181" s="246">
        <v>12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0.00072999999999999996</v>
      </c>
      <c r="R181" s="221">
        <f>Q181*H181</f>
        <v>0.0087600000000000004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246</v>
      </c>
      <c r="AT181" s="223" t="s">
        <v>243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235</v>
      </c>
      <c r="BM181" s="223" t="s">
        <v>2968</v>
      </c>
    </row>
    <row r="182" s="2" customFormat="1" ht="16.5" customHeight="1">
      <c r="A182" s="38"/>
      <c r="B182" s="39"/>
      <c r="C182" s="242" t="s">
        <v>382</v>
      </c>
      <c r="D182" s="242" t="s">
        <v>243</v>
      </c>
      <c r="E182" s="243" t="s">
        <v>310</v>
      </c>
      <c r="F182" s="244" t="s">
        <v>311</v>
      </c>
      <c r="G182" s="245" t="s">
        <v>280</v>
      </c>
      <c r="H182" s="246">
        <v>12</v>
      </c>
      <c r="I182" s="247"/>
      <c r="J182" s="248">
        <f>ROUND(I182*H182,2)</f>
        <v>0</v>
      </c>
      <c r="K182" s="244" t="s">
        <v>19</v>
      </c>
      <c r="L182" s="249"/>
      <c r="M182" s="250" t="s">
        <v>19</v>
      </c>
      <c r="N182" s="251" t="s">
        <v>44</v>
      </c>
      <c r="O182" s="84"/>
      <c r="P182" s="221">
        <f>O182*H182</f>
        <v>0</v>
      </c>
      <c r="Q182" s="221">
        <v>0.00081999999999999998</v>
      </c>
      <c r="R182" s="221">
        <f>Q182*H182</f>
        <v>0.0098399999999999998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246</v>
      </c>
      <c r="AT182" s="223" t="s">
        <v>243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235</v>
      </c>
      <c r="BM182" s="223" t="s">
        <v>2969</v>
      </c>
    </row>
    <row r="183" s="2" customFormat="1" ht="16.5" customHeight="1">
      <c r="A183" s="38"/>
      <c r="B183" s="39"/>
      <c r="C183" s="242" t="s">
        <v>387</v>
      </c>
      <c r="D183" s="242" t="s">
        <v>243</v>
      </c>
      <c r="E183" s="243" t="s">
        <v>314</v>
      </c>
      <c r="F183" s="244" t="s">
        <v>315</v>
      </c>
      <c r="G183" s="245" t="s">
        <v>280</v>
      </c>
      <c r="H183" s="246">
        <v>38</v>
      </c>
      <c r="I183" s="247"/>
      <c r="J183" s="248">
        <f>ROUND(I183*H183,2)</f>
        <v>0</v>
      </c>
      <c r="K183" s="244" t="s">
        <v>19</v>
      </c>
      <c r="L183" s="249"/>
      <c r="M183" s="250" t="s">
        <v>19</v>
      </c>
      <c r="N183" s="251" t="s">
        <v>44</v>
      </c>
      <c r="O183" s="84"/>
      <c r="P183" s="221">
        <f>O183*H183</f>
        <v>0</v>
      </c>
      <c r="Q183" s="221">
        <v>0.00098999999999999999</v>
      </c>
      <c r="R183" s="221">
        <f>Q183*H183</f>
        <v>0.037620000000000001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246</v>
      </c>
      <c r="AT183" s="223" t="s">
        <v>243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235</v>
      </c>
      <c r="BM183" s="223" t="s">
        <v>2970</v>
      </c>
    </row>
    <row r="184" s="2" customFormat="1" ht="16.5" customHeight="1">
      <c r="A184" s="38"/>
      <c r="B184" s="39"/>
      <c r="C184" s="242" t="s">
        <v>392</v>
      </c>
      <c r="D184" s="242" t="s">
        <v>243</v>
      </c>
      <c r="E184" s="243" t="s">
        <v>318</v>
      </c>
      <c r="F184" s="244" t="s">
        <v>319</v>
      </c>
      <c r="G184" s="245" t="s">
        <v>280</v>
      </c>
      <c r="H184" s="246">
        <v>48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0.00131</v>
      </c>
      <c r="R184" s="221">
        <f>Q184*H184</f>
        <v>0.062879999999999991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246</v>
      </c>
      <c r="AT184" s="223" t="s">
        <v>243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235</v>
      </c>
      <c r="BM184" s="223" t="s">
        <v>2971</v>
      </c>
    </row>
    <row r="185" s="2" customFormat="1" ht="16.5" customHeight="1">
      <c r="A185" s="38"/>
      <c r="B185" s="39"/>
      <c r="C185" s="212" t="s">
        <v>397</v>
      </c>
      <c r="D185" s="212" t="s">
        <v>205</v>
      </c>
      <c r="E185" s="213" t="s">
        <v>239</v>
      </c>
      <c r="F185" s="214" t="s">
        <v>240</v>
      </c>
      <c r="G185" s="215" t="s">
        <v>208</v>
      </c>
      <c r="H185" s="216">
        <v>580.29999999999995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235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2972</v>
      </c>
    </row>
    <row r="186" s="2" customFormat="1" ht="16.5" customHeight="1">
      <c r="A186" s="38"/>
      <c r="B186" s="39"/>
      <c r="C186" s="242" t="s">
        <v>402</v>
      </c>
      <c r="D186" s="242" t="s">
        <v>243</v>
      </c>
      <c r="E186" s="243" t="s">
        <v>2973</v>
      </c>
      <c r="F186" s="244" t="s">
        <v>2974</v>
      </c>
      <c r="G186" s="245" t="s">
        <v>208</v>
      </c>
      <c r="H186" s="246">
        <v>0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0.0015100000000000001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246</v>
      </c>
      <c r="AT186" s="223" t="s">
        <v>243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2975</v>
      </c>
    </row>
    <row r="187" s="2" customFormat="1" ht="16.5" customHeight="1">
      <c r="A187" s="38"/>
      <c r="B187" s="39"/>
      <c r="C187" s="242" t="s">
        <v>409</v>
      </c>
      <c r="D187" s="242" t="s">
        <v>243</v>
      </c>
      <c r="E187" s="243" t="s">
        <v>244</v>
      </c>
      <c r="F187" s="244" t="s">
        <v>2976</v>
      </c>
      <c r="G187" s="245" t="s">
        <v>208</v>
      </c>
      <c r="H187" s="246">
        <v>5.7199999999999998</v>
      </c>
      <c r="I187" s="247"/>
      <c r="J187" s="248">
        <f>ROUND(I187*H187,2)</f>
        <v>0</v>
      </c>
      <c r="K187" s="244" t="s">
        <v>19</v>
      </c>
      <c r="L187" s="249"/>
      <c r="M187" s="250" t="s">
        <v>19</v>
      </c>
      <c r="N187" s="251" t="s">
        <v>44</v>
      </c>
      <c r="O187" s="84"/>
      <c r="P187" s="221">
        <f>O187*H187</f>
        <v>0</v>
      </c>
      <c r="Q187" s="221">
        <v>0.0015100000000000001</v>
      </c>
      <c r="R187" s="221">
        <f>Q187*H187</f>
        <v>0.0086371999999999994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246</v>
      </c>
      <c r="AT187" s="223" t="s">
        <v>243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235</v>
      </c>
      <c r="BM187" s="223" t="s">
        <v>2977</v>
      </c>
    </row>
    <row r="188" s="13" customFormat="1">
      <c r="A188" s="13"/>
      <c r="B188" s="230"/>
      <c r="C188" s="231"/>
      <c r="D188" s="232" t="s">
        <v>221</v>
      </c>
      <c r="E188" s="231"/>
      <c r="F188" s="234" t="s">
        <v>2978</v>
      </c>
      <c r="G188" s="231"/>
      <c r="H188" s="235">
        <v>5.7199999999999998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221</v>
      </c>
      <c r="AU188" s="241" t="s">
        <v>82</v>
      </c>
      <c r="AV188" s="13" t="s">
        <v>82</v>
      </c>
      <c r="AW188" s="13" t="s">
        <v>4</v>
      </c>
      <c r="AX188" s="13" t="s">
        <v>80</v>
      </c>
      <c r="AY188" s="241" t="s">
        <v>202</v>
      </c>
    </row>
    <row r="189" s="2" customFormat="1" ht="16.5" customHeight="1">
      <c r="A189" s="38"/>
      <c r="B189" s="39"/>
      <c r="C189" s="242" t="s">
        <v>415</v>
      </c>
      <c r="D189" s="242" t="s">
        <v>243</v>
      </c>
      <c r="E189" s="243" t="s">
        <v>2979</v>
      </c>
      <c r="F189" s="244" t="s">
        <v>2980</v>
      </c>
      <c r="G189" s="245" t="s">
        <v>208</v>
      </c>
      <c r="H189" s="246">
        <v>122.87000000000001</v>
      </c>
      <c r="I189" s="247"/>
      <c r="J189" s="248">
        <f>ROUND(I189*H189,2)</f>
        <v>0</v>
      </c>
      <c r="K189" s="244" t="s">
        <v>19</v>
      </c>
      <c r="L189" s="249"/>
      <c r="M189" s="250" t="s">
        <v>19</v>
      </c>
      <c r="N189" s="251" t="s">
        <v>44</v>
      </c>
      <c r="O189" s="84"/>
      <c r="P189" s="221">
        <f>O189*H189</f>
        <v>0</v>
      </c>
      <c r="Q189" s="221">
        <v>0.0015100000000000001</v>
      </c>
      <c r="R189" s="221">
        <f>Q189*H189</f>
        <v>0.18553370000000002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246</v>
      </c>
      <c r="AT189" s="223" t="s">
        <v>243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2981</v>
      </c>
    </row>
    <row r="190" s="13" customFormat="1">
      <c r="A190" s="13"/>
      <c r="B190" s="230"/>
      <c r="C190" s="231"/>
      <c r="D190" s="232" t="s">
        <v>221</v>
      </c>
      <c r="E190" s="231"/>
      <c r="F190" s="234" t="s">
        <v>2982</v>
      </c>
      <c r="G190" s="231"/>
      <c r="H190" s="235">
        <v>122.87000000000001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221</v>
      </c>
      <c r="AU190" s="241" t="s">
        <v>82</v>
      </c>
      <c r="AV190" s="13" t="s">
        <v>82</v>
      </c>
      <c r="AW190" s="13" t="s">
        <v>4</v>
      </c>
      <c r="AX190" s="13" t="s">
        <v>80</v>
      </c>
      <c r="AY190" s="241" t="s">
        <v>202</v>
      </c>
    </row>
    <row r="191" s="2" customFormat="1" ht="16.5" customHeight="1">
      <c r="A191" s="38"/>
      <c r="B191" s="39"/>
      <c r="C191" s="242" t="s">
        <v>419</v>
      </c>
      <c r="D191" s="242" t="s">
        <v>243</v>
      </c>
      <c r="E191" s="243" t="s">
        <v>2983</v>
      </c>
      <c r="F191" s="244" t="s">
        <v>250</v>
      </c>
      <c r="G191" s="245" t="s">
        <v>208</v>
      </c>
      <c r="H191" s="246">
        <v>46.310000000000002</v>
      </c>
      <c r="I191" s="247"/>
      <c r="J191" s="248">
        <f>ROUND(I191*H191,2)</f>
        <v>0</v>
      </c>
      <c r="K191" s="244" t="s">
        <v>19</v>
      </c>
      <c r="L191" s="249"/>
      <c r="M191" s="250" t="s">
        <v>19</v>
      </c>
      <c r="N191" s="251" t="s">
        <v>44</v>
      </c>
      <c r="O191" s="84"/>
      <c r="P191" s="221">
        <f>O191*H191</f>
        <v>0</v>
      </c>
      <c r="Q191" s="221">
        <v>0.0015100000000000001</v>
      </c>
      <c r="R191" s="221">
        <f>Q191*H191</f>
        <v>0.069928100000000007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246</v>
      </c>
      <c r="AT191" s="223" t="s">
        <v>243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2984</v>
      </c>
    </row>
    <row r="192" s="13" customFormat="1">
      <c r="A192" s="13"/>
      <c r="B192" s="230"/>
      <c r="C192" s="231"/>
      <c r="D192" s="232" t="s">
        <v>221</v>
      </c>
      <c r="E192" s="231"/>
      <c r="F192" s="234" t="s">
        <v>2985</v>
      </c>
      <c r="G192" s="231"/>
      <c r="H192" s="235">
        <v>46.310000000000002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221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202</v>
      </c>
    </row>
    <row r="193" s="2" customFormat="1" ht="16.5" customHeight="1">
      <c r="A193" s="38"/>
      <c r="B193" s="39"/>
      <c r="C193" s="242" t="s">
        <v>424</v>
      </c>
      <c r="D193" s="242" t="s">
        <v>243</v>
      </c>
      <c r="E193" s="243" t="s">
        <v>2986</v>
      </c>
      <c r="F193" s="244" t="s">
        <v>250</v>
      </c>
      <c r="G193" s="245" t="s">
        <v>208</v>
      </c>
      <c r="H193" s="246">
        <v>0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4"/>
      <c r="P193" s="221">
        <f>O193*H193</f>
        <v>0</v>
      </c>
      <c r="Q193" s="221">
        <v>0.0015100000000000001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246</v>
      </c>
      <c r="AT193" s="223" t="s">
        <v>243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2987</v>
      </c>
    </row>
    <row r="194" s="2" customFormat="1" ht="16.5" customHeight="1">
      <c r="A194" s="38"/>
      <c r="B194" s="39"/>
      <c r="C194" s="242" t="s">
        <v>428</v>
      </c>
      <c r="D194" s="242" t="s">
        <v>243</v>
      </c>
      <c r="E194" s="243" t="s">
        <v>2988</v>
      </c>
      <c r="F194" s="244" t="s">
        <v>250</v>
      </c>
      <c r="G194" s="245" t="s">
        <v>208</v>
      </c>
      <c r="H194" s="246">
        <v>0</v>
      </c>
      <c r="I194" s="247"/>
      <c r="J194" s="248">
        <f>ROUND(I194*H194,2)</f>
        <v>0</v>
      </c>
      <c r="K194" s="244" t="s">
        <v>19</v>
      </c>
      <c r="L194" s="249"/>
      <c r="M194" s="250" t="s">
        <v>19</v>
      </c>
      <c r="N194" s="251" t="s">
        <v>44</v>
      </c>
      <c r="O194" s="84"/>
      <c r="P194" s="221">
        <f>O194*H194</f>
        <v>0</v>
      </c>
      <c r="Q194" s="221">
        <v>0.0015100000000000001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246</v>
      </c>
      <c r="AT194" s="223" t="s">
        <v>243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235</v>
      </c>
      <c r="BM194" s="223" t="s">
        <v>2989</v>
      </c>
    </row>
    <row r="195" s="2" customFormat="1" ht="16.5" customHeight="1">
      <c r="A195" s="38"/>
      <c r="B195" s="39"/>
      <c r="C195" s="242" t="s">
        <v>433</v>
      </c>
      <c r="D195" s="242" t="s">
        <v>243</v>
      </c>
      <c r="E195" s="243" t="s">
        <v>249</v>
      </c>
      <c r="F195" s="244" t="s">
        <v>250</v>
      </c>
      <c r="G195" s="245" t="s">
        <v>208</v>
      </c>
      <c r="H195" s="246">
        <v>110.88</v>
      </c>
      <c r="I195" s="247"/>
      <c r="J195" s="248">
        <f>ROUND(I195*H195,2)</f>
        <v>0</v>
      </c>
      <c r="K195" s="244" t="s">
        <v>19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0.0015100000000000001</v>
      </c>
      <c r="R195" s="221">
        <f>Q195*H195</f>
        <v>0.16742879999999999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246</v>
      </c>
      <c r="AT195" s="223" t="s">
        <v>243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2990</v>
      </c>
    </row>
    <row r="196" s="13" customFormat="1">
      <c r="A196" s="13"/>
      <c r="B196" s="230"/>
      <c r="C196" s="231"/>
      <c r="D196" s="232" t="s">
        <v>221</v>
      </c>
      <c r="E196" s="231"/>
      <c r="F196" s="234" t="s">
        <v>2991</v>
      </c>
      <c r="G196" s="231"/>
      <c r="H196" s="235">
        <v>110.88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221</v>
      </c>
      <c r="AU196" s="241" t="s">
        <v>82</v>
      </c>
      <c r="AV196" s="13" t="s">
        <v>82</v>
      </c>
      <c r="AW196" s="13" t="s">
        <v>4</v>
      </c>
      <c r="AX196" s="13" t="s">
        <v>80</v>
      </c>
      <c r="AY196" s="241" t="s">
        <v>202</v>
      </c>
    </row>
    <row r="197" s="2" customFormat="1" ht="16.5" customHeight="1">
      <c r="A197" s="38"/>
      <c r="B197" s="39"/>
      <c r="C197" s="242" t="s">
        <v>438</v>
      </c>
      <c r="D197" s="242" t="s">
        <v>243</v>
      </c>
      <c r="E197" s="243" t="s">
        <v>2992</v>
      </c>
      <c r="F197" s="244" t="s">
        <v>250</v>
      </c>
      <c r="G197" s="245" t="s">
        <v>208</v>
      </c>
      <c r="H197" s="246">
        <v>143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0.0015100000000000001</v>
      </c>
      <c r="R197" s="221">
        <f>Q197*H197</f>
        <v>0.21593000000000001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246</v>
      </c>
      <c r="AT197" s="223" t="s">
        <v>243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2993</v>
      </c>
    </row>
    <row r="198" s="13" customFormat="1">
      <c r="A198" s="13"/>
      <c r="B198" s="230"/>
      <c r="C198" s="231"/>
      <c r="D198" s="232" t="s">
        <v>221</v>
      </c>
      <c r="E198" s="231"/>
      <c r="F198" s="234" t="s">
        <v>2994</v>
      </c>
      <c r="G198" s="231"/>
      <c r="H198" s="235">
        <v>143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221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202</v>
      </c>
    </row>
    <row r="199" s="2" customFormat="1" ht="16.5" customHeight="1">
      <c r="A199" s="38"/>
      <c r="B199" s="39"/>
      <c r="C199" s="242" t="s">
        <v>443</v>
      </c>
      <c r="D199" s="242" t="s">
        <v>243</v>
      </c>
      <c r="E199" s="243" t="s">
        <v>252</v>
      </c>
      <c r="F199" s="244" t="s">
        <v>250</v>
      </c>
      <c r="G199" s="245" t="s">
        <v>208</v>
      </c>
      <c r="H199" s="246">
        <v>0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0.0015100000000000001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246</v>
      </c>
      <c r="AT199" s="223" t="s">
        <v>243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235</v>
      </c>
      <c r="BM199" s="223" t="s">
        <v>2995</v>
      </c>
    </row>
    <row r="200" s="2" customFormat="1" ht="16.5" customHeight="1">
      <c r="A200" s="38"/>
      <c r="B200" s="39"/>
      <c r="C200" s="242" t="s">
        <v>447</v>
      </c>
      <c r="D200" s="242" t="s">
        <v>243</v>
      </c>
      <c r="E200" s="243" t="s">
        <v>2996</v>
      </c>
      <c r="F200" s="244" t="s">
        <v>250</v>
      </c>
      <c r="G200" s="245" t="s">
        <v>208</v>
      </c>
      <c r="H200" s="246">
        <v>26.399999999999999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0.0015100000000000001</v>
      </c>
      <c r="R200" s="221">
        <f>Q200*H200</f>
        <v>0.039863999999999997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246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235</v>
      </c>
      <c r="BM200" s="223" t="s">
        <v>2997</v>
      </c>
    </row>
    <row r="201" s="13" customFormat="1">
      <c r="A201" s="13"/>
      <c r="B201" s="230"/>
      <c r="C201" s="231"/>
      <c r="D201" s="232" t="s">
        <v>221</v>
      </c>
      <c r="E201" s="231"/>
      <c r="F201" s="234" t="s">
        <v>2998</v>
      </c>
      <c r="G201" s="231"/>
      <c r="H201" s="235">
        <v>26.399999999999999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221</v>
      </c>
      <c r="AU201" s="241" t="s">
        <v>82</v>
      </c>
      <c r="AV201" s="13" t="s">
        <v>82</v>
      </c>
      <c r="AW201" s="13" t="s">
        <v>4</v>
      </c>
      <c r="AX201" s="13" t="s">
        <v>80</v>
      </c>
      <c r="AY201" s="241" t="s">
        <v>202</v>
      </c>
    </row>
    <row r="202" s="2" customFormat="1" ht="16.5" customHeight="1">
      <c r="A202" s="38"/>
      <c r="B202" s="39"/>
      <c r="C202" s="242" t="s">
        <v>451</v>
      </c>
      <c r="D202" s="242" t="s">
        <v>243</v>
      </c>
      <c r="E202" s="243" t="s">
        <v>2999</v>
      </c>
      <c r="F202" s="244" t="s">
        <v>3000</v>
      </c>
      <c r="G202" s="245" t="s">
        <v>208</v>
      </c>
      <c r="H202" s="246">
        <v>90.969999999999999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0.0025999999999999999</v>
      </c>
      <c r="R202" s="221">
        <f>Q202*H202</f>
        <v>0.23652199999999998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246</v>
      </c>
      <c r="AT202" s="223" t="s">
        <v>243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235</v>
      </c>
      <c r="BM202" s="223" t="s">
        <v>3001</v>
      </c>
    </row>
    <row r="203" s="13" customFormat="1">
      <c r="A203" s="13"/>
      <c r="B203" s="230"/>
      <c r="C203" s="231"/>
      <c r="D203" s="232" t="s">
        <v>221</v>
      </c>
      <c r="E203" s="231"/>
      <c r="F203" s="234" t="s">
        <v>3002</v>
      </c>
      <c r="G203" s="231"/>
      <c r="H203" s="235">
        <v>90.969999999999999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221</v>
      </c>
      <c r="AU203" s="241" t="s">
        <v>82</v>
      </c>
      <c r="AV203" s="13" t="s">
        <v>82</v>
      </c>
      <c r="AW203" s="13" t="s">
        <v>4</v>
      </c>
      <c r="AX203" s="13" t="s">
        <v>80</v>
      </c>
      <c r="AY203" s="241" t="s">
        <v>202</v>
      </c>
    </row>
    <row r="204" s="2" customFormat="1" ht="16.5" customHeight="1">
      <c r="A204" s="38"/>
      <c r="B204" s="39"/>
      <c r="C204" s="242" t="s">
        <v>455</v>
      </c>
      <c r="D204" s="242" t="s">
        <v>243</v>
      </c>
      <c r="E204" s="243" t="s">
        <v>3003</v>
      </c>
      <c r="F204" s="244" t="s">
        <v>3004</v>
      </c>
      <c r="G204" s="245" t="s">
        <v>208</v>
      </c>
      <c r="H204" s="246">
        <v>143.66</v>
      </c>
      <c r="I204" s="247"/>
      <c r="J204" s="248">
        <f>ROUND(I204*H204,2)</f>
        <v>0</v>
      </c>
      <c r="K204" s="244" t="s">
        <v>19</v>
      </c>
      <c r="L204" s="249"/>
      <c r="M204" s="250" t="s">
        <v>19</v>
      </c>
      <c r="N204" s="251" t="s">
        <v>44</v>
      </c>
      <c r="O204" s="84"/>
      <c r="P204" s="221">
        <f>O204*H204</f>
        <v>0</v>
      </c>
      <c r="Q204" s="221">
        <v>0.0022000000000000001</v>
      </c>
      <c r="R204" s="221">
        <f>Q204*H204</f>
        <v>0.316052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246</v>
      </c>
      <c r="AT204" s="223" t="s">
        <v>243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3005</v>
      </c>
    </row>
    <row r="205" s="13" customFormat="1">
      <c r="A205" s="13"/>
      <c r="B205" s="230"/>
      <c r="C205" s="231"/>
      <c r="D205" s="232" t="s">
        <v>221</v>
      </c>
      <c r="E205" s="233" t="s">
        <v>19</v>
      </c>
      <c r="F205" s="234" t="s">
        <v>3006</v>
      </c>
      <c r="G205" s="231"/>
      <c r="H205" s="235">
        <v>130.59999999999999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221</v>
      </c>
      <c r="AU205" s="241" t="s">
        <v>82</v>
      </c>
      <c r="AV205" s="13" t="s">
        <v>82</v>
      </c>
      <c r="AW205" s="13" t="s">
        <v>35</v>
      </c>
      <c r="AX205" s="13" t="s">
        <v>80</v>
      </c>
      <c r="AY205" s="241" t="s">
        <v>202</v>
      </c>
    </row>
    <row r="206" s="13" customFormat="1">
      <c r="A206" s="13"/>
      <c r="B206" s="230"/>
      <c r="C206" s="231"/>
      <c r="D206" s="232" t="s">
        <v>221</v>
      </c>
      <c r="E206" s="231"/>
      <c r="F206" s="234" t="s">
        <v>3007</v>
      </c>
      <c r="G206" s="231"/>
      <c r="H206" s="235">
        <v>143.66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221</v>
      </c>
      <c r="AU206" s="241" t="s">
        <v>82</v>
      </c>
      <c r="AV206" s="13" t="s">
        <v>82</v>
      </c>
      <c r="AW206" s="13" t="s">
        <v>4</v>
      </c>
      <c r="AX206" s="13" t="s">
        <v>80</v>
      </c>
      <c r="AY206" s="241" t="s">
        <v>202</v>
      </c>
    </row>
    <row r="207" s="2" customFormat="1" ht="16.5" customHeight="1">
      <c r="A207" s="38"/>
      <c r="B207" s="39"/>
      <c r="C207" s="242" t="s">
        <v>460</v>
      </c>
      <c r="D207" s="242" t="s">
        <v>243</v>
      </c>
      <c r="E207" s="243" t="s">
        <v>3008</v>
      </c>
      <c r="F207" s="244" t="s">
        <v>3009</v>
      </c>
      <c r="G207" s="245" t="s">
        <v>208</v>
      </c>
      <c r="H207" s="246">
        <v>33.109999999999999</v>
      </c>
      <c r="I207" s="247"/>
      <c r="J207" s="248">
        <f>ROUND(I207*H207,2)</f>
        <v>0</v>
      </c>
      <c r="K207" s="244" t="s">
        <v>19</v>
      </c>
      <c r="L207" s="249"/>
      <c r="M207" s="250" t="s">
        <v>19</v>
      </c>
      <c r="N207" s="251" t="s">
        <v>44</v>
      </c>
      <c r="O207" s="84"/>
      <c r="P207" s="221">
        <f>O207*H207</f>
        <v>0</v>
      </c>
      <c r="Q207" s="221">
        <v>0.0020999999999999999</v>
      </c>
      <c r="R207" s="221">
        <f>Q207*H207</f>
        <v>0.069530999999999996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246</v>
      </c>
      <c r="AT207" s="223" t="s">
        <v>243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3010</v>
      </c>
    </row>
    <row r="208" s="13" customFormat="1">
      <c r="A208" s="13"/>
      <c r="B208" s="230"/>
      <c r="C208" s="231"/>
      <c r="D208" s="232" t="s">
        <v>221</v>
      </c>
      <c r="E208" s="231"/>
      <c r="F208" s="234" t="s">
        <v>3011</v>
      </c>
      <c r="G208" s="231"/>
      <c r="H208" s="235">
        <v>33.109999999999999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221</v>
      </c>
      <c r="AU208" s="241" t="s">
        <v>82</v>
      </c>
      <c r="AV208" s="13" t="s">
        <v>82</v>
      </c>
      <c r="AW208" s="13" t="s">
        <v>4</v>
      </c>
      <c r="AX208" s="13" t="s">
        <v>80</v>
      </c>
      <c r="AY208" s="241" t="s">
        <v>202</v>
      </c>
    </row>
    <row r="209" s="2" customFormat="1" ht="16.5" customHeight="1">
      <c r="A209" s="38"/>
      <c r="B209" s="39"/>
      <c r="C209" s="242" t="s">
        <v>464</v>
      </c>
      <c r="D209" s="242" t="s">
        <v>243</v>
      </c>
      <c r="E209" s="243" t="s">
        <v>3012</v>
      </c>
      <c r="F209" s="244" t="s">
        <v>3013</v>
      </c>
      <c r="G209" s="245" t="s">
        <v>208</v>
      </c>
      <c r="H209" s="246">
        <v>0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0.0048999999999999998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246</v>
      </c>
      <c r="AT209" s="223" t="s">
        <v>243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3014</v>
      </c>
    </row>
    <row r="210" s="2" customFormat="1" ht="16.5" customHeight="1">
      <c r="A210" s="38"/>
      <c r="B210" s="39"/>
      <c r="C210" s="242" t="s">
        <v>469</v>
      </c>
      <c r="D210" s="242" t="s">
        <v>243</v>
      </c>
      <c r="E210" s="243" t="s">
        <v>3015</v>
      </c>
      <c r="F210" s="244" t="s">
        <v>3016</v>
      </c>
      <c r="G210" s="245" t="s">
        <v>208</v>
      </c>
      <c r="H210" s="246">
        <v>44.219999999999999</v>
      </c>
      <c r="I210" s="247"/>
      <c r="J210" s="248">
        <f>ROUND(I210*H210,2)</f>
        <v>0</v>
      </c>
      <c r="K210" s="244" t="s">
        <v>19</v>
      </c>
      <c r="L210" s="249"/>
      <c r="M210" s="250" t="s">
        <v>19</v>
      </c>
      <c r="N210" s="251" t="s">
        <v>44</v>
      </c>
      <c r="O210" s="84"/>
      <c r="P210" s="221">
        <f>O210*H210</f>
        <v>0</v>
      </c>
      <c r="Q210" s="221">
        <v>0.0030999999999999999</v>
      </c>
      <c r="R210" s="221">
        <f>Q210*H210</f>
        <v>0.13708199999999998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246</v>
      </c>
      <c r="AT210" s="223" t="s">
        <v>243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235</v>
      </c>
      <c r="BM210" s="223" t="s">
        <v>3017</v>
      </c>
    </row>
    <row r="211" s="13" customFormat="1">
      <c r="A211" s="13"/>
      <c r="B211" s="230"/>
      <c r="C211" s="231"/>
      <c r="D211" s="232" t="s">
        <v>221</v>
      </c>
      <c r="E211" s="231"/>
      <c r="F211" s="234" t="s">
        <v>3018</v>
      </c>
      <c r="G211" s="231"/>
      <c r="H211" s="235">
        <v>44.219999999999999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221</v>
      </c>
      <c r="AU211" s="241" t="s">
        <v>82</v>
      </c>
      <c r="AV211" s="13" t="s">
        <v>82</v>
      </c>
      <c r="AW211" s="13" t="s">
        <v>4</v>
      </c>
      <c r="AX211" s="13" t="s">
        <v>80</v>
      </c>
      <c r="AY211" s="241" t="s">
        <v>202</v>
      </c>
    </row>
    <row r="212" s="2" customFormat="1" ht="16.5" customHeight="1">
      <c r="A212" s="38"/>
      <c r="B212" s="39"/>
      <c r="C212" s="242" t="s">
        <v>473</v>
      </c>
      <c r="D212" s="242" t="s">
        <v>243</v>
      </c>
      <c r="E212" s="243" t="s">
        <v>3019</v>
      </c>
      <c r="F212" s="244" t="s">
        <v>3016</v>
      </c>
      <c r="G212" s="245" t="s">
        <v>208</v>
      </c>
      <c r="H212" s="246">
        <v>0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0.0030999999999999999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246</v>
      </c>
      <c r="AT212" s="223" t="s">
        <v>243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235</v>
      </c>
      <c r="BM212" s="223" t="s">
        <v>3020</v>
      </c>
    </row>
    <row r="213" s="2" customFormat="1" ht="16.5" customHeight="1">
      <c r="A213" s="38"/>
      <c r="B213" s="39"/>
      <c r="C213" s="242" t="s">
        <v>478</v>
      </c>
      <c r="D213" s="242" t="s">
        <v>243</v>
      </c>
      <c r="E213" s="243" t="s">
        <v>3021</v>
      </c>
      <c r="F213" s="244" t="s">
        <v>3022</v>
      </c>
      <c r="G213" s="245" t="s">
        <v>208</v>
      </c>
      <c r="H213" s="246">
        <v>38.5</v>
      </c>
      <c r="I213" s="247"/>
      <c r="J213" s="248">
        <f>ROUND(I213*H213,2)</f>
        <v>0</v>
      </c>
      <c r="K213" s="244" t="s">
        <v>19</v>
      </c>
      <c r="L213" s="249"/>
      <c r="M213" s="250" t="s">
        <v>19</v>
      </c>
      <c r="N213" s="251" t="s">
        <v>44</v>
      </c>
      <c r="O213" s="84"/>
      <c r="P213" s="221">
        <f>O213*H213</f>
        <v>0</v>
      </c>
      <c r="Q213" s="221">
        <v>0.0043</v>
      </c>
      <c r="R213" s="221">
        <f>Q213*H213</f>
        <v>0.16555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246</v>
      </c>
      <c r="AT213" s="223" t="s">
        <v>243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3023</v>
      </c>
    </row>
    <row r="214" s="13" customFormat="1">
      <c r="A214" s="13"/>
      <c r="B214" s="230"/>
      <c r="C214" s="231"/>
      <c r="D214" s="232" t="s">
        <v>221</v>
      </c>
      <c r="E214" s="231"/>
      <c r="F214" s="234" t="s">
        <v>3024</v>
      </c>
      <c r="G214" s="231"/>
      <c r="H214" s="235">
        <v>38.5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221</v>
      </c>
      <c r="AU214" s="241" t="s">
        <v>82</v>
      </c>
      <c r="AV214" s="13" t="s">
        <v>82</v>
      </c>
      <c r="AW214" s="13" t="s">
        <v>4</v>
      </c>
      <c r="AX214" s="13" t="s">
        <v>80</v>
      </c>
      <c r="AY214" s="241" t="s">
        <v>202</v>
      </c>
    </row>
    <row r="215" s="2" customFormat="1" ht="16.5" customHeight="1">
      <c r="A215" s="38"/>
      <c r="B215" s="39"/>
      <c r="C215" s="242" t="s">
        <v>482</v>
      </c>
      <c r="D215" s="242" t="s">
        <v>243</v>
      </c>
      <c r="E215" s="243" t="s">
        <v>3025</v>
      </c>
      <c r="F215" s="244" t="s">
        <v>256</v>
      </c>
      <c r="G215" s="245" t="s">
        <v>208</v>
      </c>
      <c r="H215" s="246">
        <v>119.90000000000001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0.0012099999999999999</v>
      </c>
      <c r="R215" s="221">
        <f>Q215*H215</f>
        <v>0.14507899999999999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246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235</v>
      </c>
      <c r="BM215" s="223" t="s">
        <v>3026</v>
      </c>
    </row>
    <row r="216" s="13" customFormat="1">
      <c r="A216" s="13"/>
      <c r="B216" s="230"/>
      <c r="C216" s="231"/>
      <c r="D216" s="232" t="s">
        <v>221</v>
      </c>
      <c r="E216" s="231"/>
      <c r="F216" s="234" t="s">
        <v>3027</v>
      </c>
      <c r="G216" s="231"/>
      <c r="H216" s="235">
        <v>119.90000000000001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221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202</v>
      </c>
    </row>
    <row r="217" s="2" customFormat="1" ht="16.5" customHeight="1">
      <c r="A217" s="38"/>
      <c r="B217" s="39"/>
      <c r="C217" s="242" t="s">
        <v>487</v>
      </c>
      <c r="D217" s="242" t="s">
        <v>243</v>
      </c>
      <c r="E217" s="243" t="s">
        <v>3028</v>
      </c>
      <c r="F217" s="244" t="s">
        <v>3029</v>
      </c>
      <c r="G217" s="245" t="s">
        <v>208</v>
      </c>
      <c r="H217" s="246">
        <v>26.949999999999999</v>
      </c>
      <c r="I217" s="247"/>
      <c r="J217" s="248">
        <f>ROUND(I217*H217,2)</f>
        <v>0</v>
      </c>
      <c r="K217" s="244" t="s">
        <v>19</v>
      </c>
      <c r="L217" s="249"/>
      <c r="M217" s="250" t="s">
        <v>19</v>
      </c>
      <c r="N217" s="251" t="s">
        <v>44</v>
      </c>
      <c r="O217" s="84"/>
      <c r="P217" s="221">
        <f>O217*H217</f>
        <v>0</v>
      </c>
      <c r="Q217" s="221">
        <v>0.00139</v>
      </c>
      <c r="R217" s="221">
        <f>Q217*H217</f>
        <v>0.037460500000000001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246</v>
      </c>
      <c r="AT217" s="223" t="s">
        <v>243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3030</v>
      </c>
    </row>
    <row r="218" s="13" customFormat="1">
      <c r="A218" s="13"/>
      <c r="B218" s="230"/>
      <c r="C218" s="231"/>
      <c r="D218" s="232" t="s">
        <v>221</v>
      </c>
      <c r="E218" s="231"/>
      <c r="F218" s="234" t="s">
        <v>3031</v>
      </c>
      <c r="G218" s="231"/>
      <c r="H218" s="235">
        <v>26.949999999999999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221</v>
      </c>
      <c r="AU218" s="241" t="s">
        <v>82</v>
      </c>
      <c r="AV218" s="13" t="s">
        <v>82</v>
      </c>
      <c r="AW218" s="13" t="s">
        <v>4</v>
      </c>
      <c r="AX218" s="13" t="s">
        <v>80</v>
      </c>
      <c r="AY218" s="241" t="s">
        <v>202</v>
      </c>
    </row>
    <row r="219" s="2" customFormat="1" ht="16.5" customHeight="1">
      <c r="A219" s="38"/>
      <c r="B219" s="39"/>
      <c r="C219" s="242" t="s">
        <v>493</v>
      </c>
      <c r="D219" s="242" t="s">
        <v>243</v>
      </c>
      <c r="E219" s="243" t="s">
        <v>255</v>
      </c>
      <c r="F219" s="244" t="s">
        <v>256</v>
      </c>
      <c r="G219" s="245" t="s">
        <v>208</v>
      </c>
      <c r="H219" s="246">
        <v>43.670000000000002</v>
      </c>
      <c r="I219" s="247"/>
      <c r="J219" s="248">
        <f>ROUND(I219*H219,2)</f>
        <v>0</v>
      </c>
      <c r="K219" s="244" t="s">
        <v>19</v>
      </c>
      <c r="L219" s="249"/>
      <c r="M219" s="250" t="s">
        <v>19</v>
      </c>
      <c r="N219" s="251" t="s">
        <v>44</v>
      </c>
      <c r="O219" s="84"/>
      <c r="P219" s="221">
        <f>O219*H219</f>
        <v>0</v>
      </c>
      <c r="Q219" s="221">
        <v>0.0012099999999999999</v>
      </c>
      <c r="R219" s="221">
        <f>Q219*H219</f>
        <v>0.052840699999999997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246</v>
      </c>
      <c r="AT219" s="223" t="s">
        <v>243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3032</v>
      </c>
    </row>
    <row r="220" s="13" customFormat="1">
      <c r="A220" s="13"/>
      <c r="B220" s="230"/>
      <c r="C220" s="231"/>
      <c r="D220" s="232" t="s">
        <v>221</v>
      </c>
      <c r="E220" s="231"/>
      <c r="F220" s="234" t="s">
        <v>3033</v>
      </c>
      <c r="G220" s="231"/>
      <c r="H220" s="235">
        <v>43.670000000000002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221</v>
      </c>
      <c r="AU220" s="241" t="s">
        <v>82</v>
      </c>
      <c r="AV220" s="13" t="s">
        <v>82</v>
      </c>
      <c r="AW220" s="13" t="s">
        <v>4</v>
      </c>
      <c r="AX220" s="13" t="s">
        <v>80</v>
      </c>
      <c r="AY220" s="241" t="s">
        <v>202</v>
      </c>
    </row>
    <row r="221" s="2" customFormat="1" ht="16.5" customHeight="1">
      <c r="A221" s="38"/>
      <c r="B221" s="39"/>
      <c r="C221" s="242" t="s">
        <v>498</v>
      </c>
      <c r="D221" s="242" t="s">
        <v>243</v>
      </c>
      <c r="E221" s="243" t="s">
        <v>259</v>
      </c>
      <c r="F221" s="244" t="s">
        <v>260</v>
      </c>
      <c r="G221" s="245" t="s">
        <v>208</v>
      </c>
      <c r="H221" s="246">
        <v>67.209999999999994</v>
      </c>
      <c r="I221" s="247"/>
      <c r="J221" s="248">
        <f>ROUND(I221*H221,2)</f>
        <v>0</v>
      </c>
      <c r="K221" s="244" t="s">
        <v>19</v>
      </c>
      <c r="L221" s="249"/>
      <c r="M221" s="250" t="s">
        <v>19</v>
      </c>
      <c r="N221" s="251" t="s">
        <v>44</v>
      </c>
      <c r="O221" s="84"/>
      <c r="P221" s="221">
        <f>O221*H221</f>
        <v>0</v>
      </c>
      <c r="Q221" s="221">
        <v>0.00108</v>
      </c>
      <c r="R221" s="221">
        <f>Q221*H221</f>
        <v>0.072586799999999993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246</v>
      </c>
      <c r="AT221" s="223" t="s">
        <v>243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235</v>
      </c>
      <c r="BM221" s="223" t="s">
        <v>3034</v>
      </c>
    </row>
    <row r="222" s="13" customFormat="1">
      <c r="A222" s="13"/>
      <c r="B222" s="230"/>
      <c r="C222" s="231"/>
      <c r="D222" s="232" t="s">
        <v>221</v>
      </c>
      <c r="E222" s="231"/>
      <c r="F222" s="234" t="s">
        <v>3035</v>
      </c>
      <c r="G222" s="231"/>
      <c r="H222" s="235">
        <v>67.209999999999994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221</v>
      </c>
      <c r="AU222" s="241" t="s">
        <v>82</v>
      </c>
      <c r="AV222" s="13" t="s">
        <v>82</v>
      </c>
      <c r="AW222" s="13" t="s">
        <v>4</v>
      </c>
      <c r="AX222" s="13" t="s">
        <v>80</v>
      </c>
      <c r="AY222" s="241" t="s">
        <v>202</v>
      </c>
    </row>
    <row r="223" s="2" customFormat="1" ht="16.5" customHeight="1">
      <c r="A223" s="38"/>
      <c r="B223" s="39"/>
      <c r="C223" s="242" t="s">
        <v>502</v>
      </c>
      <c r="D223" s="242" t="s">
        <v>243</v>
      </c>
      <c r="E223" s="243" t="s">
        <v>263</v>
      </c>
      <c r="F223" s="244" t="s">
        <v>264</v>
      </c>
      <c r="G223" s="245" t="s">
        <v>208</v>
      </c>
      <c r="H223" s="246">
        <v>13.199999999999999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4"/>
      <c r="P223" s="221">
        <f>O223*H223</f>
        <v>0</v>
      </c>
      <c r="Q223" s="221">
        <v>0.0010100000000000001</v>
      </c>
      <c r="R223" s="221">
        <f>Q223*H223</f>
        <v>0.013332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246</v>
      </c>
      <c r="AT223" s="223" t="s">
        <v>243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3036</v>
      </c>
    </row>
    <row r="224" s="13" customFormat="1">
      <c r="A224" s="13"/>
      <c r="B224" s="230"/>
      <c r="C224" s="231"/>
      <c r="D224" s="232" t="s">
        <v>221</v>
      </c>
      <c r="E224" s="231"/>
      <c r="F224" s="234" t="s">
        <v>3037</v>
      </c>
      <c r="G224" s="231"/>
      <c r="H224" s="235">
        <v>13.199999999999999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221</v>
      </c>
      <c r="AU224" s="241" t="s">
        <v>82</v>
      </c>
      <c r="AV224" s="13" t="s">
        <v>82</v>
      </c>
      <c r="AW224" s="13" t="s">
        <v>4</v>
      </c>
      <c r="AX224" s="13" t="s">
        <v>80</v>
      </c>
      <c r="AY224" s="241" t="s">
        <v>202</v>
      </c>
    </row>
    <row r="225" s="2" customFormat="1" ht="16.5" customHeight="1">
      <c r="A225" s="38"/>
      <c r="B225" s="39"/>
      <c r="C225" s="242" t="s">
        <v>507</v>
      </c>
      <c r="D225" s="242" t="s">
        <v>243</v>
      </c>
      <c r="E225" s="243" t="s">
        <v>3038</v>
      </c>
      <c r="F225" s="244" t="s">
        <v>3039</v>
      </c>
      <c r="G225" s="245" t="s">
        <v>208</v>
      </c>
      <c r="H225" s="246">
        <v>40.369999999999997</v>
      </c>
      <c r="I225" s="247"/>
      <c r="J225" s="248">
        <f>ROUND(I225*H225,2)</f>
        <v>0</v>
      </c>
      <c r="K225" s="244" t="s">
        <v>19</v>
      </c>
      <c r="L225" s="249"/>
      <c r="M225" s="250" t="s">
        <v>19</v>
      </c>
      <c r="N225" s="251" t="s">
        <v>44</v>
      </c>
      <c r="O225" s="84"/>
      <c r="P225" s="221">
        <f>O225*H225</f>
        <v>0</v>
      </c>
      <c r="Q225" s="221">
        <v>0.00092000000000000003</v>
      </c>
      <c r="R225" s="221">
        <f>Q225*H225</f>
        <v>0.037140399999999997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246</v>
      </c>
      <c r="AT225" s="223" t="s">
        <v>243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235</v>
      </c>
      <c r="BM225" s="223" t="s">
        <v>3040</v>
      </c>
    </row>
    <row r="226" s="13" customFormat="1">
      <c r="A226" s="13"/>
      <c r="B226" s="230"/>
      <c r="C226" s="231"/>
      <c r="D226" s="232" t="s">
        <v>221</v>
      </c>
      <c r="E226" s="233" t="s">
        <v>19</v>
      </c>
      <c r="F226" s="234" t="s">
        <v>3041</v>
      </c>
      <c r="G226" s="231"/>
      <c r="H226" s="235">
        <v>36.700000000000003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221</v>
      </c>
      <c r="AU226" s="241" t="s">
        <v>82</v>
      </c>
      <c r="AV226" s="13" t="s">
        <v>82</v>
      </c>
      <c r="AW226" s="13" t="s">
        <v>35</v>
      </c>
      <c r="AX226" s="13" t="s">
        <v>80</v>
      </c>
      <c r="AY226" s="241" t="s">
        <v>202</v>
      </c>
    </row>
    <row r="227" s="13" customFormat="1">
      <c r="A227" s="13"/>
      <c r="B227" s="230"/>
      <c r="C227" s="231"/>
      <c r="D227" s="232" t="s">
        <v>221</v>
      </c>
      <c r="E227" s="231"/>
      <c r="F227" s="234" t="s">
        <v>3042</v>
      </c>
      <c r="G227" s="231"/>
      <c r="H227" s="235">
        <v>40.369999999999997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221</v>
      </c>
      <c r="AU227" s="241" t="s">
        <v>82</v>
      </c>
      <c r="AV227" s="13" t="s">
        <v>82</v>
      </c>
      <c r="AW227" s="13" t="s">
        <v>4</v>
      </c>
      <c r="AX227" s="13" t="s">
        <v>80</v>
      </c>
      <c r="AY227" s="241" t="s">
        <v>202</v>
      </c>
    </row>
    <row r="228" s="2" customFormat="1" ht="24.15" customHeight="1">
      <c r="A228" s="38"/>
      <c r="B228" s="39"/>
      <c r="C228" s="212" t="s">
        <v>512</v>
      </c>
      <c r="D228" s="212" t="s">
        <v>205</v>
      </c>
      <c r="E228" s="213" t="s">
        <v>3043</v>
      </c>
      <c r="F228" s="214" t="s">
        <v>3044</v>
      </c>
      <c r="G228" s="215" t="s">
        <v>218</v>
      </c>
      <c r="H228" s="216">
        <v>0</v>
      </c>
      <c r="I228" s="217"/>
      <c r="J228" s="218">
        <f>ROUND(I228*H228,2)</f>
        <v>0</v>
      </c>
      <c r="K228" s="214" t="s">
        <v>209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235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235</v>
      </c>
      <c r="BM228" s="223" t="s">
        <v>3045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3046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82</v>
      </c>
    </row>
    <row r="230" s="2" customFormat="1" ht="24.15" customHeight="1">
      <c r="A230" s="38"/>
      <c r="B230" s="39"/>
      <c r="C230" s="212" t="s">
        <v>230</v>
      </c>
      <c r="D230" s="212" t="s">
        <v>205</v>
      </c>
      <c r="E230" s="213" t="s">
        <v>3047</v>
      </c>
      <c r="F230" s="214" t="s">
        <v>3048</v>
      </c>
      <c r="G230" s="215" t="s">
        <v>218</v>
      </c>
      <c r="H230" s="216">
        <v>30.568999999999999</v>
      </c>
      <c r="I230" s="217"/>
      <c r="J230" s="218">
        <f>ROUND(I230*H230,2)</f>
        <v>0</v>
      </c>
      <c r="K230" s="214" t="s">
        <v>209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235</v>
      </c>
      <c r="AT230" s="223" t="s">
        <v>205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235</v>
      </c>
      <c r="BM230" s="223" t="s">
        <v>3049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3050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2" customFormat="1" ht="24.15" customHeight="1">
      <c r="A232" s="38"/>
      <c r="B232" s="39"/>
      <c r="C232" s="212" t="s">
        <v>521</v>
      </c>
      <c r="D232" s="212" t="s">
        <v>205</v>
      </c>
      <c r="E232" s="213" t="s">
        <v>3047</v>
      </c>
      <c r="F232" s="214" t="s">
        <v>3048</v>
      </c>
      <c r="G232" s="215" t="s">
        <v>218</v>
      </c>
      <c r="H232" s="216">
        <v>0.191</v>
      </c>
      <c r="I232" s="217"/>
      <c r="J232" s="218">
        <f>ROUND(I232*H232,2)</f>
        <v>0</v>
      </c>
      <c r="K232" s="214" t="s">
        <v>209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235</v>
      </c>
      <c r="AT232" s="223" t="s">
        <v>205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235</v>
      </c>
      <c r="BM232" s="223" t="s">
        <v>3051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3050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82</v>
      </c>
    </row>
    <row r="234" s="2" customFormat="1" ht="37.8" customHeight="1">
      <c r="A234" s="38"/>
      <c r="B234" s="39"/>
      <c r="C234" s="212" t="s">
        <v>526</v>
      </c>
      <c r="D234" s="212" t="s">
        <v>205</v>
      </c>
      <c r="E234" s="213" t="s">
        <v>3052</v>
      </c>
      <c r="F234" s="214" t="s">
        <v>3053</v>
      </c>
      <c r="G234" s="215" t="s">
        <v>218</v>
      </c>
      <c r="H234" s="216">
        <v>2.3559999999999999</v>
      </c>
      <c r="I234" s="217"/>
      <c r="J234" s="218">
        <f>ROUND(I234*H234,2)</f>
        <v>0</v>
      </c>
      <c r="K234" s="214" t="s">
        <v>209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235</v>
      </c>
      <c r="AT234" s="223" t="s">
        <v>205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235</v>
      </c>
      <c r="BM234" s="223" t="s">
        <v>3054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3055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82</v>
      </c>
    </row>
    <row r="236" s="2" customFormat="1" ht="37.8" customHeight="1">
      <c r="A236" s="38"/>
      <c r="B236" s="39"/>
      <c r="C236" s="212" t="s">
        <v>531</v>
      </c>
      <c r="D236" s="212" t="s">
        <v>205</v>
      </c>
      <c r="E236" s="213" t="s">
        <v>3056</v>
      </c>
      <c r="F236" s="214" t="s">
        <v>3057</v>
      </c>
      <c r="G236" s="215" t="s">
        <v>218</v>
      </c>
      <c r="H236" s="216">
        <v>2.3559999999999999</v>
      </c>
      <c r="I236" s="217"/>
      <c r="J236" s="218">
        <f>ROUND(I236*H236,2)</f>
        <v>0</v>
      </c>
      <c r="K236" s="214" t="s">
        <v>209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235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235</v>
      </c>
      <c r="BM236" s="223" t="s">
        <v>3058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3059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82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3060</v>
      </c>
      <c r="F238" s="210" t="s">
        <v>3061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SUM(P239:P409)</f>
        <v>0</v>
      </c>
      <c r="Q238" s="204"/>
      <c r="R238" s="205">
        <f>SUM(R239:R409)</f>
        <v>0.94089050000000007</v>
      </c>
      <c r="S238" s="204"/>
      <c r="T238" s="206">
        <f>SUM(T239:T409)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82</v>
      </c>
      <c r="AT238" s="208" t="s">
        <v>72</v>
      </c>
      <c r="AU238" s="208" t="s">
        <v>80</v>
      </c>
      <c r="AY238" s="207" t="s">
        <v>202</v>
      </c>
      <c r="BK238" s="209">
        <f>SUM(BK239:BK409)</f>
        <v>0</v>
      </c>
    </row>
    <row r="239" s="2" customFormat="1" ht="16.5" customHeight="1">
      <c r="A239" s="38"/>
      <c r="B239" s="39"/>
      <c r="C239" s="242" t="s">
        <v>536</v>
      </c>
      <c r="D239" s="242" t="s">
        <v>243</v>
      </c>
      <c r="E239" s="243" t="s">
        <v>3062</v>
      </c>
      <c r="F239" s="244" t="s">
        <v>3063</v>
      </c>
      <c r="G239" s="245" t="s">
        <v>280</v>
      </c>
      <c r="H239" s="246">
        <v>4</v>
      </c>
      <c r="I239" s="247"/>
      <c r="J239" s="248">
        <f>ROUND(I239*H239,2)</f>
        <v>0</v>
      </c>
      <c r="K239" s="244" t="s">
        <v>209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0.00018000000000000001</v>
      </c>
      <c r="R239" s="221">
        <f>Q239*H239</f>
        <v>0.00072000000000000005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3064</v>
      </c>
    </row>
    <row r="240" s="2" customFormat="1" ht="16.5" customHeight="1">
      <c r="A240" s="38"/>
      <c r="B240" s="39"/>
      <c r="C240" s="242" t="s">
        <v>540</v>
      </c>
      <c r="D240" s="242" t="s">
        <v>243</v>
      </c>
      <c r="E240" s="243" t="s">
        <v>3065</v>
      </c>
      <c r="F240" s="244" t="s">
        <v>3066</v>
      </c>
      <c r="G240" s="245" t="s">
        <v>280</v>
      </c>
      <c r="H240" s="246">
        <v>14</v>
      </c>
      <c r="I240" s="247"/>
      <c r="J240" s="248">
        <f>ROUND(I240*H240,2)</f>
        <v>0</v>
      </c>
      <c r="K240" s="244" t="s">
        <v>209</v>
      </c>
      <c r="L240" s="249"/>
      <c r="M240" s="250" t="s">
        <v>19</v>
      </c>
      <c r="N240" s="251" t="s">
        <v>44</v>
      </c>
      <c r="O240" s="84"/>
      <c r="P240" s="221">
        <f>O240*H240</f>
        <v>0</v>
      </c>
      <c r="Q240" s="221">
        <v>0.00024000000000000001</v>
      </c>
      <c r="R240" s="221">
        <f>Q240*H240</f>
        <v>0.0033600000000000001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246</v>
      </c>
      <c r="AT240" s="223" t="s">
        <v>243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235</v>
      </c>
      <c r="BM240" s="223" t="s">
        <v>3067</v>
      </c>
    </row>
    <row r="241" s="2" customFormat="1" ht="16.5" customHeight="1">
      <c r="A241" s="38"/>
      <c r="B241" s="39"/>
      <c r="C241" s="242" t="s">
        <v>545</v>
      </c>
      <c r="D241" s="242" t="s">
        <v>243</v>
      </c>
      <c r="E241" s="243" t="s">
        <v>3068</v>
      </c>
      <c r="F241" s="244" t="s">
        <v>3069</v>
      </c>
      <c r="G241" s="245" t="s">
        <v>280</v>
      </c>
      <c r="H241" s="246">
        <v>2</v>
      </c>
      <c r="I241" s="247"/>
      <c r="J241" s="248">
        <f>ROUND(I241*H241,2)</f>
        <v>0</v>
      </c>
      <c r="K241" s="244" t="s">
        <v>209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0.00067000000000000002</v>
      </c>
      <c r="R241" s="221">
        <f>Q241*H241</f>
        <v>0.0013400000000000001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246</v>
      </c>
      <c r="AT241" s="223" t="s">
        <v>243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3070</v>
      </c>
    </row>
    <row r="242" s="2" customFormat="1" ht="16.5" customHeight="1">
      <c r="A242" s="38"/>
      <c r="B242" s="39"/>
      <c r="C242" s="242" t="s">
        <v>550</v>
      </c>
      <c r="D242" s="242" t="s">
        <v>243</v>
      </c>
      <c r="E242" s="243" t="s">
        <v>3071</v>
      </c>
      <c r="F242" s="244" t="s">
        <v>3072</v>
      </c>
      <c r="G242" s="245" t="s">
        <v>280</v>
      </c>
      <c r="H242" s="246">
        <v>2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9.0000000000000006E-05</v>
      </c>
      <c r="R242" s="221">
        <f>Q242*H242</f>
        <v>0.00018000000000000001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246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235</v>
      </c>
      <c r="BM242" s="223" t="s">
        <v>3073</v>
      </c>
    </row>
    <row r="243" s="2" customFormat="1" ht="16.5" customHeight="1">
      <c r="A243" s="38"/>
      <c r="B243" s="39"/>
      <c r="C243" s="242" t="s">
        <v>555</v>
      </c>
      <c r="D243" s="242" t="s">
        <v>243</v>
      </c>
      <c r="E243" s="243" t="s">
        <v>3074</v>
      </c>
      <c r="F243" s="244" t="s">
        <v>3075</v>
      </c>
      <c r="G243" s="245" t="s">
        <v>280</v>
      </c>
      <c r="H243" s="246">
        <v>6</v>
      </c>
      <c r="I243" s="247"/>
      <c r="J243" s="248">
        <f>ROUND(I243*H243,2)</f>
        <v>0</v>
      </c>
      <c r="K243" s="244" t="s">
        <v>209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0.00032000000000000003</v>
      </c>
      <c r="R243" s="221">
        <f>Q243*H243</f>
        <v>0.0019200000000000003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246</v>
      </c>
      <c r="AT243" s="223" t="s">
        <v>243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235</v>
      </c>
      <c r="BM243" s="223" t="s">
        <v>3076</v>
      </c>
    </row>
    <row r="244" s="2" customFormat="1" ht="16.5" customHeight="1">
      <c r="A244" s="38"/>
      <c r="B244" s="39"/>
      <c r="C244" s="242" t="s">
        <v>560</v>
      </c>
      <c r="D244" s="242" t="s">
        <v>243</v>
      </c>
      <c r="E244" s="243" t="s">
        <v>3077</v>
      </c>
      <c r="F244" s="244" t="s">
        <v>3078</v>
      </c>
      <c r="G244" s="245" t="s">
        <v>280</v>
      </c>
      <c r="H244" s="246">
        <v>0</v>
      </c>
      <c r="I244" s="247"/>
      <c r="J244" s="248">
        <f>ROUND(I244*H244,2)</f>
        <v>0</v>
      </c>
      <c r="K244" s="244" t="s">
        <v>209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4.0000000000000003E-05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246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235</v>
      </c>
      <c r="BM244" s="223" t="s">
        <v>3079</v>
      </c>
    </row>
    <row r="245" s="2" customFormat="1" ht="16.5" customHeight="1">
      <c r="A245" s="38"/>
      <c r="B245" s="39"/>
      <c r="C245" s="242" t="s">
        <v>565</v>
      </c>
      <c r="D245" s="242" t="s">
        <v>243</v>
      </c>
      <c r="E245" s="243" t="s">
        <v>3080</v>
      </c>
      <c r="F245" s="244" t="s">
        <v>3081</v>
      </c>
      <c r="G245" s="245" t="s">
        <v>280</v>
      </c>
      <c r="H245" s="246">
        <v>2</v>
      </c>
      <c r="I245" s="247"/>
      <c r="J245" s="248">
        <f>ROUND(I245*H245,2)</f>
        <v>0</v>
      </c>
      <c r="K245" s="244" t="s">
        <v>209</v>
      </c>
      <c r="L245" s="249"/>
      <c r="M245" s="250" t="s">
        <v>19</v>
      </c>
      <c r="N245" s="251" t="s">
        <v>44</v>
      </c>
      <c r="O245" s="84"/>
      <c r="P245" s="221">
        <f>O245*H245</f>
        <v>0</v>
      </c>
      <c r="Q245" s="221">
        <v>0.00027999999999999998</v>
      </c>
      <c r="R245" s="221">
        <f>Q245*H245</f>
        <v>0.00055999999999999995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246</v>
      </c>
      <c r="AT245" s="223" t="s">
        <v>243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235</v>
      </c>
      <c r="BM245" s="223" t="s">
        <v>3082</v>
      </c>
    </row>
    <row r="246" s="2" customFormat="1" ht="16.5" customHeight="1">
      <c r="A246" s="38"/>
      <c r="B246" s="39"/>
      <c r="C246" s="242" t="s">
        <v>570</v>
      </c>
      <c r="D246" s="242" t="s">
        <v>243</v>
      </c>
      <c r="E246" s="243" t="s">
        <v>3083</v>
      </c>
      <c r="F246" s="244" t="s">
        <v>3084</v>
      </c>
      <c r="G246" s="245" t="s">
        <v>280</v>
      </c>
      <c r="H246" s="246">
        <v>6</v>
      </c>
      <c r="I246" s="247"/>
      <c r="J246" s="248">
        <f>ROUND(I246*H246,2)</f>
        <v>0</v>
      </c>
      <c r="K246" s="244" t="s">
        <v>209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0.00020000000000000001</v>
      </c>
      <c r="R246" s="221">
        <f>Q246*H246</f>
        <v>0.0012000000000000001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246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235</v>
      </c>
      <c r="BM246" s="223" t="s">
        <v>3085</v>
      </c>
    </row>
    <row r="247" s="2" customFormat="1" ht="16.5" customHeight="1">
      <c r="A247" s="38"/>
      <c r="B247" s="39"/>
      <c r="C247" s="242" t="s">
        <v>575</v>
      </c>
      <c r="D247" s="242" t="s">
        <v>243</v>
      </c>
      <c r="E247" s="243" t="s">
        <v>3086</v>
      </c>
      <c r="F247" s="244" t="s">
        <v>3087</v>
      </c>
      <c r="G247" s="245" t="s">
        <v>280</v>
      </c>
      <c r="H247" s="246">
        <v>3</v>
      </c>
      <c r="I247" s="247"/>
      <c r="J247" s="248">
        <f>ROUND(I247*H247,2)</f>
        <v>0</v>
      </c>
      <c r="K247" s="244" t="s">
        <v>209</v>
      </c>
      <c r="L247" s="249"/>
      <c r="M247" s="250" t="s">
        <v>19</v>
      </c>
      <c r="N247" s="251" t="s">
        <v>44</v>
      </c>
      <c r="O247" s="84"/>
      <c r="P247" s="221">
        <f>O247*H247</f>
        <v>0</v>
      </c>
      <c r="Q247" s="221">
        <v>3.0000000000000001E-05</v>
      </c>
      <c r="R247" s="221">
        <f>Q247*H247</f>
        <v>9.0000000000000006E-05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246</v>
      </c>
      <c r="AT247" s="223" t="s">
        <v>243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235</v>
      </c>
      <c r="BM247" s="223" t="s">
        <v>3088</v>
      </c>
    </row>
    <row r="248" s="2" customFormat="1" ht="16.5" customHeight="1">
      <c r="A248" s="38"/>
      <c r="B248" s="39"/>
      <c r="C248" s="242" t="s">
        <v>580</v>
      </c>
      <c r="D248" s="242" t="s">
        <v>243</v>
      </c>
      <c r="E248" s="243" t="s">
        <v>3089</v>
      </c>
      <c r="F248" s="244" t="s">
        <v>3090</v>
      </c>
      <c r="G248" s="245" t="s">
        <v>280</v>
      </c>
      <c r="H248" s="246">
        <v>0</v>
      </c>
      <c r="I248" s="247"/>
      <c r="J248" s="248">
        <f>ROUND(I248*H248,2)</f>
        <v>0</v>
      </c>
      <c r="K248" s="244" t="s">
        <v>209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3.0000000000000001E-05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246</v>
      </c>
      <c r="AT248" s="223" t="s">
        <v>243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235</v>
      </c>
      <c r="BM248" s="223" t="s">
        <v>3091</v>
      </c>
    </row>
    <row r="249" s="2" customFormat="1" ht="16.5" customHeight="1">
      <c r="A249" s="38"/>
      <c r="B249" s="39"/>
      <c r="C249" s="242" t="s">
        <v>585</v>
      </c>
      <c r="D249" s="242" t="s">
        <v>243</v>
      </c>
      <c r="E249" s="243" t="s">
        <v>3092</v>
      </c>
      <c r="F249" s="244" t="s">
        <v>3093</v>
      </c>
      <c r="G249" s="245" t="s">
        <v>280</v>
      </c>
      <c r="H249" s="246">
        <v>2</v>
      </c>
      <c r="I249" s="247"/>
      <c r="J249" s="248">
        <f>ROUND(I249*H249,2)</f>
        <v>0</v>
      </c>
      <c r="K249" s="244" t="s">
        <v>209</v>
      </c>
      <c r="L249" s="249"/>
      <c r="M249" s="250" t="s">
        <v>19</v>
      </c>
      <c r="N249" s="251" t="s">
        <v>44</v>
      </c>
      <c r="O249" s="84"/>
      <c r="P249" s="221">
        <f>O249*H249</f>
        <v>0</v>
      </c>
      <c r="Q249" s="221">
        <v>8.0000000000000007E-05</v>
      </c>
      <c r="R249" s="221">
        <f>Q249*H249</f>
        <v>0.00016000000000000001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246</v>
      </c>
      <c r="AT249" s="223" t="s">
        <v>243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235</v>
      </c>
      <c r="BM249" s="223" t="s">
        <v>3094</v>
      </c>
    </row>
    <row r="250" s="2" customFormat="1" ht="16.5" customHeight="1">
      <c r="A250" s="38"/>
      <c r="B250" s="39"/>
      <c r="C250" s="242" t="s">
        <v>590</v>
      </c>
      <c r="D250" s="242" t="s">
        <v>243</v>
      </c>
      <c r="E250" s="243" t="s">
        <v>3095</v>
      </c>
      <c r="F250" s="244" t="s">
        <v>3096</v>
      </c>
      <c r="G250" s="245" t="s">
        <v>280</v>
      </c>
      <c r="H250" s="246">
        <v>5</v>
      </c>
      <c r="I250" s="247"/>
      <c r="J250" s="248">
        <f>ROUND(I250*H250,2)</f>
        <v>0</v>
      </c>
      <c r="K250" s="244" t="s">
        <v>209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8.0000000000000007E-05</v>
      </c>
      <c r="R250" s="221">
        <f>Q250*H250</f>
        <v>0.00040000000000000002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246</v>
      </c>
      <c r="AT250" s="223" t="s">
        <v>243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3097</v>
      </c>
    </row>
    <row r="251" s="2" customFormat="1" ht="16.5" customHeight="1">
      <c r="A251" s="38"/>
      <c r="B251" s="39"/>
      <c r="C251" s="242" t="s">
        <v>594</v>
      </c>
      <c r="D251" s="242" t="s">
        <v>243</v>
      </c>
      <c r="E251" s="243" t="s">
        <v>3098</v>
      </c>
      <c r="F251" s="244" t="s">
        <v>3099</v>
      </c>
      <c r="G251" s="245" t="s">
        <v>280</v>
      </c>
      <c r="H251" s="246">
        <v>3</v>
      </c>
      <c r="I251" s="247"/>
      <c r="J251" s="248">
        <f>ROUND(I251*H251,2)</f>
        <v>0</v>
      </c>
      <c r="K251" s="244" t="s">
        <v>209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2.0000000000000002E-05</v>
      </c>
      <c r="R251" s="221">
        <f>Q251*H251</f>
        <v>6.0000000000000008E-05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246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3100</v>
      </c>
    </row>
    <row r="252" s="2" customFormat="1" ht="16.5" customHeight="1">
      <c r="A252" s="38"/>
      <c r="B252" s="39"/>
      <c r="C252" s="242" t="s">
        <v>598</v>
      </c>
      <c r="D252" s="242" t="s">
        <v>243</v>
      </c>
      <c r="E252" s="243" t="s">
        <v>3101</v>
      </c>
      <c r="F252" s="244" t="s">
        <v>3102</v>
      </c>
      <c r="G252" s="245" t="s">
        <v>280</v>
      </c>
      <c r="H252" s="246">
        <v>0</v>
      </c>
      <c r="I252" s="247"/>
      <c r="J252" s="248">
        <f>ROUND(I252*H252,2)</f>
        <v>0</v>
      </c>
      <c r="K252" s="244" t="s">
        <v>209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5.0000000000000002E-05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246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235</v>
      </c>
      <c r="BM252" s="223" t="s">
        <v>3103</v>
      </c>
    </row>
    <row r="253" s="2" customFormat="1" ht="16.5" customHeight="1">
      <c r="A253" s="38"/>
      <c r="B253" s="39"/>
      <c r="C253" s="242" t="s">
        <v>604</v>
      </c>
      <c r="D253" s="242" t="s">
        <v>243</v>
      </c>
      <c r="E253" s="243" t="s">
        <v>3104</v>
      </c>
      <c r="F253" s="244" t="s">
        <v>3105</v>
      </c>
      <c r="G253" s="245" t="s">
        <v>280</v>
      </c>
      <c r="H253" s="246">
        <v>2</v>
      </c>
      <c r="I253" s="247"/>
      <c r="J253" s="248">
        <f>ROUND(I253*H253,2)</f>
        <v>0</v>
      </c>
      <c r="K253" s="244" t="s">
        <v>209</v>
      </c>
      <c r="L253" s="249"/>
      <c r="M253" s="250" t="s">
        <v>19</v>
      </c>
      <c r="N253" s="251" t="s">
        <v>44</v>
      </c>
      <c r="O253" s="84"/>
      <c r="P253" s="221">
        <f>O253*H253</f>
        <v>0</v>
      </c>
      <c r="Q253" s="221">
        <v>1.0000000000000001E-05</v>
      </c>
      <c r="R253" s="221">
        <f>Q253*H253</f>
        <v>2.0000000000000002E-05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246</v>
      </c>
      <c r="AT253" s="223" t="s">
        <v>243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3106</v>
      </c>
    </row>
    <row r="254" s="2" customFormat="1" ht="16.5" customHeight="1">
      <c r="A254" s="38"/>
      <c r="B254" s="39"/>
      <c r="C254" s="242" t="s">
        <v>610</v>
      </c>
      <c r="D254" s="242" t="s">
        <v>243</v>
      </c>
      <c r="E254" s="243" t="s">
        <v>3107</v>
      </c>
      <c r="F254" s="244" t="s">
        <v>3108</v>
      </c>
      <c r="G254" s="245" t="s">
        <v>280</v>
      </c>
      <c r="H254" s="246">
        <v>1</v>
      </c>
      <c r="I254" s="247"/>
      <c r="J254" s="248">
        <f>ROUND(I254*H254,2)</f>
        <v>0</v>
      </c>
      <c r="K254" s="244" t="s">
        <v>209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2.0000000000000002E-05</v>
      </c>
      <c r="R254" s="221">
        <f>Q254*H254</f>
        <v>2.0000000000000002E-05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246</v>
      </c>
      <c r="AT254" s="223" t="s">
        <v>243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235</v>
      </c>
      <c r="BM254" s="223" t="s">
        <v>3109</v>
      </c>
    </row>
    <row r="255" s="2" customFormat="1" ht="16.5" customHeight="1">
      <c r="A255" s="38"/>
      <c r="B255" s="39"/>
      <c r="C255" s="242" t="s">
        <v>614</v>
      </c>
      <c r="D255" s="242" t="s">
        <v>243</v>
      </c>
      <c r="E255" s="243" t="s">
        <v>3110</v>
      </c>
      <c r="F255" s="244" t="s">
        <v>3111</v>
      </c>
      <c r="G255" s="245" t="s">
        <v>280</v>
      </c>
      <c r="H255" s="246">
        <v>1</v>
      </c>
      <c r="I255" s="247"/>
      <c r="J255" s="248">
        <f>ROUND(I255*H255,2)</f>
        <v>0</v>
      </c>
      <c r="K255" s="244" t="s">
        <v>209</v>
      </c>
      <c r="L255" s="249"/>
      <c r="M255" s="250" t="s">
        <v>19</v>
      </c>
      <c r="N255" s="251" t="s">
        <v>44</v>
      </c>
      <c r="O255" s="84"/>
      <c r="P255" s="221">
        <f>O255*H255</f>
        <v>0</v>
      </c>
      <c r="Q255" s="221">
        <v>2.0000000000000002E-05</v>
      </c>
      <c r="R255" s="221">
        <f>Q255*H255</f>
        <v>2.0000000000000002E-05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246</v>
      </c>
      <c r="AT255" s="223" t="s">
        <v>243</v>
      </c>
      <c r="AU255" s="223" t="s">
        <v>82</v>
      </c>
      <c r="AY255" s="17" t="s">
        <v>202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235</v>
      </c>
      <c r="BM255" s="223" t="s">
        <v>3112</v>
      </c>
    </row>
    <row r="256" s="2" customFormat="1" ht="16.5" customHeight="1">
      <c r="A256" s="38"/>
      <c r="B256" s="39"/>
      <c r="C256" s="242" t="s">
        <v>618</v>
      </c>
      <c r="D256" s="242" t="s">
        <v>243</v>
      </c>
      <c r="E256" s="243" t="s">
        <v>3113</v>
      </c>
      <c r="F256" s="244" t="s">
        <v>3114</v>
      </c>
      <c r="G256" s="245" t="s">
        <v>280</v>
      </c>
      <c r="H256" s="246">
        <v>1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0.0016000000000000001</v>
      </c>
      <c r="R256" s="221">
        <f>Q256*H256</f>
        <v>0.0016000000000000001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246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3115</v>
      </c>
    </row>
    <row r="257" s="2" customFormat="1" ht="16.5" customHeight="1">
      <c r="A257" s="38"/>
      <c r="B257" s="39"/>
      <c r="C257" s="242" t="s">
        <v>623</v>
      </c>
      <c r="D257" s="242" t="s">
        <v>243</v>
      </c>
      <c r="E257" s="243" t="s">
        <v>3116</v>
      </c>
      <c r="F257" s="244" t="s">
        <v>3117</v>
      </c>
      <c r="G257" s="245" t="s">
        <v>280</v>
      </c>
      <c r="H257" s="246">
        <v>2</v>
      </c>
      <c r="I257" s="247"/>
      <c r="J257" s="248">
        <f>ROUND(I257*H257,2)</f>
        <v>0</v>
      </c>
      <c r="K257" s="244" t="s">
        <v>209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0.0016000000000000001</v>
      </c>
      <c r="R257" s="221">
        <f>Q257*H257</f>
        <v>0.0032000000000000002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246</v>
      </c>
      <c r="AT257" s="223" t="s">
        <v>243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235</v>
      </c>
      <c r="BM257" s="223" t="s">
        <v>3118</v>
      </c>
    </row>
    <row r="258" s="2" customFormat="1" ht="16.5" customHeight="1">
      <c r="A258" s="38"/>
      <c r="B258" s="39"/>
      <c r="C258" s="242" t="s">
        <v>628</v>
      </c>
      <c r="D258" s="242" t="s">
        <v>243</v>
      </c>
      <c r="E258" s="243" t="s">
        <v>3119</v>
      </c>
      <c r="F258" s="244" t="s">
        <v>3120</v>
      </c>
      <c r="G258" s="245" t="s">
        <v>280</v>
      </c>
      <c r="H258" s="246">
        <v>2</v>
      </c>
      <c r="I258" s="247"/>
      <c r="J258" s="248">
        <f>ROUND(I258*H258,2)</f>
        <v>0</v>
      </c>
      <c r="K258" s="244" t="s">
        <v>209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0.0035999999999999999</v>
      </c>
      <c r="R258" s="221">
        <f>Q258*H258</f>
        <v>0.0071999999999999998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3121</v>
      </c>
    </row>
    <row r="259" s="2" customFormat="1" ht="16.5" customHeight="1">
      <c r="A259" s="38"/>
      <c r="B259" s="39"/>
      <c r="C259" s="242" t="s">
        <v>635</v>
      </c>
      <c r="D259" s="242" t="s">
        <v>243</v>
      </c>
      <c r="E259" s="243" t="s">
        <v>3122</v>
      </c>
      <c r="F259" s="244" t="s">
        <v>3123</v>
      </c>
      <c r="G259" s="245" t="s">
        <v>280</v>
      </c>
      <c r="H259" s="246">
        <v>2</v>
      </c>
      <c r="I259" s="247"/>
      <c r="J259" s="248">
        <f>ROUND(I259*H259,2)</f>
        <v>0</v>
      </c>
      <c r="K259" s="244" t="s">
        <v>209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0.0018799999999999999</v>
      </c>
      <c r="R259" s="221">
        <f>Q259*H259</f>
        <v>0.0037599999999999999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246</v>
      </c>
      <c r="AT259" s="223" t="s">
        <v>243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235</v>
      </c>
      <c r="BM259" s="223" t="s">
        <v>3124</v>
      </c>
    </row>
    <row r="260" s="2" customFormat="1" ht="16.5" customHeight="1">
      <c r="A260" s="38"/>
      <c r="B260" s="39"/>
      <c r="C260" s="242" t="s">
        <v>639</v>
      </c>
      <c r="D260" s="242" t="s">
        <v>243</v>
      </c>
      <c r="E260" s="243" t="s">
        <v>3125</v>
      </c>
      <c r="F260" s="244" t="s">
        <v>3126</v>
      </c>
      <c r="G260" s="245" t="s">
        <v>280</v>
      </c>
      <c r="H260" s="246">
        <v>1</v>
      </c>
      <c r="I260" s="247"/>
      <c r="J260" s="248">
        <f>ROUND(I260*H260,2)</f>
        <v>0</v>
      </c>
      <c r="K260" s="244" t="s">
        <v>209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0.0032000000000000002</v>
      </c>
      <c r="R260" s="221">
        <f>Q260*H260</f>
        <v>0.0032000000000000002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246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235</v>
      </c>
      <c r="BM260" s="223" t="s">
        <v>3127</v>
      </c>
    </row>
    <row r="261" s="2" customFormat="1" ht="16.5" customHeight="1">
      <c r="A261" s="38"/>
      <c r="B261" s="39"/>
      <c r="C261" s="242" t="s">
        <v>644</v>
      </c>
      <c r="D261" s="242" t="s">
        <v>243</v>
      </c>
      <c r="E261" s="243" t="s">
        <v>3128</v>
      </c>
      <c r="F261" s="244" t="s">
        <v>3129</v>
      </c>
      <c r="G261" s="245" t="s">
        <v>280</v>
      </c>
      <c r="H261" s="246">
        <v>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6.0000000000000002E-05</v>
      </c>
      <c r="R261" s="221">
        <f>Q261*H261</f>
        <v>6.0000000000000002E-05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246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235</v>
      </c>
      <c r="BM261" s="223" t="s">
        <v>3130</v>
      </c>
    </row>
    <row r="262" s="2" customFormat="1" ht="16.5" customHeight="1">
      <c r="A262" s="38"/>
      <c r="B262" s="39"/>
      <c r="C262" s="242" t="s">
        <v>651</v>
      </c>
      <c r="D262" s="242" t="s">
        <v>243</v>
      </c>
      <c r="E262" s="243" t="s">
        <v>3131</v>
      </c>
      <c r="F262" s="244" t="s">
        <v>3132</v>
      </c>
      <c r="G262" s="245" t="s">
        <v>280</v>
      </c>
      <c r="H262" s="246">
        <v>2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0.00012</v>
      </c>
      <c r="R262" s="221">
        <f>Q262*H262</f>
        <v>0.00024000000000000001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246</v>
      </c>
      <c r="AT262" s="223" t="s">
        <v>243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235</v>
      </c>
      <c r="BM262" s="223" t="s">
        <v>3133</v>
      </c>
    </row>
    <row r="263" s="2" customFormat="1" ht="16.5" customHeight="1">
      <c r="A263" s="38"/>
      <c r="B263" s="39"/>
      <c r="C263" s="242" t="s">
        <v>659</v>
      </c>
      <c r="D263" s="242" t="s">
        <v>243</v>
      </c>
      <c r="E263" s="243" t="s">
        <v>3134</v>
      </c>
      <c r="F263" s="244" t="s">
        <v>3135</v>
      </c>
      <c r="G263" s="245" t="s">
        <v>280</v>
      </c>
      <c r="H263" s="246">
        <v>1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0.00032000000000000003</v>
      </c>
      <c r="R263" s="221">
        <f>Q263*H263</f>
        <v>0.00032000000000000003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3136</v>
      </c>
    </row>
    <row r="264" s="2" customFormat="1" ht="16.5" customHeight="1">
      <c r="A264" s="38"/>
      <c r="B264" s="39"/>
      <c r="C264" s="242" t="s">
        <v>664</v>
      </c>
      <c r="D264" s="242" t="s">
        <v>243</v>
      </c>
      <c r="E264" s="243" t="s">
        <v>3137</v>
      </c>
      <c r="F264" s="244" t="s">
        <v>3138</v>
      </c>
      <c r="G264" s="245" t="s">
        <v>280</v>
      </c>
      <c r="H264" s="246">
        <v>2</v>
      </c>
      <c r="I264" s="247"/>
      <c r="J264" s="248">
        <f>ROUND(I264*H264,2)</f>
        <v>0</v>
      </c>
      <c r="K264" s="244" t="s">
        <v>19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0.00048000000000000001</v>
      </c>
      <c r="R264" s="221">
        <f>Q264*H264</f>
        <v>0.00096000000000000002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246</v>
      </c>
      <c r="AT264" s="223" t="s">
        <v>243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235</v>
      </c>
      <c r="BM264" s="223" t="s">
        <v>3139</v>
      </c>
    </row>
    <row r="265" s="2" customFormat="1" ht="16.5" customHeight="1">
      <c r="A265" s="38"/>
      <c r="B265" s="39"/>
      <c r="C265" s="212" t="s">
        <v>672</v>
      </c>
      <c r="D265" s="212" t="s">
        <v>205</v>
      </c>
      <c r="E265" s="213" t="s">
        <v>3140</v>
      </c>
      <c r="F265" s="214" t="s">
        <v>3141</v>
      </c>
      <c r="G265" s="215" t="s">
        <v>208</v>
      </c>
      <c r="H265" s="216">
        <v>87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0.00042999999999999999</v>
      </c>
      <c r="R265" s="221">
        <f>Q265*H265</f>
        <v>0.037409999999999999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3142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3143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 ht="16.5" customHeight="1">
      <c r="A267" s="38"/>
      <c r="B267" s="39"/>
      <c r="C267" s="242" t="s">
        <v>677</v>
      </c>
      <c r="D267" s="242" t="s">
        <v>243</v>
      </c>
      <c r="E267" s="243" t="s">
        <v>3144</v>
      </c>
      <c r="F267" s="244" t="s">
        <v>3145</v>
      </c>
      <c r="G267" s="245" t="s">
        <v>208</v>
      </c>
      <c r="H267" s="246">
        <v>95.700000000000003</v>
      </c>
      <c r="I267" s="247"/>
      <c r="J267" s="248">
        <f>ROUND(I267*H267,2)</f>
        <v>0</v>
      </c>
      <c r="K267" s="244" t="s">
        <v>209</v>
      </c>
      <c r="L267" s="249"/>
      <c r="M267" s="250" t="s">
        <v>19</v>
      </c>
      <c r="N267" s="251" t="s">
        <v>44</v>
      </c>
      <c r="O267" s="84"/>
      <c r="P267" s="221">
        <f>O267*H267</f>
        <v>0</v>
      </c>
      <c r="Q267" s="221">
        <v>0.00038000000000000002</v>
      </c>
      <c r="R267" s="221">
        <f>Q267*H267</f>
        <v>0.036366000000000002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246</v>
      </c>
      <c r="AT267" s="223" t="s">
        <v>243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235</v>
      </c>
      <c r="BM267" s="223" t="s">
        <v>3146</v>
      </c>
    </row>
    <row r="268" s="13" customFormat="1">
      <c r="A268" s="13"/>
      <c r="B268" s="230"/>
      <c r="C268" s="231"/>
      <c r="D268" s="232" t="s">
        <v>221</v>
      </c>
      <c r="E268" s="231"/>
      <c r="F268" s="234" t="s">
        <v>3147</v>
      </c>
      <c r="G268" s="231"/>
      <c r="H268" s="235">
        <v>95.700000000000003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221</v>
      </c>
      <c r="AU268" s="241" t="s">
        <v>82</v>
      </c>
      <c r="AV268" s="13" t="s">
        <v>82</v>
      </c>
      <c r="AW268" s="13" t="s">
        <v>4</v>
      </c>
      <c r="AX268" s="13" t="s">
        <v>80</v>
      </c>
      <c r="AY268" s="241" t="s">
        <v>202</v>
      </c>
    </row>
    <row r="269" s="2" customFormat="1" ht="16.5" customHeight="1">
      <c r="A269" s="38"/>
      <c r="B269" s="39"/>
      <c r="C269" s="212" t="s">
        <v>684</v>
      </c>
      <c r="D269" s="212" t="s">
        <v>205</v>
      </c>
      <c r="E269" s="213" t="s">
        <v>3148</v>
      </c>
      <c r="F269" s="214" t="s">
        <v>3149</v>
      </c>
      <c r="G269" s="215" t="s">
        <v>208</v>
      </c>
      <c r="H269" s="216">
        <v>15.4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0.00051000000000000004</v>
      </c>
      <c r="R269" s="221">
        <f>Q269*H269</f>
        <v>0.0078540000000000016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235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235</v>
      </c>
      <c r="BM269" s="223" t="s">
        <v>3150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3151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 ht="16.5" customHeight="1">
      <c r="A271" s="38"/>
      <c r="B271" s="39"/>
      <c r="C271" s="242" t="s">
        <v>689</v>
      </c>
      <c r="D271" s="242" t="s">
        <v>243</v>
      </c>
      <c r="E271" s="243" t="s">
        <v>3152</v>
      </c>
      <c r="F271" s="244" t="s">
        <v>3153</v>
      </c>
      <c r="G271" s="245" t="s">
        <v>208</v>
      </c>
      <c r="H271" s="246">
        <v>16.940000000000001</v>
      </c>
      <c r="I271" s="247"/>
      <c r="J271" s="248">
        <f>ROUND(I271*H271,2)</f>
        <v>0</v>
      </c>
      <c r="K271" s="244" t="s">
        <v>209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0.00056999999999999998</v>
      </c>
      <c r="R271" s="221">
        <f>Q271*H271</f>
        <v>0.0096558000000000008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246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3154</v>
      </c>
    </row>
    <row r="272" s="13" customFormat="1">
      <c r="A272" s="13"/>
      <c r="B272" s="230"/>
      <c r="C272" s="231"/>
      <c r="D272" s="232" t="s">
        <v>221</v>
      </c>
      <c r="E272" s="231"/>
      <c r="F272" s="234" t="s">
        <v>3155</v>
      </c>
      <c r="G272" s="231"/>
      <c r="H272" s="235">
        <v>16.940000000000001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221</v>
      </c>
      <c r="AU272" s="241" t="s">
        <v>82</v>
      </c>
      <c r="AV272" s="13" t="s">
        <v>82</v>
      </c>
      <c r="AW272" s="13" t="s">
        <v>4</v>
      </c>
      <c r="AX272" s="13" t="s">
        <v>80</v>
      </c>
      <c r="AY272" s="241" t="s">
        <v>202</v>
      </c>
    </row>
    <row r="273" s="2" customFormat="1" ht="16.5" customHeight="1">
      <c r="A273" s="38"/>
      <c r="B273" s="39"/>
      <c r="C273" s="212" t="s">
        <v>693</v>
      </c>
      <c r="D273" s="212" t="s">
        <v>205</v>
      </c>
      <c r="E273" s="213" t="s">
        <v>3156</v>
      </c>
      <c r="F273" s="214" t="s">
        <v>3157</v>
      </c>
      <c r="G273" s="215" t="s">
        <v>208</v>
      </c>
      <c r="H273" s="216">
        <v>15.300000000000001</v>
      </c>
      <c r="I273" s="217"/>
      <c r="J273" s="218">
        <f>ROUND(I273*H273,2)</f>
        <v>0</v>
      </c>
      <c r="K273" s="214" t="s">
        <v>209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0.00066</v>
      </c>
      <c r="R273" s="221">
        <f>Q273*H273</f>
        <v>0.010098000000000001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235</v>
      </c>
      <c r="AT273" s="223" t="s">
        <v>205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3158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3159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82</v>
      </c>
    </row>
    <row r="275" s="2" customFormat="1" ht="16.5" customHeight="1">
      <c r="A275" s="38"/>
      <c r="B275" s="39"/>
      <c r="C275" s="242" t="s">
        <v>697</v>
      </c>
      <c r="D275" s="242" t="s">
        <v>243</v>
      </c>
      <c r="E275" s="243" t="s">
        <v>3160</v>
      </c>
      <c r="F275" s="244" t="s">
        <v>3161</v>
      </c>
      <c r="G275" s="245" t="s">
        <v>208</v>
      </c>
      <c r="H275" s="246">
        <v>16.829999999999998</v>
      </c>
      <c r="I275" s="247"/>
      <c r="J275" s="248">
        <f>ROUND(I275*H275,2)</f>
        <v>0</v>
      </c>
      <c r="K275" s="244" t="s">
        <v>209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0.00075000000000000002</v>
      </c>
      <c r="R275" s="221">
        <f>Q275*H275</f>
        <v>0.012622499999999998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3162</v>
      </c>
    </row>
    <row r="276" s="13" customFormat="1">
      <c r="A276" s="13"/>
      <c r="B276" s="230"/>
      <c r="C276" s="231"/>
      <c r="D276" s="232" t="s">
        <v>221</v>
      </c>
      <c r="E276" s="231"/>
      <c r="F276" s="234" t="s">
        <v>3163</v>
      </c>
      <c r="G276" s="231"/>
      <c r="H276" s="235">
        <v>16.829999999999998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221</v>
      </c>
      <c r="AU276" s="241" t="s">
        <v>82</v>
      </c>
      <c r="AV276" s="13" t="s">
        <v>82</v>
      </c>
      <c r="AW276" s="13" t="s">
        <v>4</v>
      </c>
      <c r="AX276" s="13" t="s">
        <v>80</v>
      </c>
      <c r="AY276" s="241" t="s">
        <v>202</v>
      </c>
    </row>
    <row r="277" s="2" customFormat="1" ht="16.5" customHeight="1">
      <c r="A277" s="38"/>
      <c r="B277" s="39"/>
      <c r="C277" s="212" t="s">
        <v>702</v>
      </c>
      <c r="D277" s="212" t="s">
        <v>205</v>
      </c>
      <c r="E277" s="213" t="s">
        <v>3164</v>
      </c>
      <c r="F277" s="214" t="s">
        <v>3165</v>
      </c>
      <c r="G277" s="215" t="s">
        <v>208</v>
      </c>
      <c r="H277" s="216">
        <v>19.199999999999999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0.0010100000000000001</v>
      </c>
      <c r="R277" s="221">
        <f>Q277*H277</f>
        <v>0.019392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235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235</v>
      </c>
      <c r="BM277" s="223" t="s">
        <v>3166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3167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16.5" customHeight="1">
      <c r="A279" s="38"/>
      <c r="B279" s="39"/>
      <c r="C279" s="242" t="s">
        <v>707</v>
      </c>
      <c r="D279" s="242" t="s">
        <v>243</v>
      </c>
      <c r="E279" s="243" t="s">
        <v>3168</v>
      </c>
      <c r="F279" s="244" t="s">
        <v>3169</v>
      </c>
      <c r="G279" s="245" t="s">
        <v>208</v>
      </c>
      <c r="H279" s="246">
        <v>21.120000000000001</v>
      </c>
      <c r="I279" s="247"/>
      <c r="J279" s="248">
        <f>ROUND(I279*H279,2)</f>
        <v>0</v>
      </c>
      <c r="K279" s="244" t="s">
        <v>209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0.00109</v>
      </c>
      <c r="R279" s="221">
        <f>Q279*H279</f>
        <v>0.023020800000000001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246</v>
      </c>
      <c r="AT279" s="223" t="s">
        <v>243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235</v>
      </c>
      <c r="BM279" s="223" t="s">
        <v>3170</v>
      </c>
    </row>
    <row r="280" s="13" customFormat="1">
      <c r="A280" s="13"/>
      <c r="B280" s="230"/>
      <c r="C280" s="231"/>
      <c r="D280" s="232" t="s">
        <v>221</v>
      </c>
      <c r="E280" s="231"/>
      <c r="F280" s="234" t="s">
        <v>3171</v>
      </c>
      <c r="G280" s="231"/>
      <c r="H280" s="235">
        <v>21.120000000000001</v>
      </c>
      <c r="I280" s="236"/>
      <c r="J280" s="231"/>
      <c r="K280" s="231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221</v>
      </c>
      <c r="AU280" s="241" t="s">
        <v>82</v>
      </c>
      <c r="AV280" s="13" t="s">
        <v>82</v>
      </c>
      <c r="AW280" s="13" t="s">
        <v>4</v>
      </c>
      <c r="AX280" s="13" t="s">
        <v>80</v>
      </c>
      <c r="AY280" s="241" t="s">
        <v>202</v>
      </c>
    </row>
    <row r="281" s="2" customFormat="1" ht="16.5" customHeight="1">
      <c r="A281" s="38"/>
      <c r="B281" s="39"/>
      <c r="C281" s="212" t="s">
        <v>712</v>
      </c>
      <c r="D281" s="212" t="s">
        <v>205</v>
      </c>
      <c r="E281" s="213" t="s">
        <v>3172</v>
      </c>
      <c r="F281" s="214" t="s">
        <v>3173</v>
      </c>
      <c r="G281" s="215" t="s">
        <v>208</v>
      </c>
      <c r="H281" s="216">
        <v>30.699999999999999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0.0011999999999999999</v>
      </c>
      <c r="R281" s="221">
        <f>Q281*H281</f>
        <v>0.036839999999999998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235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235</v>
      </c>
      <c r="BM281" s="223" t="s">
        <v>3174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3175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 ht="16.5" customHeight="1">
      <c r="A283" s="38"/>
      <c r="B283" s="39"/>
      <c r="C283" s="242" t="s">
        <v>717</v>
      </c>
      <c r="D283" s="242" t="s">
        <v>243</v>
      </c>
      <c r="E283" s="243" t="s">
        <v>3176</v>
      </c>
      <c r="F283" s="244" t="s">
        <v>3177</v>
      </c>
      <c r="G283" s="245" t="s">
        <v>208</v>
      </c>
      <c r="H283" s="246">
        <v>33.770000000000003</v>
      </c>
      <c r="I283" s="247"/>
      <c r="J283" s="248">
        <f>ROUND(I283*H283,2)</f>
        <v>0</v>
      </c>
      <c r="K283" s="244" t="s">
        <v>209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0.00142</v>
      </c>
      <c r="R283" s="221">
        <f>Q283*H283</f>
        <v>0.047953400000000007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246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235</v>
      </c>
      <c r="BM283" s="223" t="s">
        <v>3178</v>
      </c>
    </row>
    <row r="284" s="13" customFormat="1">
      <c r="A284" s="13"/>
      <c r="B284" s="230"/>
      <c r="C284" s="231"/>
      <c r="D284" s="232" t="s">
        <v>221</v>
      </c>
      <c r="E284" s="231"/>
      <c r="F284" s="234" t="s">
        <v>3179</v>
      </c>
      <c r="G284" s="231"/>
      <c r="H284" s="235">
        <v>33.770000000000003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221</v>
      </c>
      <c r="AU284" s="241" t="s">
        <v>82</v>
      </c>
      <c r="AV284" s="13" t="s">
        <v>82</v>
      </c>
      <c r="AW284" s="13" t="s">
        <v>4</v>
      </c>
      <c r="AX284" s="13" t="s">
        <v>80</v>
      </c>
      <c r="AY284" s="241" t="s">
        <v>202</v>
      </c>
    </row>
    <row r="285" s="2" customFormat="1" ht="16.5" customHeight="1">
      <c r="A285" s="38"/>
      <c r="B285" s="39"/>
      <c r="C285" s="212" t="s">
        <v>723</v>
      </c>
      <c r="D285" s="212" t="s">
        <v>205</v>
      </c>
      <c r="E285" s="213" t="s">
        <v>3180</v>
      </c>
      <c r="F285" s="214" t="s">
        <v>3181</v>
      </c>
      <c r="G285" s="215" t="s">
        <v>208</v>
      </c>
      <c r="H285" s="216">
        <v>87</v>
      </c>
      <c r="I285" s="217"/>
      <c r="J285" s="218">
        <f>ROUND(I285*H285,2)</f>
        <v>0</v>
      </c>
      <c r="K285" s="214" t="s">
        <v>209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0.00025000000000000001</v>
      </c>
      <c r="R285" s="221">
        <f>Q285*H285</f>
        <v>0.021750000000000002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235</v>
      </c>
      <c r="AT285" s="223" t="s">
        <v>205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235</v>
      </c>
      <c r="BM285" s="223" t="s">
        <v>3182</v>
      </c>
    </row>
    <row r="286" s="2" customFormat="1">
      <c r="A286" s="38"/>
      <c r="B286" s="39"/>
      <c r="C286" s="40"/>
      <c r="D286" s="225" t="s">
        <v>212</v>
      </c>
      <c r="E286" s="40"/>
      <c r="F286" s="226" t="s">
        <v>3183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212</v>
      </c>
      <c r="AU286" s="17" t="s">
        <v>82</v>
      </c>
    </row>
    <row r="287" s="2" customFormat="1" ht="16.5" customHeight="1">
      <c r="A287" s="38"/>
      <c r="B287" s="39"/>
      <c r="C287" s="212" t="s">
        <v>729</v>
      </c>
      <c r="D287" s="212" t="s">
        <v>205</v>
      </c>
      <c r="E287" s="213" t="s">
        <v>3184</v>
      </c>
      <c r="F287" s="214" t="s">
        <v>3185</v>
      </c>
      <c r="G287" s="215" t="s">
        <v>208</v>
      </c>
      <c r="H287" s="216">
        <v>15.4</v>
      </c>
      <c r="I287" s="217"/>
      <c r="J287" s="218">
        <f>ROUND(I287*H287,2)</f>
        <v>0</v>
      </c>
      <c r="K287" s="214" t="s">
        <v>209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0.00025999999999999998</v>
      </c>
      <c r="R287" s="221">
        <f>Q287*H287</f>
        <v>0.0040039999999999997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235</v>
      </c>
      <c r="AT287" s="223" t="s">
        <v>205</v>
      </c>
      <c r="AU287" s="223" t="s">
        <v>82</v>
      </c>
      <c r="AY287" s="17" t="s">
        <v>202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235</v>
      </c>
      <c r="BM287" s="223" t="s">
        <v>3186</v>
      </c>
    </row>
    <row r="288" s="2" customFormat="1">
      <c r="A288" s="38"/>
      <c r="B288" s="39"/>
      <c r="C288" s="40"/>
      <c r="D288" s="225" t="s">
        <v>212</v>
      </c>
      <c r="E288" s="40"/>
      <c r="F288" s="226" t="s">
        <v>3187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212</v>
      </c>
      <c r="AU288" s="17" t="s">
        <v>82</v>
      </c>
    </row>
    <row r="289" s="2" customFormat="1" ht="16.5" customHeight="1">
      <c r="A289" s="38"/>
      <c r="B289" s="39"/>
      <c r="C289" s="212" t="s">
        <v>735</v>
      </c>
      <c r="D289" s="212" t="s">
        <v>205</v>
      </c>
      <c r="E289" s="213" t="s">
        <v>3188</v>
      </c>
      <c r="F289" s="214" t="s">
        <v>3189</v>
      </c>
      <c r="G289" s="215" t="s">
        <v>208</v>
      </c>
      <c r="H289" s="216">
        <v>15.300000000000001</v>
      </c>
      <c r="I289" s="217"/>
      <c r="J289" s="218">
        <f>ROUND(I289*H289,2)</f>
        <v>0</v>
      </c>
      <c r="K289" s="214" t="s">
        <v>209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0.00027</v>
      </c>
      <c r="R289" s="221">
        <f>Q289*H289</f>
        <v>0.0041310000000000001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235</v>
      </c>
      <c r="AT289" s="223" t="s">
        <v>205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235</v>
      </c>
      <c r="BM289" s="223" t="s">
        <v>3190</v>
      </c>
    </row>
    <row r="290" s="2" customFormat="1">
      <c r="A290" s="38"/>
      <c r="B290" s="39"/>
      <c r="C290" s="40"/>
      <c r="D290" s="225" t="s">
        <v>212</v>
      </c>
      <c r="E290" s="40"/>
      <c r="F290" s="226" t="s">
        <v>3191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212</v>
      </c>
      <c r="AU290" s="17" t="s">
        <v>82</v>
      </c>
    </row>
    <row r="291" s="2" customFormat="1" ht="16.5" customHeight="1">
      <c r="A291" s="38"/>
      <c r="B291" s="39"/>
      <c r="C291" s="212" t="s">
        <v>741</v>
      </c>
      <c r="D291" s="212" t="s">
        <v>205</v>
      </c>
      <c r="E291" s="213" t="s">
        <v>3192</v>
      </c>
      <c r="F291" s="214" t="s">
        <v>3193</v>
      </c>
      <c r="G291" s="215" t="s">
        <v>208</v>
      </c>
      <c r="H291" s="216">
        <v>19.199999999999999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0.00038000000000000002</v>
      </c>
      <c r="R291" s="221">
        <f>Q291*H291</f>
        <v>0.0072960000000000004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235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235</v>
      </c>
      <c r="BM291" s="223" t="s">
        <v>3194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3195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16.5" customHeight="1">
      <c r="A293" s="38"/>
      <c r="B293" s="39"/>
      <c r="C293" s="212" t="s">
        <v>747</v>
      </c>
      <c r="D293" s="212" t="s">
        <v>205</v>
      </c>
      <c r="E293" s="213" t="s">
        <v>3196</v>
      </c>
      <c r="F293" s="214" t="s">
        <v>3197</v>
      </c>
      <c r="G293" s="215" t="s">
        <v>208</v>
      </c>
      <c r="H293" s="216">
        <v>30.699999999999999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0.00048000000000000001</v>
      </c>
      <c r="R293" s="221">
        <f>Q293*H293</f>
        <v>0.014736000000000001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235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235</v>
      </c>
      <c r="BM293" s="223" t="s">
        <v>3198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3199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 ht="24.15" customHeight="1">
      <c r="A295" s="38"/>
      <c r="B295" s="39"/>
      <c r="C295" s="212" t="s">
        <v>752</v>
      </c>
      <c r="D295" s="212" t="s">
        <v>205</v>
      </c>
      <c r="E295" s="213" t="s">
        <v>3200</v>
      </c>
      <c r="F295" s="214" t="s">
        <v>3201</v>
      </c>
      <c r="G295" s="215" t="s">
        <v>208</v>
      </c>
      <c r="H295" s="216">
        <v>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5.0000000000000002E-05</v>
      </c>
      <c r="R295" s="221">
        <f>Q295*H295</f>
        <v>5.0000000000000002E-05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235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3202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3203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33" customHeight="1">
      <c r="A297" s="38"/>
      <c r="B297" s="39"/>
      <c r="C297" s="212" t="s">
        <v>757</v>
      </c>
      <c r="D297" s="212" t="s">
        <v>205</v>
      </c>
      <c r="E297" s="213" t="s">
        <v>3204</v>
      </c>
      <c r="F297" s="214" t="s">
        <v>3205</v>
      </c>
      <c r="G297" s="215" t="s">
        <v>208</v>
      </c>
      <c r="H297" s="216">
        <v>92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0.00016000000000000001</v>
      </c>
      <c r="R297" s="221">
        <f>Q297*H297</f>
        <v>0.01472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235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235</v>
      </c>
      <c r="BM297" s="223" t="s">
        <v>3206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3207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 ht="33" customHeight="1">
      <c r="A299" s="38"/>
      <c r="B299" s="39"/>
      <c r="C299" s="212" t="s">
        <v>762</v>
      </c>
      <c r="D299" s="212" t="s">
        <v>205</v>
      </c>
      <c r="E299" s="213" t="s">
        <v>3208</v>
      </c>
      <c r="F299" s="214" t="s">
        <v>3209</v>
      </c>
      <c r="G299" s="215" t="s">
        <v>208</v>
      </c>
      <c r="H299" s="216">
        <v>0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0.00019000000000000001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235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235</v>
      </c>
      <c r="BM299" s="223" t="s">
        <v>3210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3211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2" customFormat="1" ht="33" customHeight="1">
      <c r="A301" s="38"/>
      <c r="B301" s="39"/>
      <c r="C301" s="212" t="s">
        <v>767</v>
      </c>
      <c r="D301" s="212" t="s">
        <v>205</v>
      </c>
      <c r="E301" s="213" t="s">
        <v>3212</v>
      </c>
      <c r="F301" s="214" t="s">
        <v>3213</v>
      </c>
      <c r="G301" s="215" t="s">
        <v>208</v>
      </c>
      <c r="H301" s="216">
        <v>2.6000000000000001</v>
      </c>
      <c r="I301" s="217"/>
      <c r="J301" s="218">
        <f>ROUND(I301*H301,2)</f>
        <v>0</v>
      </c>
      <c r="K301" s="214" t="s">
        <v>209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0.00020000000000000001</v>
      </c>
      <c r="R301" s="221">
        <f>Q301*H301</f>
        <v>0.00052000000000000006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235</v>
      </c>
      <c r="AT301" s="223" t="s">
        <v>205</v>
      </c>
      <c r="AU301" s="223" t="s">
        <v>82</v>
      </c>
      <c r="AY301" s="17" t="s">
        <v>202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235</v>
      </c>
      <c r="BM301" s="223" t="s">
        <v>3214</v>
      </c>
    </row>
    <row r="302" s="2" customFormat="1">
      <c r="A302" s="38"/>
      <c r="B302" s="39"/>
      <c r="C302" s="40"/>
      <c r="D302" s="225" t="s">
        <v>212</v>
      </c>
      <c r="E302" s="40"/>
      <c r="F302" s="226" t="s">
        <v>3215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212</v>
      </c>
      <c r="AU302" s="17" t="s">
        <v>82</v>
      </c>
    </row>
    <row r="303" s="2" customFormat="1" ht="33" customHeight="1">
      <c r="A303" s="38"/>
      <c r="B303" s="39"/>
      <c r="C303" s="212" t="s">
        <v>772</v>
      </c>
      <c r="D303" s="212" t="s">
        <v>205</v>
      </c>
      <c r="E303" s="213" t="s">
        <v>3216</v>
      </c>
      <c r="F303" s="214" t="s">
        <v>3217</v>
      </c>
      <c r="G303" s="215" t="s">
        <v>208</v>
      </c>
      <c r="H303" s="216">
        <v>20.100000000000001</v>
      </c>
      <c r="I303" s="217"/>
      <c r="J303" s="218">
        <f>ROUND(I303*H303,2)</f>
        <v>0</v>
      </c>
      <c r="K303" s="214" t="s">
        <v>209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0.00027</v>
      </c>
      <c r="R303" s="221">
        <f>Q303*H303</f>
        <v>0.0054270000000000004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235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235</v>
      </c>
      <c r="BM303" s="223" t="s">
        <v>3218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3219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33" customHeight="1">
      <c r="A305" s="38"/>
      <c r="B305" s="39"/>
      <c r="C305" s="212" t="s">
        <v>778</v>
      </c>
      <c r="D305" s="212" t="s">
        <v>205</v>
      </c>
      <c r="E305" s="213" t="s">
        <v>3220</v>
      </c>
      <c r="F305" s="214" t="s">
        <v>3221</v>
      </c>
      <c r="G305" s="215" t="s">
        <v>208</v>
      </c>
      <c r="H305" s="216">
        <v>31.600000000000001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0.00044000000000000002</v>
      </c>
      <c r="R305" s="221">
        <f>Q305*H305</f>
        <v>0.013904000000000001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235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235</v>
      </c>
      <c r="BM305" s="223" t="s">
        <v>3222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3223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2" customFormat="1" ht="33" customHeight="1">
      <c r="A307" s="38"/>
      <c r="B307" s="39"/>
      <c r="C307" s="212" t="s">
        <v>783</v>
      </c>
      <c r="D307" s="212" t="s">
        <v>205</v>
      </c>
      <c r="E307" s="213" t="s">
        <v>3224</v>
      </c>
      <c r="F307" s="214" t="s">
        <v>3225</v>
      </c>
      <c r="G307" s="215" t="s">
        <v>208</v>
      </c>
      <c r="H307" s="216">
        <v>0</v>
      </c>
      <c r="I307" s="217"/>
      <c r="J307" s="218">
        <f>ROUND(I307*H307,2)</f>
        <v>0</v>
      </c>
      <c r="K307" s="214" t="s">
        <v>209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0.00046999999999999999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235</v>
      </c>
      <c r="AT307" s="223" t="s">
        <v>205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235</v>
      </c>
      <c r="BM307" s="223" t="s">
        <v>3226</v>
      </c>
    </row>
    <row r="308" s="2" customFormat="1">
      <c r="A308" s="38"/>
      <c r="B308" s="39"/>
      <c r="C308" s="40"/>
      <c r="D308" s="225" t="s">
        <v>212</v>
      </c>
      <c r="E308" s="40"/>
      <c r="F308" s="226" t="s">
        <v>3227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212</v>
      </c>
      <c r="AU308" s="17" t="s">
        <v>82</v>
      </c>
    </row>
    <row r="309" s="2" customFormat="1" ht="16.5" customHeight="1">
      <c r="A309" s="38"/>
      <c r="B309" s="39"/>
      <c r="C309" s="212" t="s">
        <v>789</v>
      </c>
      <c r="D309" s="212" t="s">
        <v>205</v>
      </c>
      <c r="E309" s="213" t="s">
        <v>3228</v>
      </c>
      <c r="F309" s="214" t="s">
        <v>3229</v>
      </c>
      <c r="G309" s="215" t="s">
        <v>280</v>
      </c>
      <c r="H309" s="216">
        <v>11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0.0071999999999999998</v>
      </c>
      <c r="R309" s="221">
        <f>Q309*H309</f>
        <v>0.079199999999999993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235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235</v>
      </c>
      <c r="BM309" s="223" t="s">
        <v>3230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3231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 ht="16.5" customHeight="1">
      <c r="A311" s="38"/>
      <c r="B311" s="39"/>
      <c r="C311" s="242" t="s">
        <v>793</v>
      </c>
      <c r="D311" s="242" t="s">
        <v>243</v>
      </c>
      <c r="E311" s="243" t="s">
        <v>3232</v>
      </c>
      <c r="F311" s="244" t="s">
        <v>3233</v>
      </c>
      <c r="G311" s="245" t="s">
        <v>280</v>
      </c>
      <c r="H311" s="246">
        <v>11</v>
      </c>
      <c r="I311" s="247"/>
      <c r="J311" s="248">
        <f>ROUND(I311*H311,2)</f>
        <v>0</v>
      </c>
      <c r="K311" s="244" t="s">
        <v>209</v>
      </c>
      <c r="L311" s="249"/>
      <c r="M311" s="250" t="s">
        <v>19</v>
      </c>
      <c r="N311" s="251" t="s">
        <v>44</v>
      </c>
      <c r="O311" s="84"/>
      <c r="P311" s="221">
        <f>O311*H311</f>
        <v>0</v>
      </c>
      <c r="Q311" s="221">
        <v>0.0016000000000000001</v>
      </c>
      <c r="R311" s="221">
        <f>Q311*H311</f>
        <v>0.017600000000000001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246</v>
      </c>
      <c r="AT311" s="223" t="s">
        <v>243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235</v>
      </c>
      <c r="BM311" s="223" t="s">
        <v>3234</v>
      </c>
    </row>
    <row r="312" s="2" customFormat="1" ht="16.5" customHeight="1">
      <c r="A312" s="38"/>
      <c r="B312" s="39"/>
      <c r="C312" s="242" t="s">
        <v>798</v>
      </c>
      <c r="D312" s="242" t="s">
        <v>243</v>
      </c>
      <c r="E312" s="243" t="s">
        <v>3235</v>
      </c>
      <c r="F312" s="244" t="s">
        <v>3236</v>
      </c>
      <c r="G312" s="245" t="s">
        <v>280</v>
      </c>
      <c r="H312" s="246">
        <v>4</v>
      </c>
      <c r="I312" s="247"/>
      <c r="J312" s="248">
        <f>ROUND(I312*H312,2)</f>
        <v>0</v>
      </c>
      <c r="K312" s="244" t="s">
        <v>19</v>
      </c>
      <c r="L312" s="249"/>
      <c r="M312" s="250" t="s">
        <v>19</v>
      </c>
      <c r="N312" s="251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246</v>
      </c>
      <c r="AT312" s="223" t="s">
        <v>243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235</v>
      </c>
      <c r="BM312" s="223" t="s">
        <v>3237</v>
      </c>
    </row>
    <row r="313" s="2" customFormat="1">
      <c r="A313" s="38"/>
      <c r="B313" s="39"/>
      <c r="C313" s="40"/>
      <c r="D313" s="232" t="s">
        <v>491</v>
      </c>
      <c r="E313" s="40"/>
      <c r="F313" s="252" t="s">
        <v>3238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491</v>
      </c>
      <c r="AU313" s="17" t="s">
        <v>82</v>
      </c>
    </row>
    <row r="314" s="2" customFormat="1" ht="24.15" customHeight="1">
      <c r="A314" s="38"/>
      <c r="B314" s="39"/>
      <c r="C314" s="212" t="s">
        <v>804</v>
      </c>
      <c r="D314" s="212" t="s">
        <v>205</v>
      </c>
      <c r="E314" s="213" t="s">
        <v>3239</v>
      </c>
      <c r="F314" s="214" t="s">
        <v>3240</v>
      </c>
      <c r="G314" s="215" t="s">
        <v>280</v>
      </c>
      <c r="H314" s="216">
        <v>13</v>
      </c>
      <c r="I314" s="217"/>
      <c r="J314" s="218">
        <f>ROUND(I314*H314,2)</f>
        <v>0</v>
      </c>
      <c r="K314" s="214" t="s">
        <v>209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6.0000000000000002E-05</v>
      </c>
      <c r="R314" s="221">
        <f>Q314*H314</f>
        <v>0.00077999999999999999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235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235</v>
      </c>
      <c r="BM314" s="223" t="s">
        <v>3241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3242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24.15" customHeight="1">
      <c r="A316" s="38"/>
      <c r="B316" s="39"/>
      <c r="C316" s="212" t="s">
        <v>808</v>
      </c>
      <c r="D316" s="212" t="s">
        <v>205</v>
      </c>
      <c r="E316" s="213" t="s">
        <v>3243</v>
      </c>
      <c r="F316" s="214" t="s">
        <v>3244</v>
      </c>
      <c r="G316" s="215" t="s">
        <v>280</v>
      </c>
      <c r="H316" s="216">
        <v>65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0.00010000000000000001</v>
      </c>
      <c r="R316" s="221">
        <f>Q316*H316</f>
        <v>0.0065000000000000006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235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235</v>
      </c>
      <c r="BM316" s="223" t="s">
        <v>3245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3246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4.15" customHeight="1">
      <c r="A318" s="38"/>
      <c r="B318" s="39"/>
      <c r="C318" s="212" t="s">
        <v>813</v>
      </c>
      <c r="D318" s="212" t="s">
        <v>205</v>
      </c>
      <c r="E318" s="213" t="s">
        <v>3247</v>
      </c>
      <c r="F318" s="214" t="s">
        <v>3248</v>
      </c>
      <c r="G318" s="215" t="s">
        <v>280</v>
      </c>
      <c r="H318" s="216">
        <v>10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0.00018000000000000001</v>
      </c>
      <c r="R318" s="221">
        <f>Q318*H318</f>
        <v>0.0018000000000000002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235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235</v>
      </c>
      <c r="BM318" s="223" t="s">
        <v>3249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3250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4.15" customHeight="1">
      <c r="A320" s="38"/>
      <c r="B320" s="39"/>
      <c r="C320" s="212" t="s">
        <v>819</v>
      </c>
      <c r="D320" s="212" t="s">
        <v>205</v>
      </c>
      <c r="E320" s="213" t="s">
        <v>3251</v>
      </c>
      <c r="F320" s="214" t="s">
        <v>3252</v>
      </c>
      <c r="G320" s="215" t="s">
        <v>280</v>
      </c>
      <c r="H320" s="216">
        <v>23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0.00029999999999999997</v>
      </c>
      <c r="R320" s="221">
        <f>Q320*H320</f>
        <v>0.006899999999999999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235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235</v>
      </c>
      <c r="BM320" s="223" t="s">
        <v>3253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3254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4.15" customHeight="1">
      <c r="A322" s="38"/>
      <c r="B322" s="39"/>
      <c r="C322" s="212" t="s">
        <v>823</v>
      </c>
      <c r="D322" s="212" t="s">
        <v>205</v>
      </c>
      <c r="E322" s="213" t="s">
        <v>3255</v>
      </c>
      <c r="F322" s="214" t="s">
        <v>3256</v>
      </c>
      <c r="G322" s="215" t="s">
        <v>280</v>
      </c>
      <c r="H322" s="216">
        <v>1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0.00036000000000000002</v>
      </c>
      <c r="R322" s="221">
        <f>Q322*H322</f>
        <v>0.00036000000000000002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235</v>
      </c>
      <c r="BM322" s="223" t="s">
        <v>3257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3258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24.15" customHeight="1">
      <c r="A324" s="38"/>
      <c r="B324" s="39"/>
      <c r="C324" s="212" t="s">
        <v>828</v>
      </c>
      <c r="D324" s="212" t="s">
        <v>205</v>
      </c>
      <c r="E324" s="213" t="s">
        <v>3259</v>
      </c>
      <c r="F324" s="214" t="s">
        <v>3260</v>
      </c>
      <c r="G324" s="215" t="s">
        <v>280</v>
      </c>
      <c r="H324" s="216">
        <v>7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0.00075000000000000002</v>
      </c>
      <c r="R324" s="221">
        <f>Q324*H324</f>
        <v>0.0052500000000000003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235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235</v>
      </c>
      <c r="BM324" s="223" t="s">
        <v>3261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3262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24.15" customHeight="1">
      <c r="A326" s="38"/>
      <c r="B326" s="39"/>
      <c r="C326" s="212" t="s">
        <v>834</v>
      </c>
      <c r="D326" s="212" t="s">
        <v>205</v>
      </c>
      <c r="E326" s="213" t="s">
        <v>3263</v>
      </c>
      <c r="F326" s="214" t="s">
        <v>3264</v>
      </c>
      <c r="G326" s="215" t="s">
        <v>280</v>
      </c>
      <c r="H326" s="216">
        <v>13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0.0011000000000000001</v>
      </c>
      <c r="R326" s="221">
        <f>Q326*H326</f>
        <v>0.0143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235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235</v>
      </c>
      <c r="BM326" s="223" t="s">
        <v>3265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3266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2" customFormat="1" ht="16.5" customHeight="1">
      <c r="A328" s="38"/>
      <c r="B328" s="39"/>
      <c r="C328" s="212" t="s">
        <v>838</v>
      </c>
      <c r="D328" s="212" t="s">
        <v>205</v>
      </c>
      <c r="E328" s="213" t="s">
        <v>3267</v>
      </c>
      <c r="F328" s="214" t="s">
        <v>3268</v>
      </c>
      <c r="G328" s="215" t="s">
        <v>280</v>
      </c>
      <c r="H328" s="216">
        <v>3</v>
      </c>
      <c r="I328" s="217"/>
      <c r="J328" s="218">
        <f>ROUND(I328*H328,2)</f>
        <v>0</v>
      </c>
      <c r="K328" s="214" t="s">
        <v>209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0.00017000000000000001</v>
      </c>
      <c r="R328" s="221">
        <f>Q328*H328</f>
        <v>0.00051000000000000004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235</v>
      </c>
      <c r="AT328" s="223" t="s">
        <v>205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235</v>
      </c>
      <c r="BM328" s="223" t="s">
        <v>3269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3270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2" customFormat="1" ht="16.5" customHeight="1">
      <c r="A330" s="38"/>
      <c r="B330" s="39"/>
      <c r="C330" s="212" t="s">
        <v>843</v>
      </c>
      <c r="D330" s="212" t="s">
        <v>205</v>
      </c>
      <c r="E330" s="213" t="s">
        <v>3271</v>
      </c>
      <c r="F330" s="214" t="s">
        <v>3272</v>
      </c>
      <c r="G330" s="215" t="s">
        <v>280</v>
      </c>
      <c r="H330" s="216">
        <v>1</v>
      </c>
      <c r="I330" s="217"/>
      <c r="J330" s="218">
        <f>ROUND(I330*H330,2)</f>
        <v>0</v>
      </c>
      <c r="K330" s="214" t="s">
        <v>209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0.00051999999999999995</v>
      </c>
      <c r="R330" s="221">
        <f>Q330*H330</f>
        <v>0.00051999999999999995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235</v>
      </c>
      <c r="AT330" s="223" t="s">
        <v>205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235</v>
      </c>
      <c r="BM330" s="223" t="s">
        <v>3273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3274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12" t="s">
        <v>680</v>
      </c>
      <c r="D332" s="212" t="s">
        <v>205</v>
      </c>
      <c r="E332" s="213" t="s">
        <v>3275</v>
      </c>
      <c r="F332" s="214" t="s">
        <v>3276</v>
      </c>
      <c r="G332" s="215" t="s">
        <v>280</v>
      </c>
      <c r="H332" s="216">
        <v>1</v>
      </c>
      <c r="I332" s="217"/>
      <c r="J332" s="218">
        <f>ROUND(I332*H332,2)</f>
        <v>0</v>
      </c>
      <c r="K332" s="214" t="s">
        <v>209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0.00081999999999999998</v>
      </c>
      <c r="R332" s="221">
        <f>Q332*H332</f>
        <v>0.00081999999999999998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235</v>
      </c>
      <c r="AT332" s="223" t="s">
        <v>205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235</v>
      </c>
      <c r="BM332" s="223" t="s">
        <v>3277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3278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 ht="16.5" customHeight="1">
      <c r="A334" s="38"/>
      <c r="B334" s="39"/>
      <c r="C334" s="212" t="s">
        <v>852</v>
      </c>
      <c r="D334" s="212" t="s">
        <v>205</v>
      </c>
      <c r="E334" s="213" t="s">
        <v>3279</v>
      </c>
      <c r="F334" s="214" t="s">
        <v>3280</v>
      </c>
      <c r="G334" s="215" t="s">
        <v>280</v>
      </c>
      <c r="H334" s="216">
        <v>1</v>
      </c>
      <c r="I334" s="217"/>
      <c r="J334" s="218">
        <f>ROUND(I334*H334,2)</f>
        <v>0</v>
      </c>
      <c r="K334" s="214" t="s">
        <v>209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0.00050000000000000001</v>
      </c>
      <c r="R334" s="221">
        <f>Q334*H334</f>
        <v>0.00050000000000000001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235</v>
      </c>
      <c r="AT334" s="223" t="s">
        <v>205</v>
      </c>
      <c r="AU334" s="223" t="s">
        <v>82</v>
      </c>
      <c r="AY334" s="17" t="s">
        <v>202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235</v>
      </c>
      <c r="BM334" s="223" t="s">
        <v>3281</v>
      </c>
    </row>
    <row r="335" s="2" customFormat="1">
      <c r="A335" s="38"/>
      <c r="B335" s="39"/>
      <c r="C335" s="40"/>
      <c r="D335" s="225" t="s">
        <v>212</v>
      </c>
      <c r="E335" s="40"/>
      <c r="F335" s="226" t="s">
        <v>3282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212</v>
      </c>
      <c r="AU335" s="17" t="s">
        <v>82</v>
      </c>
    </row>
    <row r="336" s="2" customFormat="1" ht="16.5" customHeight="1">
      <c r="A336" s="38"/>
      <c r="B336" s="39"/>
      <c r="C336" s="212" t="s">
        <v>857</v>
      </c>
      <c r="D336" s="212" t="s">
        <v>205</v>
      </c>
      <c r="E336" s="213" t="s">
        <v>3283</v>
      </c>
      <c r="F336" s="214" t="s">
        <v>3284</v>
      </c>
      <c r="G336" s="215" t="s">
        <v>280</v>
      </c>
      <c r="H336" s="216">
        <v>1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0.00076000000000000004</v>
      </c>
      <c r="R336" s="221">
        <f>Q336*H336</f>
        <v>0.00076000000000000004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235</v>
      </c>
      <c r="BM336" s="223" t="s">
        <v>3285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3286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12" t="s">
        <v>862</v>
      </c>
      <c r="D338" s="212" t="s">
        <v>205</v>
      </c>
      <c r="E338" s="213" t="s">
        <v>3287</v>
      </c>
      <c r="F338" s="214" t="s">
        <v>3288</v>
      </c>
      <c r="G338" s="215" t="s">
        <v>280</v>
      </c>
      <c r="H338" s="216">
        <v>1</v>
      </c>
      <c r="I338" s="217"/>
      <c r="J338" s="218">
        <f>ROUND(I338*H338,2)</f>
        <v>0</v>
      </c>
      <c r="K338" s="214" t="s">
        <v>209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0.00132</v>
      </c>
      <c r="R338" s="221">
        <f>Q338*H338</f>
        <v>0.00132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235</v>
      </c>
      <c r="BM338" s="223" t="s">
        <v>3289</v>
      </c>
    </row>
    <row r="339" s="2" customFormat="1">
      <c r="A339" s="38"/>
      <c r="B339" s="39"/>
      <c r="C339" s="40"/>
      <c r="D339" s="225" t="s">
        <v>212</v>
      </c>
      <c r="E339" s="40"/>
      <c r="F339" s="226" t="s">
        <v>3290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212</v>
      </c>
      <c r="AU339" s="17" t="s">
        <v>82</v>
      </c>
    </row>
    <row r="340" s="2" customFormat="1" ht="16.5" customHeight="1">
      <c r="A340" s="38"/>
      <c r="B340" s="39"/>
      <c r="C340" s="212" t="s">
        <v>868</v>
      </c>
      <c r="D340" s="212" t="s">
        <v>205</v>
      </c>
      <c r="E340" s="213" t="s">
        <v>3291</v>
      </c>
      <c r="F340" s="214" t="s">
        <v>3292</v>
      </c>
      <c r="G340" s="215" t="s">
        <v>280</v>
      </c>
      <c r="H340" s="216">
        <v>2</v>
      </c>
      <c r="I340" s="217"/>
      <c r="J340" s="218">
        <f>ROUND(I340*H340,2)</f>
        <v>0</v>
      </c>
      <c r="K340" s="214" t="s">
        <v>209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0.0032100000000000002</v>
      </c>
      <c r="R340" s="221">
        <f>Q340*H340</f>
        <v>0.0064200000000000004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235</v>
      </c>
      <c r="AT340" s="223" t="s">
        <v>205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235</v>
      </c>
      <c r="BM340" s="223" t="s">
        <v>3293</v>
      </c>
    </row>
    <row r="341" s="2" customFormat="1">
      <c r="A341" s="38"/>
      <c r="B341" s="39"/>
      <c r="C341" s="40"/>
      <c r="D341" s="225" t="s">
        <v>212</v>
      </c>
      <c r="E341" s="40"/>
      <c r="F341" s="226" t="s">
        <v>3294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212</v>
      </c>
      <c r="AU341" s="17" t="s">
        <v>82</v>
      </c>
    </row>
    <row r="342" s="2" customFormat="1" ht="16.5" customHeight="1">
      <c r="A342" s="38"/>
      <c r="B342" s="39"/>
      <c r="C342" s="212" t="s">
        <v>872</v>
      </c>
      <c r="D342" s="212" t="s">
        <v>205</v>
      </c>
      <c r="E342" s="213" t="s">
        <v>3295</v>
      </c>
      <c r="F342" s="214" t="s">
        <v>3296</v>
      </c>
      <c r="G342" s="215" t="s">
        <v>280</v>
      </c>
      <c r="H342" s="216">
        <v>1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0.00029</v>
      </c>
      <c r="R342" s="221">
        <f>Q342*H342</f>
        <v>0.00029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235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235</v>
      </c>
      <c r="BM342" s="223" t="s">
        <v>3297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3298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 ht="16.5" customHeight="1">
      <c r="A344" s="38"/>
      <c r="B344" s="39"/>
      <c r="C344" s="212" t="s">
        <v>877</v>
      </c>
      <c r="D344" s="212" t="s">
        <v>205</v>
      </c>
      <c r="E344" s="213" t="s">
        <v>3299</v>
      </c>
      <c r="F344" s="214" t="s">
        <v>3300</v>
      </c>
      <c r="G344" s="215" t="s">
        <v>280</v>
      </c>
      <c r="H344" s="216">
        <v>1</v>
      </c>
      <c r="I344" s="217"/>
      <c r="J344" s="218">
        <f>ROUND(I344*H344,2)</f>
        <v>0</v>
      </c>
      <c r="K344" s="214" t="s">
        <v>209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0.0010399999999999999</v>
      </c>
      <c r="R344" s="221">
        <f>Q344*H344</f>
        <v>0.0010399999999999999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235</v>
      </c>
      <c r="AT344" s="223" t="s">
        <v>205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235</v>
      </c>
      <c r="BM344" s="223" t="s">
        <v>3301</v>
      </c>
    </row>
    <row r="345" s="2" customFormat="1">
      <c r="A345" s="38"/>
      <c r="B345" s="39"/>
      <c r="C345" s="40"/>
      <c r="D345" s="225" t="s">
        <v>212</v>
      </c>
      <c r="E345" s="40"/>
      <c r="F345" s="226" t="s">
        <v>3302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212</v>
      </c>
      <c r="AU345" s="17" t="s">
        <v>82</v>
      </c>
    </row>
    <row r="346" s="2" customFormat="1" ht="16.5" customHeight="1">
      <c r="A346" s="38"/>
      <c r="B346" s="39"/>
      <c r="C346" s="212" t="s">
        <v>883</v>
      </c>
      <c r="D346" s="212" t="s">
        <v>205</v>
      </c>
      <c r="E346" s="213" t="s">
        <v>3303</v>
      </c>
      <c r="F346" s="214" t="s">
        <v>3304</v>
      </c>
      <c r="G346" s="215" t="s">
        <v>280</v>
      </c>
      <c r="H346" s="216">
        <v>5</v>
      </c>
      <c r="I346" s="217"/>
      <c r="J346" s="218">
        <f>ROUND(I346*H346,2)</f>
        <v>0</v>
      </c>
      <c r="K346" s="214" t="s">
        <v>19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0.0010399999999999999</v>
      </c>
      <c r="R346" s="221">
        <f>Q346*H346</f>
        <v>0.0051999999999999998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235</v>
      </c>
      <c r="AT346" s="223" t="s">
        <v>205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235</v>
      </c>
      <c r="BM346" s="223" t="s">
        <v>3305</v>
      </c>
    </row>
    <row r="347" s="2" customFormat="1" ht="16.5" customHeight="1">
      <c r="A347" s="38"/>
      <c r="B347" s="39"/>
      <c r="C347" s="212" t="s">
        <v>887</v>
      </c>
      <c r="D347" s="212" t="s">
        <v>205</v>
      </c>
      <c r="E347" s="213" t="s">
        <v>3306</v>
      </c>
      <c r="F347" s="214" t="s">
        <v>3307</v>
      </c>
      <c r="G347" s="215" t="s">
        <v>280</v>
      </c>
      <c r="H347" s="216">
        <v>56</v>
      </c>
      <c r="I347" s="217"/>
      <c r="J347" s="218">
        <f>ROUND(I347*H347,2)</f>
        <v>0</v>
      </c>
      <c r="K347" s="214" t="s">
        <v>209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0.00034000000000000002</v>
      </c>
      <c r="R347" s="221">
        <f>Q347*H347</f>
        <v>0.019040000000000001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205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235</v>
      </c>
      <c r="BM347" s="223" t="s">
        <v>3308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3309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>
      <c r="A349" s="38"/>
      <c r="B349" s="39"/>
      <c r="C349" s="40"/>
      <c r="D349" s="232" t="s">
        <v>491</v>
      </c>
      <c r="E349" s="40"/>
      <c r="F349" s="252" t="s">
        <v>3310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491</v>
      </c>
      <c r="AU349" s="17" t="s">
        <v>82</v>
      </c>
    </row>
    <row r="350" s="2" customFormat="1" ht="16.5" customHeight="1">
      <c r="A350" s="38"/>
      <c r="B350" s="39"/>
      <c r="C350" s="212" t="s">
        <v>892</v>
      </c>
      <c r="D350" s="212" t="s">
        <v>205</v>
      </c>
      <c r="E350" s="213" t="s">
        <v>3311</v>
      </c>
      <c r="F350" s="214" t="s">
        <v>3312</v>
      </c>
      <c r="G350" s="215" t="s">
        <v>280</v>
      </c>
      <c r="H350" s="216">
        <v>48</v>
      </c>
      <c r="I350" s="217"/>
      <c r="J350" s="218">
        <f>ROUND(I350*H350,2)</f>
        <v>0</v>
      </c>
      <c r="K350" s="214" t="s">
        <v>209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0.00050000000000000001</v>
      </c>
      <c r="R350" s="221">
        <f>Q350*H350</f>
        <v>0.024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235</v>
      </c>
      <c r="AT350" s="223" t="s">
        <v>205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235</v>
      </c>
      <c r="BM350" s="223" t="s">
        <v>3313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3314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2" customFormat="1">
      <c r="A352" s="38"/>
      <c r="B352" s="39"/>
      <c r="C352" s="40"/>
      <c r="D352" s="232" t="s">
        <v>491</v>
      </c>
      <c r="E352" s="40"/>
      <c r="F352" s="252" t="s">
        <v>3310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491</v>
      </c>
      <c r="AU352" s="17" t="s">
        <v>82</v>
      </c>
    </row>
    <row r="353" s="2" customFormat="1" ht="16.5" customHeight="1">
      <c r="A353" s="38"/>
      <c r="B353" s="39"/>
      <c r="C353" s="212" t="s">
        <v>897</v>
      </c>
      <c r="D353" s="212" t="s">
        <v>205</v>
      </c>
      <c r="E353" s="213" t="s">
        <v>3315</v>
      </c>
      <c r="F353" s="214" t="s">
        <v>3316</v>
      </c>
      <c r="G353" s="215" t="s">
        <v>280</v>
      </c>
      <c r="H353" s="216">
        <v>12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0.00069999999999999999</v>
      </c>
      <c r="R353" s="221">
        <f>Q353*H353</f>
        <v>0.0083999999999999995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235</v>
      </c>
      <c r="BM353" s="223" t="s">
        <v>3317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3318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2" customFormat="1">
      <c r="A355" s="38"/>
      <c r="B355" s="39"/>
      <c r="C355" s="40"/>
      <c r="D355" s="232" t="s">
        <v>491</v>
      </c>
      <c r="E355" s="40"/>
      <c r="F355" s="252" t="s">
        <v>3310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491</v>
      </c>
      <c r="AU355" s="17" t="s">
        <v>82</v>
      </c>
    </row>
    <row r="356" s="2" customFormat="1" ht="16.5" customHeight="1">
      <c r="A356" s="38"/>
      <c r="B356" s="39"/>
      <c r="C356" s="212" t="s">
        <v>903</v>
      </c>
      <c r="D356" s="212" t="s">
        <v>205</v>
      </c>
      <c r="E356" s="213" t="s">
        <v>3319</v>
      </c>
      <c r="F356" s="214" t="s">
        <v>3320</v>
      </c>
      <c r="G356" s="215" t="s">
        <v>280</v>
      </c>
      <c r="H356" s="216">
        <v>9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0.00107</v>
      </c>
      <c r="R356" s="221">
        <f>Q356*H356</f>
        <v>0.0096299999999999997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235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235</v>
      </c>
      <c r="BM356" s="223" t="s">
        <v>3321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3322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>
      <c r="A358" s="38"/>
      <c r="B358" s="39"/>
      <c r="C358" s="40"/>
      <c r="D358" s="232" t="s">
        <v>491</v>
      </c>
      <c r="E358" s="40"/>
      <c r="F358" s="252" t="s">
        <v>3310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491</v>
      </c>
      <c r="AU358" s="17" t="s">
        <v>82</v>
      </c>
    </row>
    <row r="359" s="2" customFormat="1" ht="16.5" customHeight="1">
      <c r="A359" s="38"/>
      <c r="B359" s="39"/>
      <c r="C359" s="212" t="s">
        <v>908</v>
      </c>
      <c r="D359" s="212" t="s">
        <v>205</v>
      </c>
      <c r="E359" s="213" t="s">
        <v>3323</v>
      </c>
      <c r="F359" s="214" t="s">
        <v>3324</v>
      </c>
      <c r="G359" s="215" t="s">
        <v>280</v>
      </c>
      <c r="H359" s="216">
        <v>16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0.0016800000000000001</v>
      </c>
      <c r="R359" s="221">
        <f>Q359*H359</f>
        <v>0.026880000000000001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235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235</v>
      </c>
      <c r="BM359" s="223" t="s">
        <v>3325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3326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>
      <c r="A361" s="38"/>
      <c r="B361" s="39"/>
      <c r="C361" s="40"/>
      <c r="D361" s="232" t="s">
        <v>491</v>
      </c>
      <c r="E361" s="40"/>
      <c r="F361" s="252" t="s">
        <v>3310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491</v>
      </c>
      <c r="AU361" s="17" t="s">
        <v>82</v>
      </c>
    </row>
    <row r="362" s="2" customFormat="1" ht="16.5" customHeight="1">
      <c r="A362" s="38"/>
      <c r="B362" s="39"/>
      <c r="C362" s="212" t="s">
        <v>913</v>
      </c>
      <c r="D362" s="212" t="s">
        <v>205</v>
      </c>
      <c r="E362" s="213" t="s">
        <v>3327</v>
      </c>
      <c r="F362" s="214" t="s">
        <v>3328</v>
      </c>
      <c r="G362" s="215" t="s">
        <v>280</v>
      </c>
      <c r="H362" s="216">
        <v>9</v>
      </c>
      <c r="I362" s="217"/>
      <c r="J362" s="218">
        <f>ROUND(I362*H362,2)</f>
        <v>0</v>
      </c>
      <c r="K362" s="214" t="s">
        <v>209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0.00315</v>
      </c>
      <c r="R362" s="221">
        <f>Q362*H362</f>
        <v>0.02835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235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235</v>
      </c>
      <c r="BM362" s="223" t="s">
        <v>3329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3330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>
      <c r="A364" s="38"/>
      <c r="B364" s="39"/>
      <c r="C364" s="40"/>
      <c r="D364" s="232" t="s">
        <v>491</v>
      </c>
      <c r="E364" s="40"/>
      <c r="F364" s="252" t="s">
        <v>3310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491</v>
      </c>
      <c r="AU364" s="17" t="s">
        <v>82</v>
      </c>
    </row>
    <row r="365" s="2" customFormat="1" ht="16.5" customHeight="1">
      <c r="A365" s="38"/>
      <c r="B365" s="39"/>
      <c r="C365" s="212" t="s">
        <v>919</v>
      </c>
      <c r="D365" s="212" t="s">
        <v>205</v>
      </c>
      <c r="E365" s="213" t="s">
        <v>3331</v>
      </c>
      <c r="F365" s="214" t="s">
        <v>3332</v>
      </c>
      <c r="G365" s="215" t="s">
        <v>280</v>
      </c>
      <c r="H365" s="216">
        <v>12</v>
      </c>
      <c r="I365" s="217"/>
      <c r="J365" s="218">
        <f>ROUND(I365*H365,2)</f>
        <v>0</v>
      </c>
      <c r="K365" s="214" t="s">
        <v>209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0.0043200000000000001</v>
      </c>
      <c r="R365" s="221">
        <f>Q365*H365</f>
        <v>0.051839999999999997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235</v>
      </c>
      <c r="AT365" s="223" t="s">
        <v>205</v>
      </c>
      <c r="AU365" s="223" t="s">
        <v>82</v>
      </c>
      <c r="AY365" s="17" t="s">
        <v>202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235</v>
      </c>
      <c r="BM365" s="223" t="s">
        <v>3333</v>
      </c>
    </row>
    <row r="366" s="2" customFormat="1">
      <c r="A366" s="38"/>
      <c r="B366" s="39"/>
      <c r="C366" s="40"/>
      <c r="D366" s="225" t="s">
        <v>212</v>
      </c>
      <c r="E366" s="40"/>
      <c r="F366" s="226" t="s">
        <v>3334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212</v>
      </c>
      <c r="AU366" s="17" t="s">
        <v>82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3310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12" t="s">
        <v>923</v>
      </c>
      <c r="D368" s="212" t="s">
        <v>205</v>
      </c>
      <c r="E368" s="213" t="s">
        <v>3335</v>
      </c>
      <c r="F368" s="214" t="s">
        <v>3336</v>
      </c>
      <c r="G368" s="215" t="s">
        <v>280</v>
      </c>
      <c r="H368" s="216">
        <v>4</v>
      </c>
      <c r="I368" s="217"/>
      <c r="J368" s="218">
        <f>ROUND(I368*H368,2)</f>
        <v>0</v>
      </c>
      <c r="K368" s="214" t="s">
        <v>209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0.0066699999999999997</v>
      </c>
      <c r="R368" s="221">
        <f>Q368*H368</f>
        <v>0.026679999999999999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235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235</v>
      </c>
      <c r="BM368" s="223" t="s">
        <v>3337</v>
      </c>
    </row>
    <row r="369" s="2" customFormat="1">
      <c r="A369" s="38"/>
      <c r="B369" s="39"/>
      <c r="C369" s="40"/>
      <c r="D369" s="225" t="s">
        <v>212</v>
      </c>
      <c r="E369" s="40"/>
      <c r="F369" s="226" t="s">
        <v>3338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212</v>
      </c>
      <c r="AU369" s="17" t="s">
        <v>82</v>
      </c>
    </row>
    <row r="370" s="2" customFormat="1">
      <c r="A370" s="38"/>
      <c r="B370" s="39"/>
      <c r="C370" s="40"/>
      <c r="D370" s="232" t="s">
        <v>491</v>
      </c>
      <c r="E370" s="40"/>
      <c r="F370" s="252" t="s">
        <v>3310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491</v>
      </c>
      <c r="AU370" s="17" t="s">
        <v>82</v>
      </c>
    </row>
    <row r="371" s="2" customFormat="1" ht="16.5" customHeight="1">
      <c r="A371" s="38"/>
      <c r="B371" s="39"/>
      <c r="C371" s="212" t="s">
        <v>926</v>
      </c>
      <c r="D371" s="212" t="s">
        <v>205</v>
      </c>
      <c r="E371" s="213" t="s">
        <v>3339</v>
      </c>
      <c r="F371" s="214" t="s">
        <v>3340</v>
      </c>
      <c r="G371" s="215" t="s">
        <v>280</v>
      </c>
      <c r="H371" s="216">
        <v>2</v>
      </c>
      <c r="I371" s="217"/>
      <c r="J371" s="218">
        <f>ROUND(I371*H371,2)</f>
        <v>0</v>
      </c>
      <c r="K371" s="214" t="s">
        <v>209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0.00022000000000000001</v>
      </c>
      <c r="R371" s="221">
        <f>Q371*H371</f>
        <v>0.00044000000000000002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235</v>
      </c>
      <c r="AT371" s="223" t="s">
        <v>205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235</v>
      </c>
      <c r="BM371" s="223" t="s">
        <v>3341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3342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929</v>
      </c>
      <c r="D373" s="212" t="s">
        <v>205</v>
      </c>
      <c r="E373" s="213" t="s">
        <v>3343</v>
      </c>
      <c r="F373" s="214" t="s">
        <v>3344</v>
      </c>
      <c r="G373" s="215" t="s">
        <v>280</v>
      </c>
      <c r="H373" s="216">
        <v>1</v>
      </c>
      <c r="I373" s="217"/>
      <c r="J373" s="218">
        <f>ROUND(I373*H373,2)</f>
        <v>0</v>
      </c>
      <c r="K373" s="214" t="s">
        <v>209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0.00042999999999999999</v>
      </c>
      <c r="R373" s="221">
        <f>Q373*H373</f>
        <v>0.00042999999999999999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235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235</v>
      </c>
      <c r="BM373" s="223" t="s">
        <v>3345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3346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2" customFormat="1" ht="16.5" customHeight="1">
      <c r="A375" s="38"/>
      <c r="B375" s="39"/>
      <c r="C375" s="212" t="s">
        <v>934</v>
      </c>
      <c r="D375" s="212" t="s">
        <v>205</v>
      </c>
      <c r="E375" s="213" t="s">
        <v>3347</v>
      </c>
      <c r="F375" s="214" t="s">
        <v>3348</v>
      </c>
      <c r="G375" s="215" t="s">
        <v>280</v>
      </c>
      <c r="H375" s="216">
        <v>3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0.00108</v>
      </c>
      <c r="R375" s="221">
        <f>Q375*H375</f>
        <v>0.0032399999999999998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235</v>
      </c>
      <c r="AT375" s="223" t="s">
        <v>205</v>
      </c>
      <c r="AU375" s="223" t="s">
        <v>82</v>
      </c>
      <c r="AY375" s="17" t="s">
        <v>202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80</v>
      </c>
      <c r="BK375" s="224">
        <f>ROUND(I375*H375,2)</f>
        <v>0</v>
      </c>
      <c r="BL375" s="17" t="s">
        <v>235</v>
      </c>
      <c r="BM375" s="223" t="s">
        <v>3349</v>
      </c>
    </row>
    <row r="376" s="2" customFormat="1" ht="16.5" customHeight="1">
      <c r="A376" s="38"/>
      <c r="B376" s="39"/>
      <c r="C376" s="212" t="s">
        <v>940</v>
      </c>
      <c r="D376" s="212" t="s">
        <v>205</v>
      </c>
      <c r="E376" s="213" t="s">
        <v>3350</v>
      </c>
      <c r="F376" s="214" t="s">
        <v>3348</v>
      </c>
      <c r="G376" s="215" t="s">
        <v>280</v>
      </c>
      <c r="H376" s="216">
        <v>1</v>
      </c>
      <c r="I376" s="217"/>
      <c r="J376" s="218">
        <f>ROUND(I376*H376,2)</f>
        <v>0</v>
      </c>
      <c r="K376" s="214" t="s">
        <v>19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0.00108</v>
      </c>
      <c r="R376" s="221">
        <f>Q376*H376</f>
        <v>0.00108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235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235</v>
      </c>
      <c r="BM376" s="223" t="s">
        <v>3351</v>
      </c>
    </row>
    <row r="377" s="2" customFormat="1" ht="16.5" customHeight="1">
      <c r="A377" s="38"/>
      <c r="B377" s="39"/>
      <c r="C377" s="212" t="s">
        <v>944</v>
      </c>
      <c r="D377" s="212" t="s">
        <v>205</v>
      </c>
      <c r="E377" s="213" t="s">
        <v>3352</v>
      </c>
      <c r="F377" s="214" t="s">
        <v>3353</v>
      </c>
      <c r="G377" s="215" t="s">
        <v>280</v>
      </c>
      <c r="H377" s="216">
        <v>3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0.0045199999999999997</v>
      </c>
      <c r="R377" s="221">
        <f>Q377*H377</f>
        <v>0.013559999999999999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235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235</v>
      </c>
      <c r="BM377" s="223" t="s">
        <v>3354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3355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 ht="24.15" customHeight="1">
      <c r="A379" s="38"/>
      <c r="B379" s="39"/>
      <c r="C379" s="212" t="s">
        <v>949</v>
      </c>
      <c r="D379" s="212" t="s">
        <v>205</v>
      </c>
      <c r="E379" s="213" t="s">
        <v>3356</v>
      </c>
      <c r="F379" s="214" t="s">
        <v>3357</v>
      </c>
      <c r="G379" s="215" t="s">
        <v>280</v>
      </c>
      <c r="H379" s="216">
        <v>7</v>
      </c>
      <c r="I379" s="217"/>
      <c r="J379" s="218">
        <f>ROUND(I379*H379,2)</f>
        <v>0</v>
      </c>
      <c r="K379" s="214" t="s">
        <v>209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0.00189</v>
      </c>
      <c r="R379" s="221">
        <f>Q379*H379</f>
        <v>0.01323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235</v>
      </c>
      <c r="AT379" s="223" t="s">
        <v>205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235</v>
      </c>
      <c r="BM379" s="223" t="s">
        <v>3358</v>
      </c>
    </row>
    <row r="380" s="2" customFormat="1">
      <c r="A380" s="38"/>
      <c r="B380" s="39"/>
      <c r="C380" s="40"/>
      <c r="D380" s="225" t="s">
        <v>212</v>
      </c>
      <c r="E380" s="40"/>
      <c r="F380" s="226" t="s">
        <v>3359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212</v>
      </c>
      <c r="AU380" s="17" t="s">
        <v>82</v>
      </c>
    </row>
    <row r="381" s="2" customFormat="1" ht="24.15" customHeight="1">
      <c r="A381" s="38"/>
      <c r="B381" s="39"/>
      <c r="C381" s="212" t="s">
        <v>953</v>
      </c>
      <c r="D381" s="212" t="s">
        <v>205</v>
      </c>
      <c r="E381" s="213" t="s">
        <v>3360</v>
      </c>
      <c r="F381" s="214" t="s">
        <v>3361</v>
      </c>
      <c r="G381" s="215" t="s">
        <v>280</v>
      </c>
      <c r="H381" s="216">
        <v>3</v>
      </c>
      <c r="I381" s="217"/>
      <c r="J381" s="218">
        <f>ROUND(I381*H381,2)</f>
        <v>0</v>
      </c>
      <c r="K381" s="214" t="s">
        <v>209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0.00189</v>
      </c>
      <c r="R381" s="221">
        <f>Q381*H381</f>
        <v>0.0056699999999999997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235</v>
      </c>
      <c r="AT381" s="223" t="s">
        <v>205</v>
      </c>
      <c r="AU381" s="223" t="s">
        <v>82</v>
      </c>
      <c r="AY381" s="17" t="s">
        <v>202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235</v>
      </c>
      <c r="BM381" s="223" t="s">
        <v>3362</v>
      </c>
    </row>
    <row r="382" s="2" customFormat="1">
      <c r="A382" s="38"/>
      <c r="B382" s="39"/>
      <c r="C382" s="40"/>
      <c r="D382" s="225" t="s">
        <v>212</v>
      </c>
      <c r="E382" s="40"/>
      <c r="F382" s="226" t="s">
        <v>3363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212</v>
      </c>
      <c r="AU382" s="17" t="s">
        <v>82</v>
      </c>
    </row>
    <row r="383" s="2" customFormat="1" ht="21.75" customHeight="1">
      <c r="A383" s="38"/>
      <c r="B383" s="39"/>
      <c r="C383" s="212" t="s">
        <v>957</v>
      </c>
      <c r="D383" s="212" t="s">
        <v>205</v>
      </c>
      <c r="E383" s="213" t="s">
        <v>3364</v>
      </c>
      <c r="F383" s="214" t="s">
        <v>3365</v>
      </c>
      <c r="G383" s="215" t="s">
        <v>280</v>
      </c>
      <c r="H383" s="216">
        <v>1</v>
      </c>
      <c r="I383" s="217"/>
      <c r="J383" s="218">
        <f>ROUND(I383*H383,2)</f>
        <v>0</v>
      </c>
      <c r="K383" s="214" t="s">
        <v>209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0.0082900000000000005</v>
      </c>
      <c r="R383" s="221">
        <f>Q383*H383</f>
        <v>0.0082900000000000005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235</v>
      </c>
      <c r="AT383" s="223" t="s">
        <v>205</v>
      </c>
      <c r="AU383" s="223" t="s">
        <v>82</v>
      </c>
      <c r="AY383" s="17" t="s">
        <v>202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80</v>
      </c>
      <c r="BK383" s="224">
        <f>ROUND(I383*H383,2)</f>
        <v>0</v>
      </c>
      <c r="BL383" s="17" t="s">
        <v>235</v>
      </c>
      <c r="BM383" s="223" t="s">
        <v>3366</v>
      </c>
    </row>
    <row r="384" s="2" customFormat="1">
      <c r="A384" s="38"/>
      <c r="B384" s="39"/>
      <c r="C384" s="40"/>
      <c r="D384" s="225" t="s">
        <v>212</v>
      </c>
      <c r="E384" s="40"/>
      <c r="F384" s="226" t="s">
        <v>3367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212</v>
      </c>
      <c r="AU384" s="17" t="s">
        <v>82</v>
      </c>
    </row>
    <row r="385" s="2" customFormat="1" ht="16.5" customHeight="1">
      <c r="A385" s="38"/>
      <c r="B385" s="39"/>
      <c r="C385" s="212" t="s">
        <v>962</v>
      </c>
      <c r="D385" s="212" t="s">
        <v>205</v>
      </c>
      <c r="E385" s="213" t="s">
        <v>3368</v>
      </c>
      <c r="F385" s="214" t="s">
        <v>3369</v>
      </c>
      <c r="G385" s="215" t="s">
        <v>280</v>
      </c>
      <c r="H385" s="216">
        <v>1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0.024060000000000002</v>
      </c>
      <c r="R385" s="221">
        <f>Q385*H385</f>
        <v>0.024060000000000002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235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235</v>
      </c>
      <c r="BM385" s="223" t="s">
        <v>3370</v>
      </c>
    </row>
    <row r="386" s="2" customFormat="1" ht="16.5" customHeight="1">
      <c r="A386" s="38"/>
      <c r="B386" s="39"/>
      <c r="C386" s="212" t="s">
        <v>966</v>
      </c>
      <c r="D386" s="212" t="s">
        <v>205</v>
      </c>
      <c r="E386" s="213" t="s">
        <v>3371</v>
      </c>
      <c r="F386" s="214" t="s">
        <v>3372</v>
      </c>
      <c r="G386" s="215" t="s">
        <v>280</v>
      </c>
      <c r="H386" s="216">
        <v>1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0.031960000000000002</v>
      </c>
      <c r="R386" s="221">
        <f>Q386*H386</f>
        <v>0.031960000000000002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235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235</v>
      </c>
      <c r="BM386" s="223" t="s">
        <v>3373</v>
      </c>
    </row>
    <row r="387" s="2" customFormat="1" ht="21.75" customHeight="1">
      <c r="A387" s="38"/>
      <c r="B387" s="39"/>
      <c r="C387" s="242" t="s">
        <v>970</v>
      </c>
      <c r="D387" s="242" t="s">
        <v>243</v>
      </c>
      <c r="E387" s="243" t="s">
        <v>3374</v>
      </c>
      <c r="F387" s="244" t="s">
        <v>3375</v>
      </c>
      <c r="G387" s="245" t="s">
        <v>280</v>
      </c>
      <c r="H387" s="246">
        <v>1</v>
      </c>
      <c r="I387" s="247"/>
      <c r="J387" s="248">
        <f>ROUND(I387*H387,2)</f>
        <v>0</v>
      </c>
      <c r="K387" s="244" t="s">
        <v>19</v>
      </c>
      <c r="L387" s="249"/>
      <c r="M387" s="250" t="s">
        <v>19</v>
      </c>
      <c r="N387" s="251" t="s">
        <v>44</v>
      </c>
      <c r="O387" s="84"/>
      <c r="P387" s="221">
        <f>O387*H387</f>
        <v>0</v>
      </c>
      <c r="Q387" s="221">
        <v>0.0046100000000000004</v>
      </c>
      <c r="R387" s="221">
        <f>Q387*H387</f>
        <v>0.0046100000000000004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246</v>
      </c>
      <c r="AT387" s="223" t="s">
        <v>243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235</v>
      </c>
      <c r="BM387" s="223" t="s">
        <v>3376</v>
      </c>
    </row>
    <row r="388" s="2" customFormat="1" ht="16.5" customHeight="1">
      <c r="A388" s="38"/>
      <c r="B388" s="39"/>
      <c r="C388" s="242" t="s">
        <v>974</v>
      </c>
      <c r="D388" s="242" t="s">
        <v>243</v>
      </c>
      <c r="E388" s="243" t="s">
        <v>3377</v>
      </c>
      <c r="F388" s="244" t="s">
        <v>3378</v>
      </c>
      <c r="G388" s="245" t="s">
        <v>280</v>
      </c>
      <c r="H388" s="246">
        <v>40</v>
      </c>
      <c r="I388" s="247"/>
      <c r="J388" s="248">
        <f>ROUND(I388*H388,2)</f>
        <v>0</v>
      </c>
      <c r="K388" s="244" t="s">
        <v>209</v>
      </c>
      <c r="L388" s="249"/>
      <c r="M388" s="250" t="s">
        <v>19</v>
      </c>
      <c r="N388" s="251" t="s">
        <v>44</v>
      </c>
      <c r="O388" s="84"/>
      <c r="P388" s="221">
        <f>O388*H388</f>
        <v>0</v>
      </c>
      <c r="Q388" s="221">
        <v>3.0000000000000001E-05</v>
      </c>
      <c r="R388" s="221">
        <f>Q388*H388</f>
        <v>0.0012000000000000001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246</v>
      </c>
      <c r="AT388" s="223" t="s">
        <v>243</v>
      </c>
      <c r="AU388" s="223" t="s">
        <v>82</v>
      </c>
      <c r="AY388" s="17" t="s">
        <v>202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235</v>
      </c>
      <c r="BM388" s="223" t="s">
        <v>3379</v>
      </c>
    </row>
    <row r="389" s="2" customFormat="1" ht="16.5" customHeight="1">
      <c r="A389" s="38"/>
      <c r="B389" s="39"/>
      <c r="C389" s="242" t="s">
        <v>978</v>
      </c>
      <c r="D389" s="242" t="s">
        <v>243</v>
      </c>
      <c r="E389" s="243" t="s">
        <v>3380</v>
      </c>
      <c r="F389" s="244" t="s">
        <v>3381</v>
      </c>
      <c r="G389" s="245" t="s">
        <v>280</v>
      </c>
      <c r="H389" s="246">
        <v>21</v>
      </c>
      <c r="I389" s="247"/>
      <c r="J389" s="248">
        <f>ROUND(I389*H389,2)</f>
        <v>0</v>
      </c>
      <c r="K389" s="244" t="s">
        <v>209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5.0000000000000002E-05</v>
      </c>
      <c r="R389" s="221">
        <f>Q389*H389</f>
        <v>0.0010500000000000002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246</v>
      </c>
      <c r="AT389" s="223" t="s">
        <v>243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235</v>
      </c>
      <c r="BM389" s="223" t="s">
        <v>3382</v>
      </c>
    </row>
    <row r="390" s="2" customFormat="1" ht="16.5" customHeight="1">
      <c r="A390" s="38"/>
      <c r="B390" s="39"/>
      <c r="C390" s="242" t="s">
        <v>982</v>
      </c>
      <c r="D390" s="242" t="s">
        <v>243</v>
      </c>
      <c r="E390" s="243" t="s">
        <v>3383</v>
      </c>
      <c r="F390" s="244" t="s">
        <v>3384</v>
      </c>
      <c r="G390" s="245" t="s">
        <v>280</v>
      </c>
      <c r="H390" s="246">
        <v>29</v>
      </c>
      <c r="I390" s="247"/>
      <c r="J390" s="248">
        <f>ROUND(I390*H390,2)</f>
        <v>0</v>
      </c>
      <c r="K390" s="244" t="s">
        <v>209</v>
      </c>
      <c r="L390" s="249"/>
      <c r="M390" s="250" t="s">
        <v>19</v>
      </c>
      <c r="N390" s="251" t="s">
        <v>44</v>
      </c>
      <c r="O390" s="84"/>
      <c r="P390" s="221">
        <f>O390*H390</f>
        <v>0</v>
      </c>
      <c r="Q390" s="221">
        <v>0.00010000000000000001</v>
      </c>
      <c r="R390" s="221">
        <f>Q390*H390</f>
        <v>0.0029000000000000002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246</v>
      </c>
      <c r="AT390" s="223" t="s">
        <v>243</v>
      </c>
      <c r="AU390" s="223" t="s">
        <v>82</v>
      </c>
      <c r="AY390" s="17" t="s">
        <v>202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80</v>
      </c>
      <c r="BK390" s="224">
        <f>ROUND(I390*H390,2)</f>
        <v>0</v>
      </c>
      <c r="BL390" s="17" t="s">
        <v>235</v>
      </c>
      <c r="BM390" s="223" t="s">
        <v>3385</v>
      </c>
    </row>
    <row r="391" s="2" customFormat="1" ht="16.5" customHeight="1">
      <c r="A391" s="38"/>
      <c r="B391" s="39"/>
      <c r="C391" s="242" t="s">
        <v>987</v>
      </c>
      <c r="D391" s="242" t="s">
        <v>243</v>
      </c>
      <c r="E391" s="243" t="s">
        <v>3386</v>
      </c>
      <c r="F391" s="244" t="s">
        <v>3387</v>
      </c>
      <c r="G391" s="245" t="s">
        <v>280</v>
      </c>
      <c r="H391" s="246">
        <v>23</v>
      </c>
      <c r="I391" s="247"/>
      <c r="J391" s="248">
        <f>ROUND(I391*H391,2)</f>
        <v>0</v>
      </c>
      <c r="K391" s="244" t="s">
        <v>209</v>
      </c>
      <c r="L391" s="249"/>
      <c r="M391" s="250" t="s">
        <v>19</v>
      </c>
      <c r="N391" s="251" t="s">
        <v>44</v>
      </c>
      <c r="O391" s="84"/>
      <c r="P391" s="221">
        <f>O391*H391</f>
        <v>0</v>
      </c>
      <c r="Q391" s="221">
        <v>0.00036000000000000002</v>
      </c>
      <c r="R391" s="221">
        <f>Q391*H391</f>
        <v>0.0082800000000000009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246</v>
      </c>
      <c r="AT391" s="223" t="s">
        <v>243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235</v>
      </c>
      <c r="BM391" s="223" t="s">
        <v>3388</v>
      </c>
    </row>
    <row r="392" s="2" customFormat="1" ht="16.5" customHeight="1">
      <c r="A392" s="38"/>
      <c r="B392" s="39"/>
      <c r="C392" s="242" t="s">
        <v>991</v>
      </c>
      <c r="D392" s="242" t="s">
        <v>243</v>
      </c>
      <c r="E392" s="243" t="s">
        <v>3389</v>
      </c>
      <c r="F392" s="244" t="s">
        <v>3390</v>
      </c>
      <c r="G392" s="245" t="s">
        <v>280</v>
      </c>
      <c r="H392" s="246">
        <v>18</v>
      </c>
      <c r="I392" s="247"/>
      <c r="J392" s="248">
        <f>ROUND(I392*H392,2)</f>
        <v>0</v>
      </c>
      <c r="K392" s="244" t="s">
        <v>209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0.00054000000000000001</v>
      </c>
      <c r="R392" s="221">
        <f>Q392*H392</f>
        <v>0.0097199999999999995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246</v>
      </c>
      <c r="AT392" s="223" t="s">
        <v>243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235</v>
      </c>
      <c r="BM392" s="223" t="s">
        <v>3391</v>
      </c>
    </row>
    <row r="393" s="2" customFormat="1" ht="16.5" customHeight="1">
      <c r="A393" s="38"/>
      <c r="B393" s="39"/>
      <c r="C393" s="242" t="s">
        <v>995</v>
      </c>
      <c r="D393" s="242" t="s">
        <v>243</v>
      </c>
      <c r="E393" s="243" t="s">
        <v>3392</v>
      </c>
      <c r="F393" s="244" t="s">
        <v>3393</v>
      </c>
      <c r="G393" s="245" t="s">
        <v>280</v>
      </c>
      <c r="H393" s="246">
        <v>3</v>
      </c>
      <c r="I393" s="247"/>
      <c r="J393" s="248">
        <f>ROUND(I393*H393,2)</f>
        <v>0</v>
      </c>
      <c r="K393" s="244" t="s">
        <v>209</v>
      </c>
      <c r="L393" s="249"/>
      <c r="M393" s="250" t="s">
        <v>19</v>
      </c>
      <c r="N393" s="251" t="s">
        <v>44</v>
      </c>
      <c r="O393" s="84"/>
      <c r="P393" s="221">
        <f>O393*H393</f>
        <v>0</v>
      </c>
      <c r="Q393" s="221">
        <v>0.00012</v>
      </c>
      <c r="R393" s="221">
        <f>Q393*H393</f>
        <v>0.00036000000000000002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246</v>
      </c>
      <c r="AT393" s="223" t="s">
        <v>243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235</v>
      </c>
      <c r="BM393" s="223" t="s">
        <v>3394</v>
      </c>
    </row>
    <row r="394" s="2" customFormat="1" ht="16.5" customHeight="1">
      <c r="A394" s="38"/>
      <c r="B394" s="39"/>
      <c r="C394" s="242" t="s">
        <v>999</v>
      </c>
      <c r="D394" s="242" t="s">
        <v>243</v>
      </c>
      <c r="E394" s="243" t="s">
        <v>3395</v>
      </c>
      <c r="F394" s="244" t="s">
        <v>3396</v>
      </c>
      <c r="G394" s="245" t="s">
        <v>280</v>
      </c>
      <c r="H394" s="246">
        <v>1</v>
      </c>
      <c r="I394" s="247"/>
      <c r="J394" s="248">
        <f>ROUND(I394*H394,2)</f>
        <v>0</v>
      </c>
      <c r="K394" s="244" t="s">
        <v>209</v>
      </c>
      <c r="L394" s="249"/>
      <c r="M394" s="250" t="s">
        <v>19</v>
      </c>
      <c r="N394" s="251" t="s">
        <v>44</v>
      </c>
      <c r="O394" s="84"/>
      <c r="P394" s="221">
        <f>O394*H394</f>
        <v>0</v>
      </c>
      <c r="Q394" s="221">
        <v>6.9999999999999994E-05</v>
      </c>
      <c r="R394" s="221">
        <f>Q394*H394</f>
        <v>6.9999999999999994E-05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246</v>
      </c>
      <c r="AT394" s="223" t="s">
        <v>243</v>
      </c>
      <c r="AU394" s="223" t="s">
        <v>82</v>
      </c>
      <c r="AY394" s="17" t="s">
        <v>202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80</v>
      </c>
      <c r="BK394" s="224">
        <f>ROUND(I394*H394,2)</f>
        <v>0</v>
      </c>
      <c r="BL394" s="17" t="s">
        <v>235</v>
      </c>
      <c r="BM394" s="223" t="s">
        <v>3397</v>
      </c>
    </row>
    <row r="395" s="2" customFormat="1" ht="16.5" customHeight="1">
      <c r="A395" s="38"/>
      <c r="B395" s="39"/>
      <c r="C395" s="242" t="s">
        <v>1003</v>
      </c>
      <c r="D395" s="242" t="s">
        <v>243</v>
      </c>
      <c r="E395" s="243" t="s">
        <v>3398</v>
      </c>
      <c r="F395" s="244" t="s">
        <v>3399</v>
      </c>
      <c r="G395" s="245" t="s">
        <v>280</v>
      </c>
      <c r="H395" s="246">
        <v>1</v>
      </c>
      <c r="I395" s="247"/>
      <c r="J395" s="248">
        <f>ROUND(I395*H395,2)</f>
        <v>0</v>
      </c>
      <c r="K395" s="244" t="s">
        <v>209</v>
      </c>
      <c r="L395" s="249"/>
      <c r="M395" s="250" t="s">
        <v>19</v>
      </c>
      <c r="N395" s="251" t="s">
        <v>44</v>
      </c>
      <c r="O395" s="84"/>
      <c r="P395" s="221">
        <f>O395*H395</f>
        <v>0</v>
      </c>
      <c r="Q395" s="221">
        <v>3.0000000000000001E-05</v>
      </c>
      <c r="R395" s="221">
        <f>Q395*H395</f>
        <v>3.0000000000000001E-05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246</v>
      </c>
      <c r="AT395" s="223" t="s">
        <v>243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235</v>
      </c>
      <c r="BM395" s="223" t="s">
        <v>3400</v>
      </c>
    </row>
    <row r="396" s="2" customFormat="1" ht="16.5" customHeight="1">
      <c r="A396" s="38"/>
      <c r="B396" s="39"/>
      <c r="C396" s="242" t="s">
        <v>1007</v>
      </c>
      <c r="D396" s="242" t="s">
        <v>243</v>
      </c>
      <c r="E396" s="243" t="s">
        <v>3401</v>
      </c>
      <c r="F396" s="244" t="s">
        <v>3402</v>
      </c>
      <c r="G396" s="245" t="s">
        <v>280</v>
      </c>
      <c r="H396" s="246">
        <v>1</v>
      </c>
      <c r="I396" s="247"/>
      <c r="J396" s="248">
        <f>ROUND(I396*H396,2)</f>
        <v>0</v>
      </c>
      <c r="K396" s="244" t="s">
        <v>209</v>
      </c>
      <c r="L396" s="249"/>
      <c r="M396" s="250" t="s">
        <v>19</v>
      </c>
      <c r="N396" s="251" t="s">
        <v>44</v>
      </c>
      <c r="O396" s="84"/>
      <c r="P396" s="221">
        <f>O396*H396</f>
        <v>0</v>
      </c>
      <c r="Q396" s="221">
        <v>0.00020000000000000001</v>
      </c>
      <c r="R396" s="221">
        <f>Q396*H396</f>
        <v>0.00020000000000000001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246</v>
      </c>
      <c r="AT396" s="223" t="s">
        <v>243</v>
      </c>
      <c r="AU396" s="223" t="s">
        <v>82</v>
      </c>
      <c r="AY396" s="17" t="s">
        <v>202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235</v>
      </c>
      <c r="BM396" s="223" t="s">
        <v>3403</v>
      </c>
    </row>
    <row r="397" s="2" customFormat="1" ht="16.5" customHeight="1">
      <c r="A397" s="38"/>
      <c r="B397" s="39"/>
      <c r="C397" s="242" t="s">
        <v>1011</v>
      </c>
      <c r="D397" s="242" t="s">
        <v>243</v>
      </c>
      <c r="E397" s="243" t="s">
        <v>3404</v>
      </c>
      <c r="F397" s="244" t="s">
        <v>3405</v>
      </c>
      <c r="G397" s="245" t="s">
        <v>280</v>
      </c>
      <c r="H397" s="246">
        <v>3</v>
      </c>
      <c r="I397" s="247"/>
      <c r="J397" s="248">
        <f>ROUND(I397*H397,2)</f>
        <v>0</v>
      </c>
      <c r="K397" s="244" t="s">
        <v>209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0.00040000000000000002</v>
      </c>
      <c r="R397" s="221">
        <f>Q397*H397</f>
        <v>0.0012000000000000001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246</v>
      </c>
      <c r="AT397" s="223" t="s">
        <v>243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235</v>
      </c>
      <c r="BM397" s="223" t="s">
        <v>3406</v>
      </c>
    </row>
    <row r="398" s="2" customFormat="1" ht="16.5" customHeight="1">
      <c r="A398" s="38"/>
      <c r="B398" s="39"/>
      <c r="C398" s="242" t="s">
        <v>1015</v>
      </c>
      <c r="D398" s="242" t="s">
        <v>243</v>
      </c>
      <c r="E398" s="243" t="s">
        <v>3407</v>
      </c>
      <c r="F398" s="244" t="s">
        <v>3408</v>
      </c>
      <c r="G398" s="245" t="s">
        <v>280</v>
      </c>
      <c r="H398" s="246">
        <v>1</v>
      </c>
      <c r="I398" s="247"/>
      <c r="J398" s="248">
        <f>ROUND(I398*H398,2)</f>
        <v>0</v>
      </c>
      <c r="K398" s="244" t="s">
        <v>209</v>
      </c>
      <c r="L398" s="249"/>
      <c r="M398" s="250" t="s">
        <v>19</v>
      </c>
      <c r="N398" s="251" t="s">
        <v>44</v>
      </c>
      <c r="O398" s="84"/>
      <c r="P398" s="221">
        <f>O398*H398</f>
        <v>0</v>
      </c>
      <c r="Q398" s="221">
        <v>0.00064000000000000005</v>
      </c>
      <c r="R398" s="221">
        <f>Q398*H398</f>
        <v>0.00064000000000000005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246</v>
      </c>
      <c r="AT398" s="223" t="s">
        <v>243</v>
      </c>
      <c r="AU398" s="223" t="s">
        <v>82</v>
      </c>
      <c r="AY398" s="17" t="s">
        <v>202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235</v>
      </c>
      <c r="BM398" s="223" t="s">
        <v>3409</v>
      </c>
    </row>
    <row r="399" s="2" customFormat="1" ht="16.5" customHeight="1">
      <c r="A399" s="38"/>
      <c r="B399" s="39"/>
      <c r="C399" s="242" t="s">
        <v>1019</v>
      </c>
      <c r="D399" s="242" t="s">
        <v>243</v>
      </c>
      <c r="E399" s="243" t="s">
        <v>3410</v>
      </c>
      <c r="F399" s="244" t="s">
        <v>3411</v>
      </c>
      <c r="G399" s="245" t="s">
        <v>280</v>
      </c>
      <c r="H399" s="246">
        <v>4</v>
      </c>
      <c r="I399" s="247"/>
      <c r="J399" s="248">
        <f>ROUND(I399*H399,2)</f>
        <v>0</v>
      </c>
      <c r="K399" s="244" t="s">
        <v>209</v>
      </c>
      <c r="L399" s="249"/>
      <c r="M399" s="250" t="s">
        <v>19</v>
      </c>
      <c r="N399" s="251" t="s">
        <v>44</v>
      </c>
      <c r="O399" s="84"/>
      <c r="P399" s="221">
        <f>O399*H399</f>
        <v>0</v>
      </c>
      <c r="Q399" s="221">
        <v>4.0000000000000003E-05</v>
      </c>
      <c r="R399" s="221">
        <f>Q399*H399</f>
        <v>0.00016000000000000001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246</v>
      </c>
      <c r="AT399" s="223" t="s">
        <v>243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235</v>
      </c>
      <c r="BM399" s="223" t="s">
        <v>3412</v>
      </c>
    </row>
    <row r="400" s="2" customFormat="1" ht="16.5" customHeight="1">
      <c r="A400" s="38"/>
      <c r="B400" s="39"/>
      <c r="C400" s="242" t="s">
        <v>1024</v>
      </c>
      <c r="D400" s="242" t="s">
        <v>243</v>
      </c>
      <c r="E400" s="243" t="s">
        <v>3413</v>
      </c>
      <c r="F400" s="244" t="s">
        <v>3414</v>
      </c>
      <c r="G400" s="245" t="s">
        <v>280</v>
      </c>
      <c r="H400" s="246">
        <v>1</v>
      </c>
      <c r="I400" s="247"/>
      <c r="J400" s="248">
        <f>ROUND(I400*H400,2)</f>
        <v>0</v>
      </c>
      <c r="K400" s="244" t="s">
        <v>209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0.00011</v>
      </c>
      <c r="R400" s="221">
        <f>Q400*H400</f>
        <v>0.00011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246</v>
      </c>
      <c r="AT400" s="223" t="s">
        <v>243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235</v>
      </c>
      <c r="BM400" s="223" t="s">
        <v>3415</v>
      </c>
    </row>
    <row r="401" s="2" customFormat="1" ht="16.5" customHeight="1">
      <c r="A401" s="38"/>
      <c r="B401" s="39"/>
      <c r="C401" s="242" t="s">
        <v>1028</v>
      </c>
      <c r="D401" s="242" t="s">
        <v>243</v>
      </c>
      <c r="E401" s="243" t="s">
        <v>3416</v>
      </c>
      <c r="F401" s="244" t="s">
        <v>3417</v>
      </c>
      <c r="G401" s="245" t="s">
        <v>280</v>
      </c>
      <c r="H401" s="246">
        <v>1</v>
      </c>
      <c r="I401" s="247"/>
      <c r="J401" s="248">
        <f>ROUND(I401*H401,2)</f>
        <v>0</v>
      </c>
      <c r="K401" s="244" t="s">
        <v>209</v>
      </c>
      <c r="L401" s="249"/>
      <c r="M401" s="250" t="s">
        <v>19</v>
      </c>
      <c r="N401" s="251" t="s">
        <v>44</v>
      </c>
      <c r="O401" s="84"/>
      <c r="P401" s="221">
        <f>O401*H401</f>
        <v>0</v>
      </c>
      <c r="Q401" s="221">
        <v>0.00011</v>
      </c>
      <c r="R401" s="221">
        <f>Q401*H401</f>
        <v>0.00011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246</v>
      </c>
      <c r="AT401" s="223" t="s">
        <v>243</v>
      </c>
      <c r="AU401" s="223" t="s">
        <v>82</v>
      </c>
      <c r="AY401" s="17" t="s">
        <v>202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235</v>
      </c>
      <c r="BM401" s="223" t="s">
        <v>3418</v>
      </c>
    </row>
    <row r="402" s="2" customFormat="1" ht="16.5" customHeight="1">
      <c r="A402" s="38"/>
      <c r="B402" s="39"/>
      <c r="C402" s="212" t="s">
        <v>1031</v>
      </c>
      <c r="D402" s="212" t="s">
        <v>205</v>
      </c>
      <c r="E402" s="213" t="s">
        <v>3419</v>
      </c>
      <c r="F402" s="214" t="s">
        <v>3420</v>
      </c>
      <c r="G402" s="215" t="s">
        <v>412</v>
      </c>
      <c r="H402" s="216">
        <v>1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0.040930000000000001</v>
      </c>
      <c r="R402" s="221">
        <f>Q402*H402</f>
        <v>0.040930000000000001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235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235</v>
      </c>
      <c r="BM402" s="223" t="s">
        <v>3421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3422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2" customFormat="1" ht="16.5" customHeight="1">
      <c r="A404" s="38"/>
      <c r="B404" s="39"/>
      <c r="C404" s="212" t="s">
        <v>1036</v>
      </c>
      <c r="D404" s="212" t="s">
        <v>205</v>
      </c>
      <c r="E404" s="213" t="s">
        <v>3423</v>
      </c>
      <c r="F404" s="214" t="s">
        <v>3424</v>
      </c>
      <c r="G404" s="215" t="s">
        <v>412</v>
      </c>
      <c r="H404" s="216">
        <v>1</v>
      </c>
      <c r="I404" s="217"/>
      <c r="J404" s="218">
        <f>ROUND(I404*H404,2)</f>
        <v>0</v>
      </c>
      <c r="K404" s="214" t="s">
        <v>209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0.057889999999999997</v>
      </c>
      <c r="R404" s="221">
        <f>Q404*H404</f>
        <v>0.057889999999999997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235</v>
      </c>
      <c r="AT404" s="223" t="s">
        <v>205</v>
      </c>
      <c r="AU404" s="223" t="s">
        <v>82</v>
      </c>
      <c r="AY404" s="17" t="s">
        <v>202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235</v>
      </c>
      <c r="BM404" s="223" t="s">
        <v>3425</v>
      </c>
    </row>
    <row r="405" s="2" customFormat="1">
      <c r="A405" s="38"/>
      <c r="B405" s="39"/>
      <c r="C405" s="40"/>
      <c r="D405" s="225" t="s">
        <v>212</v>
      </c>
      <c r="E405" s="40"/>
      <c r="F405" s="226" t="s">
        <v>3426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212</v>
      </c>
      <c r="AU405" s="17" t="s">
        <v>82</v>
      </c>
    </row>
    <row r="406" s="2" customFormat="1" ht="24.15" customHeight="1">
      <c r="A406" s="38"/>
      <c r="B406" s="39"/>
      <c r="C406" s="212" t="s">
        <v>1040</v>
      </c>
      <c r="D406" s="212" t="s">
        <v>205</v>
      </c>
      <c r="E406" s="213" t="s">
        <v>3427</v>
      </c>
      <c r="F406" s="214" t="s">
        <v>3428</v>
      </c>
      <c r="G406" s="215" t="s">
        <v>218</v>
      </c>
      <c r="H406" s="216">
        <v>0.94099999999999995</v>
      </c>
      <c r="I406" s="217"/>
      <c r="J406" s="218">
        <f>ROUND(I406*H406,2)</f>
        <v>0</v>
      </c>
      <c r="K406" s="214" t="s">
        <v>209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235</v>
      </c>
      <c r="AT406" s="223" t="s">
        <v>205</v>
      </c>
      <c r="AU406" s="223" t="s">
        <v>82</v>
      </c>
      <c r="AY406" s="17" t="s">
        <v>202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80</v>
      </c>
      <c r="BK406" s="224">
        <f>ROUND(I406*H406,2)</f>
        <v>0</v>
      </c>
      <c r="BL406" s="17" t="s">
        <v>235</v>
      </c>
      <c r="BM406" s="223" t="s">
        <v>3429</v>
      </c>
    </row>
    <row r="407" s="2" customFormat="1">
      <c r="A407" s="38"/>
      <c r="B407" s="39"/>
      <c r="C407" s="40"/>
      <c r="D407" s="225" t="s">
        <v>212</v>
      </c>
      <c r="E407" s="40"/>
      <c r="F407" s="226" t="s">
        <v>3430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212</v>
      </c>
      <c r="AU407" s="17" t="s">
        <v>82</v>
      </c>
    </row>
    <row r="408" s="2" customFormat="1" ht="16.5" customHeight="1">
      <c r="A408" s="38"/>
      <c r="B408" s="39"/>
      <c r="C408" s="212" t="s">
        <v>1043</v>
      </c>
      <c r="D408" s="212" t="s">
        <v>205</v>
      </c>
      <c r="E408" s="213" t="s">
        <v>3431</v>
      </c>
      <c r="F408" s="214" t="s">
        <v>3432</v>
      </c>
      <c r="G408" s="215" t="s">
        <v>280</v>
      </c>
      <c r="H408" s="216">
        <v>1</v>
      </c>
      <c r="I408" s="217"/>
      <c r="J408" s="218">
        <f>ROUND(I408*H408,2)</f>
        <v>0</v>
      </c>
      <c r="K408" s="214" t="s">
        <v>19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0.0010399999999999999</v>
      </c>
      <c r="R408" s="221">
        <f>Q408*H408</f>
        <v>0.0010399999999999999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235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235</v>
      </c>
      <c r="BM408" s="223" t="s">
        <v>3433</v>
      </c>
    </row>
    <row r="409" s="2" customFormat="1" ht="16.5" customHeight="1">
      <c r="A409" s="38"/>
      <c r="B409" s="39"/>
      <c r="C409" s="212" t="s">
        <v>1048</v>
      </c>
      <c r="D409" s="212" t="s">
        <v>205</v>
      </c>
      <c r="E409" s="213" t="s">
        <v>3434</v>
      </c>
      <c r="F409" s="214" t="s">
        <v>3435</v>
      </c>
      <c r="G409" s="215" t="s">
        <v>280</v>
      </c>
      <c r="H409" s="216">
        <v>5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0.0010399999999999999</v>
      </c>
      <c r="R409" s="221">
        <f>Q409*H409</f>
        <v>0.0051999999999999998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235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235</v>
      </c>
      <c r="BM409" s="223" t="s">
        <v>3436</v>
      </c>
    </row>
    <row r="410" s="12" customFormat="1" ht="22.8" customHeight="1">
      <c r="A410" s="12"/>
      <c r="B410" s="196"/>
      <c r="C410" s="197"/>
      <c r="D410" s="198" t="s">
        <v>72</v>
      </c>
      <c r="E410" s="210" t="s">
        <v>3437</v>
      </c>
      <c r="F410" s="210" t="s">
        <v>3438</v>
      </c>
      <c r="G410" s="197"/>
      <c r="H410" s="197"/>
      <c r="I410" s="200"/>
      <c r="J410" s="211">
        <f>BK410</f>
        <v>0</v>
      </c>
      <c r="K410" s="197"/>
      <c r="L410" s="202"/>
      <c r="M410" s="203"/>
      <c r="N410" s="204"/>
      <c r="O410" s="204"/>
      <c r="P410" s="205">
        <f>SUM(P411:P412)</f>
        <v>0</v>
      </c>
      <c r="Q410" s="204"/>
      <c r="R410" s="205">
        <f>SUM(R411:R412)</f>
        <v>0.047730000000000002</v>
      </c>
      <c r="S410" s="204"/>
      <c r="T410" s="206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7" t="s">
        <v>82</v>
      </c>
      <c r="AT410" s="208" t="s">
        <v>72</v>
      </c>
      <c r="AU410" s="208" t="s">
        <v>80</v>
      </c>
      <c r="AY410" s="207" t="s">
        <v>202</v>
      </c>
      <c r="BK410" s="209">
        <f>SUM(BK411:BK412)</f>
        <v>0</v>
      </c>
    </row>
    <row r="411" s="2" customFormat="1" ht="24.15" customHeight="1">
      <c r="A411" s="38"/>
      <c r="B411" s="39"/>
      <c r="C411" s="212" t="s">
        <v>1052</v>
      </c>
      <c r="D411" s="212" t="s">
        <v>205</v>
      </c>
      <c r="E411" s="213" t="s">
        <v>3439</v>
      </c>
      <c r="F411" s="214" t="s">
        <v>3440</v>
      </c>
      <c r="G411" s="215" t="s">
        <v>412</v>
      </c>
      <c r="H411" s="216">
        <v>3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0.015910000000000001</v>
      </c>
      <c r="R411" s="221">
        <f>Q411*H411</f>
        <v>0.047730000000000002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235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235</v>
      </c>
      <c r="BM411" s="223" t="s">
        <v>3441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3442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12" customFormat="1" ht="22.8" customHeight="1">
      <c r="A413" s="12"/>
      <c r="B413" s="196"/>
      <c r="C413" s="197"/>
      <c r="D413" s="198" t="s">
        <v>72</v>
      </c>
      <c r="E413" s="210" t="s">
        <v>3443</v>
      </c>
      <c r="F413" s="210" t="s">
        <v>3444</v>
      </c>
      <c r="G413" s="197"/>
      <c r="H413" s="197"/>
      <c r="I413" s="200"/>
      <c r="J413" s="211">
        <f>BK413</f>
        <v>0</v>
      </c>
      <c r="K413" s="197"/>
      <c r="L413" s="202"/>
      <c r="M413" s="203"/>
      <c r="N413" s="204"/>
      <c r="O413" s="204"/>
      <c r="P413" s="205">
        <f>SUM(P414:P515)</f>
        <v>0</v>
      </c>
      <c r="Q413" s="204"/>
      <c r="R413" s="205">
        <f>SUM(R414:R515)</f>
        <v>5.4950600000000005</v>
      </c>
      <c r="S413" s="204"/>
      <c r="T413" s="206">
        <f>SUM(T414:T515)</f>
        <v>34.001600000000003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7" t="s">
        <v>82</v>
      </c>
      <c r="AT413" s="208" t="s">
        <v>72</v>
      </c>
      <c r="AU413" s="208" t="s">
        <v>80</v>
      </c>
      <c r="AY413" s="207" t="s">
        <v>202</v>
      </c>
      <c r="BK413" s="209">
        <f>SUM(BK414:BK515)</f>
        <v>0</v>
      </c>
    </row>
    <row r="414" s="2" customFormat="1" ht="16.5" customHeight="1">
      <c r="A414" s="38"/>
      <c r="B414" s="39"/>
      <c r="C414" s="212" t="s">
        <v>1056</v>
      </c>
      <c r="D414" s="212" t="s">
        <v>205</v>
      </c>
      <c r="E414" s="213" t="s">
        <v>3445</v>
      </c>
      <c r="F414" s="214" t="s">
        <v>3446</v>
      </c>
      <c r="G414" s="215" t="s">
        <v>412</v>
      </c>
      <c r="H414" s="216">
        <v>1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0.011979999999999999</v>
      </c>
      <c r="R414" s="221">
        <f>Q414*H414</f>
        <v>0.011979999999999999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235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235</v>
      </c>
      <c r="BM414" s="223" t="s">
        <v>3447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3448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2" customFormat="1" ht="16.5" customHeight="1">
      <c r="A416" s="38"/>
      <c r="B416" s="39"/>
      <c r="C416" s="212" t="s">
        <v>1060</v>
      </c>
      <c r="D416" s="212" t="s">
        <v>205</v>
      </c>
      <c r="E416" s="213" t="s">
        <v>3449</v>
      </c>
      <c r="F416" s="214" t="s">
        <v>3450</v>
      </c>
      <c r="G416" s="215" t="s">
        <v>412</v>
      </c>
      <c r="H416" s="216">
        <v>3</v>
      </c>
      <c r="I416" s="217"/>
      <c r="J416" s="218">
        <f>ROUND(I416*H416,2)</f>
        <v>0</v>
      </c>
      <c r="K416" s="214" t="s">
        <v>209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0.01686</v>
      </c>
      <c r="R416" s="221">
        <f>Q416*H416</f>
        <v>0.05058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235</v>
      </c>
      <c r="AT416" s="223" t="s">
        <v>205</v>
      </c>
      <c r="AU416" s="223" t="s">
        <v>82</v>
      </c>
      <c r="AY416" s="17" t="s">
        <v>202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80</v>
      </c>
      <c r="BK416" s="224">
        <f>ROUND(I416*H416,2)</f>
        <v>0</v>
      </c>
      <c r="BL416" s="17" t="s">
        <v>235</v>
      </c>
      <c r="BM416" s="223" t="s">
        <v>3451</v>
      </c>
    </row>
    <row r="417" s="2" customFormat="1">
      <c r="A417" s="38"/>
      <c r="B417" s="39"/>
      <c r="C417" s="40"/>
      <c r="D417" s="225" t="s">
        <v>212</v>
      </c>
      <c r="E417" s="40"/>
      <c r="F417" s="226" t="s">
        <v>3452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212</v>
      </c>
      <c r="AU417" s="17" t="s">
        <v>82</v>
      </c>
    </row>
    <row r="418" s="2" customFormat="1" ht="16.5" customHeight="1">
      <c r="A418" s="38"/>
      <c r="B418" s="39"/>
      <c r="C418" s="212" t="s">
        <v>1064</v>
      </c>
      <c r="D418" s="212" t="s">
        <v>205</v>
      </c>
      <c r="E418" s="213" t="s">
        <v>3453</v>
      </c>
      <c r="F418" s="214" t="s">
        <v>3454</v>
      </c>
      <c r="G418" s="215" t="s">
        <v>280</v>
      </c>
      <c r="H418" s="216">
        <v>25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0.624</v>
      </c>
      <c r="T418" s="222">
        <f>S418*H418</f>
        <v>15.6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235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235</v>
      </c>
      <c r="BM418" s="223" t="s">
        <v>3455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3456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2" customFormat="1" ht="16.5" customHeight="1">
      <c r="A420" s="38"/>
      <c r="B420" s="39"/>
      <c r="C420" s="212" t="s">
        <v>1069</v>
      </c>
      <c r="D420" s="212" t="s">
        <v>205</v>
      </c>
      <c r="E420" s="213" t="s">
        <v>3457</v>
      </c>
      <c r="F420" s="214" t="s">
        <v>3458</v>
      </c>
      <c r="G420" s="215" t="s">
        <v>412</v>
      </c>
      <c r="H420" s="216">
        <v>1</v>
      </c>
      <c r="I420" s="217"/>
      <c r="J420" s="218">
        <f>ROUND(I420*H420,2)</f>
        <v>0</v>
      </c>
      <c r="K420" s="214" t="s">
        <v>209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0.071279999999999996</v>
      </c>
      <c r="R420" s="221">
        <f>Q420*H420</f>
        <v>0.071279999999999996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235</v>
      </c>
      <c r="AT420" s="223" t="s">
        <v>205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235</v>
      </c>
      <c r="BM420" s="223" t="s">
        <v>3459</v>
      </c>
    </row>
    <row r="421" s="2" customFormat="1">
      <c r="A421" s="38"/>
      <c r="B421" s="39"/>
      <c r="C421" s="40"/>
      <c r="D421" s="225" t="s">
        <v>212</v>
      </c>
      <c r="E421" s="40"/>
      <c r="F421" s="226" t="s">
        <v>3460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212</v>
      </c>
      <c r="AU421" s="17" t="s">
        <v>82</v>
      </c>
    </row>
    <row r="422" s="2" customFormat="1" ht="21.75" customHeight="1">
      <c r="A422" s="38"/>
      <c r="B422" s="39"/>
      <c r="C422" s="212" t="s">
        <v>1073</v>
      </c>
      <c r="D422" s="212" t="s">
        <v>205</v>
      </c>
      <c r="E422" s="213" t="s">
        <v>3461</v>
      </c>
      <c r="F422" s="214" t="s">
        <v>3462</v>
      </c>
      <c r="G422" s="215" t="s">
        <v>280</v>
      </c>
      <c r="H422" s="216">
        <v>8</v>
      </c>
      <c r="I422" s="217"/>
      <c r="J422" s="218">
        <f>ROUND(I422*H422,2)</f>
        <v>0</v>
      </c>
      <c r="K422" s="214" t="s">
        <v>209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0.059999999999999998</v>
      </c>
      <c r="T422" s="222">
        <f>S422*H422</f>
        <v>0.47999999999999998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235</v>
      </c>
      <c r="AT422" s="223" t="s">
        <v>205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235</v>
      </c>
      <c r="BM422" s="223" t="s">
        <v>3463</v>
      </c>
    </row>
    <row r="423" s="2" customFormat="1">
      <c r="A423" s="38"/>
      <c r="B423" s="39"/>
      <c r="C423" s="40"/>
      <c r="D423" s="225" t="s">
        <v>212</v>
      </c>
      <c r="E423" s="40"/>
      <c r="F423" s="226" t="s">
        <v>3464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212</v>
      </c>
      <c r="AU423" s="17" t="s">
        <v>82</v>
      </c>
    </row>
    <row r="424" s="2" customFormat="1" ht="21.75" customHeight="1">
      <c r="A424" s="38"/>
      <c r="B424" s="39"/>
      <c r="C424" s="212" t="s">
        <v>1077</v>
      </c>
      <c r="D424" s="212" t="s">
        <v>205</v>
      </c>
      <c r="E424" s="213" t="s">
        <v>3465</v>
      </c>
      <c r="F424" s="214" t="s">
        <v>3466</v>
      </c>
      <c r="G424" s="215" t="s">
        <v>280</v>
      </c>
      <c r="H424" s="216">
        <v>0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0.126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235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235</v>
      </c>
      <c r="BM424" s="223" t="s">
        <v>3467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3468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 ht="24.15" customHeight="1">
      <c r="A426" s="38"/>
      <c r="B426" s="39"/>
      <c r="C426" s="212" t="s">
        <v>1081</v>
      </c>
      <c r="D426" s="212" t="s">
        <v>205</v>
      </c>
      <c r="E426" s="213" t="s">
        <v>3469</v>
      </c>
      <c r="F426" s="214" t="s">
        <v>3470</v>
      </c>
      <c r="G426" s="215" t="s">
        <v>280</v>
      </c>
      <c r="H426" s="216">
        <v>2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0.64000000000000001</v>
      </c>
      <c r="T426" s="222">
        <f>S426*H426</f>
        <v>1.28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235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235</v>
      </c>
      <c r="BM426" s="223" t="s">
        <v>3471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3472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24.15" customHeight="1">
      <c r="A428" s="38"/>
      <c r="B428" s="39"/>
      <c r="C428" s="212" t="s">
        <v>1085</v>
      </c>
      <c r="D428" s="212" t="s">
        <v>205</v>
      </c>
      <c r="E428" s="213" t="s">
        <v>3473</v>
      </c>
      <c r="F428" s="214" t="s">
        <v>3474</v>
      </c>
      <c r="G428" s="215" t="s">
        <v>280</v>
      </c>
      <c r="H428" s="216">
        <v>4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0.90500000000000003</v>
      </c>
      <c r="T428" s="222">
        <f>S428*H428</f>
        <v>3.6200000000000001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235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235</v>
      </c>
      <c r="BM428" s="223" t="s">
        <v>3475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3476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 ht="24.15" customHeight="1">
      <c r="A430" s="38"/>
      <c r="B430" s="39"/>
      <c r="C430" s="212" t="s">
        <v>1089</v>
      </c>
      <c r="D430" s="212" t="s">
        <v>205</v>
      </c>
      <c r="E430" s="213" t="s">
        <v>3477</v>
      </c>
      <c r="F430" s="214" t="s">
        <v>3478</v>
      </c>
      <c r="G430" s="215" t="s">
        <v>280</v>
      </c>
      <c r="H430" s="216">
        <v>3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1.2</v>
      </c>
      <c r="T430" s="222">
        <f>S430*H430</f>
        <v>3.5999999999999996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235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235</v>
      </c>
      <c r="BM430" s="223" t="s">
        <v>3479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3480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 ht="24.15" customHeight="1">
      <c r="A432" s="38"/>
      <c r="B432" s="39"/>
      <c r="C432" s="212" t="s">
        <v>1092</v>
      </c>
      <c r="D432" s="212" t="s">
        <v>205</v>
      </c>
      <c r="E432" s="213" t="s">
        <v>3481</v>
      </c>
      <c r="F432" s="214" t="s">
        <v>3482</v>
      </c>
      <c r="G432" s="215" t="s">
        <v>280</v>
      </c>
      <c r="H432" s="216">
        <v>0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1.6000000000000001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235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235</v>
      </c>
      <c r="BM432" s="223" t="s">
        <v>3483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3484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21.75" customHeight="1">
      <c r="A434" s="38"/>
      <c r="B434" s="39"/>
      <c r="C434" s="212" t="s">
        <v>1096</v>
      </c>
      <c r="D434" s="212" t="s">
        <v>205</v>
      </c>
      <c r="E434" s="213" t="s">
        <v>3485</v>
      </c>
      <c r="F434" s="214" t="s">
        <v>3486</v>
      </c>
      <c r="G434" s="215" t="s">
        <v>280</v>
      </c>
      <c r="H434" s="216">
        <v>8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0.022200000000000001</v>
      </c>
      <c r="T434" s="222">
        <f>S434*H434</f>
        <v>0.17760000000000001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235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235</v>
      </c>
      <c r="BM434" s="223" t="s">
        <v>3487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3488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 ht="21.75" customHeight="1">
      <c r="A436" s="38"/>
      <c r="B436" s="39"/>
      <c r="C436" s="212" t="s">
        <v>1100</v>
      </c>
      <c r="D436" s="212" t="s">
        <v>205</v>
      </c>
      <c r="E436" s="213" t="s">
        <v>3489</v>
      </c>
      <c r="F436" s="214" t="s">
        <v>3490</v>
      </c>
      <c r="G436" s="215" t="s">
        <v>280</v>
      </c>
      <c r="H436" s="216">
        <v>0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</v>
      </c>
      <c r="R436" s="221">
        <f>Q436*H436</f>
        <v>0</v>
      </c>
      <c r="S436" s="221">
        <v>0.126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235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235</v>
      </c>
      <c r="BM436" s="223" t="s">
        <v>3491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3492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 ht="21.75" customHeight="1">
      <c r="A438" s="38"/>
      <c r="B438" s="39"/>
      <c r="C438" s="212" t="s">
        <v>1105</v>
      </c>
      <c r="D438" s="212" t="s">
        <v>205</v>
      </c>
      <c r="E438" s="213" t="s">
        <v>3493</v>
      </c>
      <c r="F438" s="214" t="s">
        <v>3494</v>
      </c>
      <c r="G438" s="215" t="s">
        <v>280</v>
      </c>
      <c r="H438" s="216">
        <v>2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0.64000000000000001</v>
      </c>
      <c r="T438" s="222">
        <f>S438*H438</f>
        <v>1.28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235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235</v>
      </c>
      <c r="BM438" s="223" t="s">
        <v>3495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3496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21.75" customHeight="1">
      <c r="A440" s="38"/>
      <c r="B440" s="39"/>
      <c r="C440" s="212" t="s">
        <v>1109</v>
      </c>
      <c r="D440" s="212" t="s">
        <v>205</v>
      </c>
      <c r="E440" s="213" t="s">
        <v>3497</v>
      </c>
      <c r="F440" s="214" t="s">
        <v>3498</v>
      </c>
      <c r="G440" s="215" t="s">
        <v>280</v>
      </c>
      <c r="H440" s="216">
        <v>4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0.90500000000000003</v>
      </c>
      <c r="T440" s="222">
        <f>S440*H440</f>
        <v>3.6200000000000001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235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235</v>
      </c>
      <c r="BM440" s="223" t="s">
        <v>3499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3500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21.75" customHeight="1">
      <c r="A442" s="38"/>
      <c r="B442" s="39"/>
      <c r="C442" s="212" t="s">
        <v>1113</v>
      </c>
      <c r="D442" s="212" t="s">
        <v>205</v>
      </c>
      <c r="E442" s="213" t="s">
        <v>3501</v>
      </c>
      <c r="F442" s="214" t="s">
        <v>3502</v>
      </c>
      <c r="G442" s="215" t="s">
        <v>280</v>
      </c>
      <c r="H442" s="216">
        <v>3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1.2</v>
      </c>
      <c r="T442" s="222">
        <f>S442*H442</f>
        <v>3.5999999999999996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235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235</v>
      </c>
      <c r="BM442" s="223" t="s">
        <v>3503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3504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21.75" customHeight="1">
      <c r="A444" s="38"/>
      <c r="B444" s="39"/>
      <c r="C444" s="212" t="s">
        <v>1117</v>
      </c>
      <c r="D444" s="212" t="s">
        <v>205</v>
      </c>
      <c r="E444" s="213" t="s">
        <v>3505</v>
      </c>
      <c r="F444" s="214" t="s">
        <v>3506</v>
      </c>
      <c r="G444" s="215" t="s">
        <v>280</v>
      </c>
      <c r="H444" s="216">
        <v>0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</v>
      </c>
      <c r="R444" s="221">
        <f>Q444*H444</f>
        <v>0</v>
      </c>
      <c r="S444" s="221">
        <v>1.6000000000000001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235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235</v>
      </c>
      <c r="BM444" s="223" t="s">
        <v>3507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3508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16.5" customHeight="1">
      <c r="A446" s="38"/>
      <c r="B446" s="39"/>
      <c r="C446" s="212" t="s">
        <v>1121</v>
      </c>
      <c r="D446" s="212" t="s">
        <v>205</v>
      </c>
      <c r="E446" s="213" t="s">
        <v>3509</v>
      </c>
      <c r="F446" s="214" t="s">
        <v>3510</v>
      </c>
      <c r="G446" s="215" t="s">
        <v>280</v>
      </c>
      <c r="H446" s="216">
        <v>8</v>
      </c>
      <c r="I446" s="217"/>
      <c r="J446" s="218">
        <f>ROUND(I446*H446,2)</f>
        <v>0</v>
      </c>
      <c r="K446" s="214" t="s">
        <v>209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6.9999999999999994E-05</v>
      </c>
      <c r="R446" s="221">
        <f>Q446*H446</f>
        <v>0.00055999999999999995</v>
      </c>
      <c r="S446" s="221">
        <v>0.021999999999999999</v>
      </c>
      <c r="T446" s="222">
        <f>S446*H446</f>
        <v>0.17599999999999999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235</v>
      </c>
      <c r="AT446" s="223" t="s">
        <v>205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235</v>
      </c>
      <c r="BM446" s="223" t="s">
        <v>3511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3512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16.5" customHeight="1">
      <c r="A448" s="38"/>
      <c r="B448" s="39"/>
      <c r="C448" s="212" t="s">
        <v>1125</v>
      </c>
      <c r="D448" s="212" t="s">
        <v>205</v>
      </c>
      <c r="E448" s="213" t="s">
        <v>3513</v>
      </c>
      <c r="F448" s="214" t="s">
        <v>3514</v>
      </c>
      <c r="G448" s="215" t="s">
        <v>280</v>
      </c>
      <c r="H448" s="216">
        <v>19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6.9999999999999994E-05</v>
      </c>
      <c r="R448" s="221">
        <f>Q448*H448</f>
        <v>0.0013299999999999998</v>
      </c>
      <c r="S448" s="221">
        <v>0.024</v>
      </c>
      <c r="T448" s="222">
        <f>S448*H448</f>
        <v>0.45600000000000002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235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235</v>
      </c>
      <c r="BM448" s="223" t="s">
        <v>3515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3516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16.5" customHeight="1">
      <c r="A450" s="38"/>
      <c r="B450" s="39"/>
      <c r="C450" s="212" t="s">
        <v>1129</v>
      </c>
      <c r="D450" s="212" t="s">
        <v>205</v>
      </c>
      <c r="E450" s="213" t="s">
        <v>3517</v>
      </c>
      <c r="F450" s="214" t="s">
        <v>3518</v>
      </c>
      <c r="G450" s="215" t="s">
        <v>280</v>
      </c>
      <c r="H450" s="216">
        <v>4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1.0000000000000001E-05</v>
      </c>
      <c r="R450" s="221">
        <f>Q450*H450</f>
        <v>4.0000000000000003E-05</v>
      </c>
      <c r="S450" s="221">
        <v>0.028000000000000001</v>
      </c>
      <c r="T450" s="222">
        <f>S450*H450</f>
        <v>0.112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235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235</v>
      </c>
      <c r="BM450" s="223" t="s">
        <v>3519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3520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 ht="16.5" customHeight="1">
      <c r="A452" s="38"/>
      <c r="B452" s="39"/>
      <c r="C452" s="212" t="s">
        <v>1133</v>
      </c>
      <c r="D452" s="212" t="s">
        <v>205</v>
      </c>
      <c r="E452" s="213" t="s">
        <v>3521</v>
      </c>
      <c r="F452" s="214" t="s">
        <v>3522</v>
      </c>
      <c r="G452" s="215" t="s">
        <v>280</v>
      </c>
      <c r="H452" s="216">
        <v>0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1.0000000000000001E-05</v>
      </c>
      <c r="R452" s="221">
        <f>Q452*H452</f>
        <v>0</v>
      </c>
      <c r="S452" s="221">
        <v>0.043999999999999997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235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235</v>
      </c>
      <c r="BM452" s="223" t="s">
        <v>3523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3524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16.5" customHeight="1">
      <c r="A454" s="38"/>
      <c r="B454" s="39"/>
      <c r="C454" s="212" t="s">
        <v>1138</v>
      </c>
      <c r="D454" s="212" t="s">
        <v>205</v>
      </c>
      <c r="E454" s="213" t="s">
        <v>3525</v>
      </c>
      <c r="F454" s="214" t="s">
        <v>3526</v>
      </c>
      <c r="G454" s="215" t="s">
        <v>280</v>
      </c>
      <c r="H454" s="216">
        <v>0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1.0000000000000001E-05</v>
      </c>
      <c r="R454" s="221">
        <f>Q454*H454</f>
        <v>0</v>
      </c>
      <c r="S454" s="221">
        <v>0.048000000000000001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235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235</v>
      </c>
      <c r="BM454" s="223" t="s">
        <v>3527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3528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 ht="16.5" customHeight="1">
      <c r="A456" s="38"/>
      <c r="B456" s="39"/>
      <c r="C456" s="212" t="s">
        <v>1142</v>
      </c>
      <c r="D456" s="212" t="s">
        <v>205</v>
      </c>
      <c r="E456" s="213" t="s">
        <v>3529</v>
      </c>
      <c r="F456" s="214" t="s">
        <v>3530</v>
      </c>
      <c r="G456" s="215" t="s">
        <v>412</v>
      </c>
      <c r="H456" s="216">
        <v>1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0.15254000000000001</v>
      </c>
      <c r="R456" s="221">
        <f>Q456*H456</f>
        <v>0.15254000000000001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235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235</v>
      </c>
      <c r="BM456" s="223" t="s">
        <v>3531</v>
      </c>
    </row>
    <row r="457" s="2" customFormat="1" ht="16.5" customHeight="1">
      <c r="A457" s="38"/>
      <c r="B457" s="39"/>
      <c r="C457" s="212" t="s">
        <v>1146</v>
      </c>
      <c r="D457" s="212" t="s">
        <v>205</v>
      </c>
      <c r="E457" s="213" t="s">
        <v>3532</v>
      </c>
      <c r="F457" s="214" t="s">
        <v>3533</v>
      </c>
      <c r="G457" s="215" t="s">
        <v>412</v>
      </c>
      <c r="H457" s="216">
        <v>3</v>
      </c>
      <c r="I457" s="217"/>
      <c r="J457" s="218">
        <f>ROUND(I457*H457,2)</f>
        <v>0</v>
      </c>
      <c r="K457" s="214" t="s">
        <v>19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0.15254000000000001</v>
      </c>
      <c r="R457" s="221">
        <f>Q457*H457</f>
        <v>0.45762000000000003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235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235</v>
      </c>
      <c r="BM457" s="223" t="s">
        <v>3534</v>
      </c>
    </row>
    <row r="458" s="2" customFormat="1" ht="24.15" customHeight="1">
      <c r="A458" s="38"/>
      <c r="B458" s="39"/>
      <c r="C458" s="212" t="s">
        <v>1150</v>
      </c>
      <c r="D458" s="212" t="s">
        <v>205</v>
      </c>
      <c r="E458" s="213" t="s">
        <v>3535</v>
      </c>
      <c r="F458" s="214" t="s">
        <v>3536</v>
      </c>
      <c r="G458" s="215" t="s">
        <v>412</v>
      </c>
      <c r="H458" s="216">
        <v>2</v>
      </c>
      <c r="I458" s="217"/>
      <c r="J458" s="218">
        <f>ROUND(I458*H458,2)</f>
        <v>0</v>
      </c>
      <c r="K458" s="214" t="s">
        <v>209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0.0068300000000000001</v>
      </c>
      <c r="R458" s="221">
        <f>Q458*H458</f>
        <v>0.01366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235</v>
      </c>
      <c r="AT458" s="223" t="s">
        <v>205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235</v>
      </c>
      <c r="BM458" s="223" t="s">
        <v>3537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3538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2" customFormat="1" ht="24.15" customHeight="1">
      <c r="A460" s="38"/>
      <c r="B460" s="39"/>
      <c r="C460" s="212" t="s">
        <v>1155</v>
      </c>
      <c r="D460" s="212" t="s">
        <v>205</v>
      </c>
      <c r="E460" s="213" t="s">
        <v>3539</v>
      </c>
      <c r="F460" s="214" t="s">
        <v>3540</v>
      </c>
      <c r="G460" s="215" t="s">
        <v>412</v>
      </c>
      <c r="H460" s="216">
        <v>2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0.01137</v>
      </c>
      <c r="R460" s="221">
        <f>Q460*H460</f>
        <v>0.02274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235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235</v>
      </c>
      <c r="BM460" s="223" t="s">
        <v>3541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3542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2" customFormat="1" ht="24.15" customHeight="1">
      <c r="A462" s="38"/>
      <c r="B462" s="39"/>
      <c r="C462" s="212" t="s">
        <v>1159</v>
      </c>
      <c r="D462" s="212" t="s">
        <v>205</v>
      </c>
      <c r="E462" s="213" t="s">
        <v>3543</v>
      </c>
      <c r="F462" s="214" t="s">
        <v>3544</v>
      </c>
      <c r="G462" s="215" t="s">
        <v>412</v>
      </c>
      <c r="H462" s="216">
        <v>2</v>
      </c>
      <c r="I462" s="217"/>
      <c r="J462" s="218">
        <f>ROUND(I462*H462,2)</f>
        <v>0</v>
      </c>
      <c r="K462" s="214" t="s">
        <v>209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0.10387</v>
      </c>
      <c r="R462" s="221">
        <f>Q462*H462</f>
        <v>0.20774000000000001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235</v>
      </c>
      <c r="AT462" s="223" t="s">
        <v>205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235</v>
      </c>
      <c r="BM462" s="223" t="s">
        <v>3545</v>
      </c>
    </row>
    <row r="463" s="2" customFormat="1">
      <c r="A463" s="38"/>
      <c r="B463" s="39"/>
      <c r="C463" s="40"/>
      <c r="D463" s="225" t="s">
        <v>212</v>
      </c>
      <c r="E463" s="40"/>
      <c r="F463" s="226" t="s">
        <v>3546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212</v>
      </c>
      <c r="AU463" s="17" t="s">
        <v>82</v>
      </c>
    </row>
    <row r="464" s="2" customFormat="1" ht="24.15" customHeight="1">
      <c r="A464" s="38"/>
      <c r="B464" s="39"/>
      <c r="C464" s="212" t="s">
        <v>1163</v>
      </c>
      <c r="D464" s="212" t="s">
        <v>205</v>
      </c>
      <c r="E464" s="213" t="s">
        <v>3547</v>
      </c>
      <c r="F464" s="214" t="s">
        <v>3548</v>
      </c>
      <c r="G464" s="215" t="s">
        <v>412</v>
      </c>
      <c r="H464" s="216">
        <v>1</v>
      </c>
      <c r="I464" s="217"/>
      <c r="J464" s="218">
        <f>ROUND(I464*H464,2)</f>
        <v>0</v>
      </c>
      <c r="K464" s="214" t="s">
        <v>209</v>
      </c>
      <c r="L464" s="44"/>
      <c r="M464" s="219" t="s">
        <v>19</v>
      </c>
      <c r="N464" s="220" t="s">
        <v>44</v>
      </c>
      <c r="O464" s="84"/>
      <c r="P464" s="221">
        <f>O464*H464</f>
        <v>0</v>
      </c>
      <c r="Q464" s="221">
        <v>0.12687000000000001</v>
      </c>
      <c r="R464" s="221">
        <f>Q464*H464</f>
        <v>0.12687000000000001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235</v>
      </c>
      <c r="AT464" s="223" t="s">
        <v>205</v>
      </c>
      <c r="AU464" s="223" t="s">
        <v>82</v>
      </c>
      <c r="AY464" s="17" t="s">
        <v>202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80</v>
      </c>
      <c r="BK464" s="224">
        <f>ROUND(I464*H464,2)</f>
        <v>0</v>
      </c>
      <c r="BL464" s="17" t="s">
        <v>235</v>
      </c>
      <c r="BM464" s="223" t="s">
        <v>3549</v>
      </c>
    </row>
    <row r="465" s="2" customFormat="1">
      <c r="A465" s="38"/>
      <c r="B465" s="39"/>
      <c r="C465" s="40"/>
      <c r="D465" s="225" t="s">
        <v>212</v>
      </c>
      <c r="E465" s="40"/>
      <c r="F465" s="226" t="s">
        <v>3550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212</v>
      </c>
      <c r="AU465" s="17" t="s">
        <v>82</v>
      </c>
    </row>
    <row r="466" s="2" customFormat="1" ht="16.5" customHeight="1">
      <c r="A466" s="38"/>
      <c r="B466" s="39"/>
      <c r="C466" s="212" t="s">
        <v>1167</v>
      </c>
      <c r="D466" s="212" t="s">
        <v>205</v>
      </c>
      <c r="E466" s="213" t="s">
        <v>3551</v>
      </c>
      <c r="F466" s="214" t="s">
        <v>3552</v>
      </c>
      <c r="G466" s="215" t="s">
        <v>412</v>
      </c>
      <c r="H466" s="216">
        <v>1</v>
      </c>
      <c r="I466" s="217"/>
      <c r="J466" s="218">
        <f>ROUND(I466*H466,2)</f>
        <v>0</v>
      </c>
      <c r="K466" s="214" t="s">
        <v>209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0.052499999999999998</v>
      </c>
      <c r="R466" s="221">
        <f>Q466*H466</f>
        <v>0.052499999999999998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235</v>
      </c>
      <c r="AT466" s="223" t="s">
        <v>205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235</v>
      </c>
      <c r="BM466" s="223" t="s">
        <v>3553</v>
      </c>
    </row>
    <row r="467" s="2" customFormat="1">
      <c r="A467" s="38"/>
      <c r="B467" s="39"/>
      <c r="C467" s="40"/>
      <c r="D467" s="225" t="s">
        <v>212</v>
      </c>
      <c r="E467" s="40"/>
      <c r="F467" s="226" t="s">
        <v>3554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212</v>
      </c>
      <c r="AU467" s="17" t="s">
        <v>82</v>
      </c>
    </row>
    <row r="468" s="2" customFormat="1" ht="16.5" customHeight="1">
      <c r="A468" s="38"/>
      <c r="B468" s="39"/>
      <c r="C468" s="212" t="s">
        <v>1171</v>
      </c>
      <c r="D468" s="212" t="s">
        <v>205</v>
      </c>
      <c r="E468" s="213" t="s">
        <v>3555</v>
      </c>
      <c r="F468" s="214" t="s">
        <v>3556</v>
      </c>
      <c r="G468" s="215" t="s">
        <v>412</v>
      </c>
      <c r="H468" s="216">
        <v>1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0.068500000000000005</v>
      </c>
      <c r="R468" s="221">
        <f>Q468*H468</f>
        <v>0.068500000000000005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235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235</v>
      </c>
      <c r="BM468" s="223" t="s">
        <v>3557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3558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 ht="16.5" customHeight="1">
      <c r="A470" s="38"/>
      <c r="B470" s="39"/>
      <c r="C470" s="212" t="s">
        <v>1175</v>
      </c>
      <c r="D470" s="212" t="s">
        <v>205</v>
      </c>
      <c r="E470" s="213" t="s">
        <v>3559</v>
      </c>
      <c r="F470" s="214" t="s">
        <v>3560</v>
      </c>
      <c r="G470" s="215" t="s">
        <v>412</v>
      </c>
      <c r="H470" s="216">
        <v>2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0.11650000000000001</v>
      </c>
      <c r="R470" s="221">
        <f>Q470*H470</f>
        <v>0.23300000000000001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235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3561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3562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 ht="16.5" customHeight="1">
      <c r="A472" s="38"/>
      <c r="B472" s="39"/>
      <c r="C472" s="212" t="s">
        <v>1179</v>
      </c>
      <c r="D472" s="212" t="s">
        <v>205</v>
      </c>
      <c r="E472" s="213" t="s">
        <v>3563</v>
      </c>
      <c r="F472" s="214" t="s">
        <v>3564</v>
      </c>
      <c r="G472" s="215" t="s">
        <v>412</v>
      </c>
      <c r="H472" s="216">
        <v>2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0.13850000000000001</v>
      </c>
      <c r="R472" s="221">
        <f>Q472*H472</f>
        <v>0.27700000000000002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235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235</v>
      </c>
      <c r="BM472" s="223" t="s">
        <v>3565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3566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2" customFormat="1" ht="16.5" customHeight="1">
      <c r="A474" s="38"/>
      <c r="B474" s="39"/>
      <c r="C474" s="212" t="s">
        <v>1183</v>
      </c>
      <c r="D474" s="212" t="s">
        <v>205</v>
      </c>
      <c r="E474" s="213" t="s">
        <v>3567</v>
      </c>
      <c r="F474" s="214" t="s">
        <v>3568</v>
      </c>
      <c r="G474" s="215" t="s">
        <v>412</v>
      </c>
      <c r="H474" s="216">
        <v>2</v>
      </c>
      <c r="I474" s="217"/>
      <c r="J474" s="218">
        <f>ROUND(I474*H474,2)</f>
        <v>0</v>
      </c>
      <c r="K474" s="214" t="s">
        <v>209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0.32550000000000001</v>
      </c>
      <c r="R474" s="221">
        <f>Q474*H474</f>
        <v>0.65100000000000002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235</v>
      </c>
      <c r="AT474" s="223" t="s">
        <v>205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235</v>
      </c>
      <c r="BM474" s="223" t="s">
        <v>3569</v>
      </c>
    </row>
    <row r="475" s="2" customFormat="1">
      <c r="A475" s="38"/>
      <c r="B475" s="39"/>
      <c r="C475" s="40"/>
      <c r="D475" s="225" t="s">
        <v>212</v>
      </c>
      <c r="E475" s="40"/>
      <c r="F475" s="226" t="s">
        <v>3570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212</v>
      </c>
      <c r="AU475" s="17" t="s">
        <v>82</v>
      </c>
    </row>
    <row r="476" s="2" customFormat="1" ht="21.75" customHeight="1">
      <c r="A476" s="38"/>
      <c r="B476" s="39"/>
      <c r="C476" s="212" t="s">
        <v>1187</v>
      </c>
      <c r="D476" s="212" t="s">
        <v>205</v>
      </c>
      <c r="E476" s="213" t="s">
        <v>3571</v>
      </c>
      <c r="F476" s="214" t="s">
        <v>3572</v>
      </c>
      <c r="G476" s="215" t="s">
        <v>412</v>
      </c>
      <c r="H476" s="216">
        <v>6</v>
      </c>
      <c r="I476" s="217"/>
      <c r="J476" s="218">
        <f>ROUND(I476*H476,2)</f>
        <v>0</v>
      </c>
      <c r="K476" s="214" t="s">
        <v>209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0.044010000000000001</v>
      </c>
      <c r="R476" s="221">
        <f>Q476*H476</f>
        <v>0.26406000000000002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235</v>
      </c>
      <c r="AT476" s="223" t="s">
        <v>205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235</v>
      </c>
      <c r="BM476" s="223" t="s">
        <v>3573</v>
      </c>
    </row>
    <row r="477" s="2" customFormat="1">
      <c r="A477" s="38"/>
      <c r="B477" s="39"/>
      <c r="C477" s="40"/>
      <c r="D477" s="225" t="s">
        <v>212</v>
      </c>
      <c r="E477" s="40"/>
      <c r="F477" s="226" t="s">
        <v>3574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212</v>
      </c>
      <c r="AU477" s="17" t="s">
        <v>82</v>
      </c>
    </row>
    <row r="478" s="2" customFormat="1" ht="38.55" customHeight="1">
      <c r="A478" s="38"/>
      <c r="B478" s="39"/>
      <c r="C478" s="212" t="s">
        <v>1191</v>
      </c>
      <c r="D478" s="212" t="s">
        <v>205</v>
      </c>
      <c r="E478" s="213" t="s">
        <v>3575</v>
      </c>
      <c r="F478" s="214" t="s">
        <v>3576</v>
      </c>
      <c r="G478" s="215" t="s">
        <v>412</v>
      </c>
      <c r="H478" s="216">
        <v>1</v>
      </c>
      <c r="I478" s="217"/>
      <c r="J478" s="218">
        <f>ROUND(I478*H478,2)</f>
        <v>0</v>
      </c>
      <c r="K478" s="214" t="s">
        <v>19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0.0032799999999999999</v>
      </c>
      <c r="R478" s="221">
        <f>Q478*H478</f>
        <v>0.0032799999999999999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235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235</v>
      </c>
      <c r="BM478" s="223" t="s">
        <v>3577</v>
      </c>
    </row>
    <row r="479" s="2" customFormat="1" ht="24.15" customHeight="1">
      <c r="A479" s="38"/>
      <c r="B479" s="39"/>
      <c r="C479" s="212" t="s">
        <v>1195</v>
      </c>
      <c r="D479" s="212" t="s">
        <v>205</v>
      </c>
      <c r="E479" s="213" t="s">
        <v>3578</v>
      </c>
      <c r="F479" s="214" t="s">
        <v>3579</v>
      </c>
      <c r="G479" s="215" t="s">
        <v>412</v>
      </c>
      <c r="H479" s="216">
        <v>1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0.0032799999999999999</v>
      </c>
      <c r="R479" s="221">
        <f>Q479*H479</f>
        <v>0.0032799999999999999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235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235</v>
      </c>
      <c r="BM479" s="223" t="s">
        <v>3580</v>
      </c>
    </row>
    <row r="480" s="2" customFormat="1" ht="38.55" customHeight="1">
      <c r="A480" s="38"/>
      <c r="B480" s="39"/>
      <c r="C480" s="212" t="s">
        <v>1199</v>
      </c>
      <c r="D480" s="212" t="s">
        <v>205</v>
      </c>
      <c r="E480" s="213" t="s">
        <v>3581</v>
      </c>
      <c r="F480" s="214" t="s">
        <v>3582</v>
      </c>
      <c r="G480" s="215" t="s">
        <v>412</v>
      </c>
      <c r="H480" s="216">
        <v>0</v>
      </c>
      <c r="I480" s="217"/>
      <c r="J480" s="218">
        <f>ROUND(I480*H480,2)</f>
        <v>0</v>
      </c>
      <c r="K480" s="214" t="s">
        <v>19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0.020480000000000002</v>
      </c>
      <c r="R480" s="221">
        <f>Q480*H480</f>
        <v>0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235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235</v>
      </c>
      <c r="BM480" s="223" t="s">
        <v>3583</v>
      </c>
    </row>
    <row r="481" s="2" customFormat="1" ht="24.15" customHeight="1">
      <c r="A481" s="38"/>
      <c r="B481" s="39"/>
      <c r="C481" s="212" t="s">
        <v>1203</v>
      </c>
      <c r="D481" s="212" t="s">
        <v>205</v>
      </c>
      <c r="E481" s="213" t="s">
        <v>3584</v>
      </c>
      <c r="F481" s="214" t="s">
        <v>3585</v>
      </c>
      <c r="G481" s="215" t="s">
        <v>412</v>
      </c>
      <c r="H481" s="216">
        <v>2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0.02154</v>
      </c>
      <c r="R481" s="221">
        <f>Q481*H481</f>
        <v>0.04308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235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235</v>
      </c>
      <c r="BM481" s="223" t="s">
        <v>3586</v>
      </c>
    </row>
    <row r="482" s="2" customFormat="1" ht="24.15" customHeight="1">
      <c r="A482" s="38"/>
      <c r="B482" s="39"/>
      <c r="C482" s="212" t="s">
        <v>1207</v>
      </c>
      <c r="D482" s="212" t="s">
        <v>205</v>
      </c>
      <c r="E482" s="213" t="s">
        <v>3587</v>
      </c>
      <c r="F482" s="214" t="s">
        <v>3588</v>
      </c>
      <c r="G482" s="215" t="s">
        <v>412</v>
      </c>
      <c r="H482" s="216">
        <v>1</v>
      </c>
      <c r="I482" s="217"/>
      <c r="J482" s="218">
        <f>ROUND(I482*H482,2)</f>
        <v>0</v>
      </c>
      <c r="K482" s="214" t="s">
        <v>19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0.02154</v>
      </c>
      <c r="R482" s="221">
        <f>Q482*H482</f>
        <v>0.02154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235</v>
      </c>
      <c r="AT482" s="223" t="s">
        <v>205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235</v>
      </c>
      <c r="BM482" s="223" t="s">
        <v>3589</v>
      </c>
    </row>
    <row r="483" s="2" customFormat="1" ht="24.9" customHeight="1">
      <c r="A483" s="38"/>
      <c r="B483" s="39"/>
      <c r="C483" s="212" t="s">
        <v>1211</v>
      </c>
      <c r="D483" s="212" t="s">
        <v>205</v>
      </c>
      <c r="E483" s="213" t="s">
        <v>3590</v>
      </c>
      <c r="F483" s="214" t="s">
        <v>3591</v>
      </c>
      <c r="G483" s="215" t="s">
        <v>412</v>
      </c>
      <c r="H483" s="216">
        <v>1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0.02154</v>
      </c>
      <c r="R483" s="221">
        <f>Q483*H483</f>
        <v>0.02154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235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235</v>
      </c>
      <c r="BM483" s="223" t="s">
        <v>3592</v>
      </c>
    </row>
    <row r="484" s="2" customFormat="1" ht="16.5" customHeight="1">
      <c r="A484" s="38"/>
      <c r="B484" s="39"/>
      <c r="C484" s="212" t="s">
        <v>1215</v>
      </c>
      <c r="D484" s="212" t="s">
        <v>205</v>
      </c>
      <c r="E484" s="213" t="s">
        <v>3593</v>
      </c>
      <c r="F484" s="214" t="s">
        <v>3594</v>
      </c>
      <c r="G484" s="215" t="s">
        <v>412</v>
      </c>
      <c r="H484" s="216">
        <v>0</v>
      </c>
      <c r="I484" s="217"/>
      <c r="J484" s="218">
        <f>ROUND(I484*H484,2)</f>
        <v>0</v>
      </c>
      <c r="K484" s="214" t="s">
        <v>19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0.028889999999999999</v>
      </c>
      <c r="R484" s="221">
        <f>Q484*H484</f>
        <v>0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235</v>
      </c>
      <c r="AT484" s="223" t="s">
        <v>205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235</v>
      </c>
      <c r="BM484" s="223" t="s">
        <v>3595</v>
      </c>
    </row>
    <row r="485" s="2" customFormat="1" ht="38.55" customHeight="1">
      <c r="A485" s="38"/>
      <c r="B485" s="39"/>
      <c r="C485" s="212" t="s">
        <v>1219</v>
      </c>
      <c r="D485" s="212" t="s">
        <v>205</v>
      </c>
      <c r="E485" s="213" t="s">
        <v>3596</v>
      </c>
      <c r="F485" s="214" t="s">
        <v>3597</v>
      </c>
      <c r="G485" s="215" t="s">
        <v>412</v>
      </c>
      <c r="H485" s="216">
        <v>1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0.023519999999999999</v>
      </c>
      <c r="R485" s="221">
        <f>Q485*H485</f>
        <v>0.023519999999999999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235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235</v>
      </c>
      <c r="BM485" s="223" t="s">
        <v>3598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3599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 ht="24.15" customHeight="1">
      <c r="A487" s="38"/>
      <c r="B487" s="39"/>
      <c r="C487" s="212" t="s">
        <v>1223</v>
      </c>
      <c r="D487" s="212" t="s">
        <v>205</v>
      </c>
      <c r="E487" s="213" t="s">
        <v>3600</v>
      </c>
      <c r="F487" s="214" t="s">
        <v>3601</v>
      </c>
      <c r="G487" s="215" t="s">
        <v>412</v>
      </c>
      <c r="H487" s="216">
        <v>0</v>
      </c>
      <c r="I487" s="217"/>
      <c r="J487" s="218">
        <f>ROUND(I487*H487,2)</f>
        <v>0</v>
      </c>
      <c r="K487" s="214" t="s">
        <v>209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0.045449999999999997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235</v>
      </c>
      <c r="AT487" s="223" t="s">
        <v>205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235</v>
      </c>
      <c r="BM487" s="223" t="s">
        <v>3602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3603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2" customFormat="1" ht="38.55" customHeight="1">
      <c r="A489" s="38"/>
      <c r="B489" s="39"/>
      <c r="C489" s="212" t="s">
        <v>1227</v>
      </c>
      <c r="D489" s="212" t="s">
        <v>205</v>
      </c>
      <c r="E489" s="213" t="s">
        <v>3604</v>
      </c>
      <c r="F489" s="214" t="s">
        <v>3605</v>
      </c>
      <c r="G489" s="215" t="s">
        <v>412</v>
      </c>
      <c r="H489" s="216">
        <v>1</v>
      </c>
      <c r="I489" s="217"/>
      <c r="J489" s="218">
        <f>ROUND(I489*H489,2)</f>
        <v>0</v>
      </c>
      <c r="K489" s="214" t="s">
        <v>19</v>
      </c>
      <c r="L489" s="44"/>
      <c r="M489" s="219" t="s">
        <v>19</v>
      </c>
      <c r="N489" s="220" t="s">
        <v>44</v>
      </c>
      <c r="O489" s="84"/>
      <c r="P489" s="221">
        <f>O489*H489</f>
        <v>0</v>
      </c>
      <c r="Q489" s="221">
        <v>0.023519999999999999</v>
      </c>
      <c r="R489" s="221">
        <f>Q489*H489</f>
        <v>0.023519999999999999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235</v>
      </c>
      <c r="AT489" s="223" t="s">
        <v>205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235</v>
      </c>
      <c r="BM489" s="223" t="s">
        <v>3606</v>
      </c>
    </row>
    <row r="490" s="2" customFormat="1" ht="33.75" customHeight="1">
      <c r="A490" s="38"/>
      <c r="B490" s="39"/>
      <c r="C490" s="212" t="s">
        <v>1231</v>
      </c>
      <c r="D490" s="212" t="s">
        <v>205</v>
      </c>
      <c r="E490" s="213" t="s">
        <v>3607</v>
      </c>
      <c r="F490" s="214" t="s">
        <v>3608</v>
      </c>
      <c r="G490" s="215" t="s">
        <v>412</v>
      </c>
      <c r="H490" s="216">
        <v>1</v>
      </c>
      <c r="I490" s="217"/>
      <c r="J490" s="218">
        <f>ROUND(I490*H490,2)</f>
        <v>0</v>
      </c>
      <c r="K490" s="214" t="s">
        <v>209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0.035020000000000003</v>
      </c>
      <c r="R490" s="221">
        <f>Q490*H490</f>
        <v>0.035020000000000003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235</v>
      </c>
      <c r="AT490" s="223" t="s">
        <v>205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235</v>
      </c>
      <c r="BM490" s="223" t="s">
        <v>3609</v>
      </c>
    </row>
    <row r="491" s="2" customFormat="1">
      <c r="A491" s="38"/>
      <c r="B491" s="39"/>
      <c r="C491" s="40"/>
      <c r="D491" s="225" t="s">
        <v>212</v>
      </c>
      <c r="E491" s="40"/>
      <c r="F491" s="226" t="s">
        <v>3610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212</v>
      </c>
      <c r="AU491" s="17" t="s">
        <v>82</v>
      </c>
    </row>
    <row r="492" s="2" customFormat="1" ht="24.9" customHeight="1">
      <c r="A492" s="38"/>
      <c r="B492" s="39"/>
      <c r="C492" s="212" t="s">
        <v>1235</v>
      </c>
      <c r="D492" s="212" t="s">
        <v>205</v>
      </c>
      <c r="E492" s="213" t="s">
        <v>3611</v>
      </c>
      <c r="F492" s="214" t="s">
        <v>3612</v>
      </c>
      <c r="G492" s="215" t="s">
        <v>412</v>
      </c>
      <c r="H492" s="216">
        <v>1</v>
      </c>
      <c r="I492" s="217"/>
      <c r="J492" s="218">
        <f>ROUND(I492*H492,2)</f>
        <v>0</v>
      </c>
      <c r="K492" s="214" t="s">
        <v>19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0.037819999999999999</v>
      </c>
      <c r="R492" s="221">
        <f>Q492*H492</f>
        <v>0.037819999999999999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235</v>
      </c>
      <c r="AT492" s="223" t="s">
        <v>205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235</v>
      </c>
      <c r="BM492" s="223" t="s">
        <v>3613</v>
      </c>
    </row>
    <row r="493" s="2" customFormat="1" ht="24.9" customHeight="1">
      <c r="A493" s="38"/>
      <c r="B493" s="39"/>
      <c r="C493" s="212" t="s">
        <v>1239</v>
      </c>
      <c r="D493" s="212" t="s">
        <v>205</v>
      </c>
      <c r="E493" s="213" t="s">
        <v>3614</v>
      </c>
      <c r="F493" s="214" t="s">
        <v>3615</v>
      </c>
      <c r="G493" s="215" t="s">
        <v>412</v>
      </c>
      <c r="H493" s="216">
        <v>1</v>
      </c>
      <c r="I493" s="217"/>
      <c r="J493" s="218">
        <f>ROUND(I493*H493,2)</f>
        <v>0</v>
      </c>
      <c r="K493" s="214" t="s">
        <v>19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0.035020000000000003</v>
      </c>
      <c r="R493" s="221">
        <f>Q493*H493</f>
        <v>0.035020000000000003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3616</v>
      </c>
    </row>
    <row r="494" s="2" customFormat="1" ht="24.9" customHeight="1">
      <c r="A494" s="38"/>
      <c r="B494" s="39"/>
      <c r="C494" s="212" t="s">
        <v>1243</v>
      </c>
      <c r="D494" s="212" t="s">
        <v>205</v>
      </c>
      <c r="E494" s="213" t="s">
        <v>3617</v>
      </c>
      <c r="F494" s="214" t="s">
        <v>3618</v>
      </c>
      <c r="G494" s="215" t="s">
        <v>412</v>
      </c>
      <c r="H494" s="216">
        <v>1</v>
      </c>
      <c r="I494" s="217"/>
      <c r="J494" s="218">
        <f>ROUND(I494*H494,2)</f>
        <v>0</v>
      </c>
      <c r="K494" s="214" t="s">
        <v>19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0.038789999999999998</v>
      </c>
      <c r="R494" s="221">
        <f>Q494*H494</f>
        <v>0.038789999999999998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235</v>
      </c>
      <c r="AT494" s="223" t="s">
        <v>205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235</v>
      </c>
      <c r="BM494" s="223" t="s">
        <v>3619</v>
      </c>
    </row>
    <row r="495" s="2" customFormat="1" ht="24.9" customHeight="1">
      <c r="A495" s="38"/>
      <c r="B495" s="39"/>
      <c r="C495" s="212" t="s">
        <v>1248</v>
      </c>
      <c r="D495" s="212" t="s">
        <v>205</v>
      </c>
      <c r="E495" s="213" t="s">
        <v>3620</v>
      </c>
      <c r="F495" s="214" t="s">
        <v>3621</v>
      </c>
      <c r="G495" s="215" t="s">
        <v>412</v>
      </c>
      <c r="H495" s="216">
        <v>2</v>
      </c>
      <c r="I495" s="217"/>
      <c r="J495" s="218">
        <f>ROUND(I495*H495,2)</f>
        <v>0</v>
      </c>
      <c r="K495" s="214" t="s">
        <v>19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0.038789999999999998</v>
      </c>
      <c r="R495" s="221">
        <f>Q495*H495</f>
        <v>0.077579999999999996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235</v>
      </c>
      <c r="AT495" s="223" t="s">
        <v>205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3622</v>
      </c>
    </row>
    <row r="496" s="2" customFormat="1" ht="16.5" customHeight="1">
      <c r="A496" s="38"/>
      <c r="B496" s="39"/>
      <c r="C496" s="212" t="s">
        <v>1252</v>
      </c>
      <c r="D496" s="212" t="s">
        <v>205</v>
      </c>
      <c r="E496" s="213" t="s">
        <v>3623</v>
      </c>
      <c r="F496" s="214" t="s">
        <v>3624</v>
      </c>
      <c r="G496" s="215" t="s">
        <v>412</v>
      </c>
      <c r="H496" s="216">
        <v>1</v>
      </c>
      <c r="I496" s="217"/>
      <c r="J496" s="218">
        <f>ROUND(I496*H496,2)</f>
        <v>0</v>
      </c>
      <c r="K496" s="214" t="s">
        <v>19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0.038789999999999998</v>
      </c>
      <c r="R496" s="221">
        <f>Q496*H496</f>
        <v>0.038789999999999998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235</v>
      </c>
      <c r="AT496" s="223" t="s">
        <v>205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235</v>
      </c>
      <c r="BM496" s="223" t="s">
        <v>3625</v>
      </c>
    </row>
    <row r="497" s="2" customFormat="1" ht="38.55" customHeight="1">
      <c r="A497" s="38"/>
      <c r="B497" s="39"/>
      <c r="C497" s="212" t="s">
        <v>1256</v>
      </c>
      <c r="D497" s="212" t="s">
        <v>205</v>
      </c>
      <c r="E497" s="213" t="s">
        <v>3626</v>
      </c>
      <c r="F497" s="214" t="s">
        <v>3627</v>
      </c>
      <c r="G497" s="215" t="s">
        <v>412</v>
      </c>
      <c r="H497" s="216">
        <v>1</v>
      </c>
      <c r="I497" s="217"/>
      <c r="J497" s="218">
        <f>ROUND(I497*H497,2)</f>
        <v>0</v>
      </c>
      <c r="K497" s="214" t="s">
        <v>19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0.042889999999999998</v>
      </c>
      <c r="R497" s="221">
        <f>Q497*H497</f>
        <v>0.042889999999999998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3628</v>
      </c>
    </row>
    <row r="498" s="2" customFormat="1" ht="38.55" customHeight="1">
      <c r="A498" s="38"/>
      <c r="B498" s="39"/>
      <c r="C498" s="212" t="s">
        <v>1260</v>
      </c>
      <c r="D498" s="212" t="s">
        <v>205</v>
      </c>
      <c r="E498" s="213" t="s">
        <v>3629</v>
      </c>
      <c r="F498" s="214" t="s">
        <v>3630</v>
      </c>
      <c r="G498" s="215" t="s">
        <v>412</v>
      </c>
      <c r="H498" s="216">
        <v>1</v>
      </c>
      <c r="I498" s="217"/>
      <c r="J498" s="218">
        <f>ROUND(I498*H498,2)</f>
        <v>0</v>
      </c>
      <c r="K498" s="214" t="s">
        <v>19</v>
      </c>
      <c r="L498" s="44"/>
      <c r="M498" s="219" t="s">
        <v>19</v>
      </c>
      <c r="N498" s="220" t="s">
        <v>44</v>
      </c>
      <c r="O498" s="84"/>
      <c r="P498" s="221">
        <f>O498*H498</f>
        <v>0</v>
      </c>
      <c r="Q498" s="221">
        <v>0.042889999999999998</v>
      </c>
      <c r="R498" s="221">
        <f>Q498*H498</f>
        <v>0.042889999999999998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235</v>
      </c>
      <c r="AT498" s="223" t="s">
        <v>205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235</v>
      </c>
      <c r="BM498" s="223" t="s">
        <v>3631</v>
      </c>
    </row>
    <row r="499" s="2" customFormat="1" ht="24.15" customHeight="1">
      <c r="A499" s="38"/>
      <c r="B499" s="39"/>
      <c r="C499" s="212" t="s">
        <v>1263</v>
      </c>
      <c r="D499" s="212" t="s">
        <v>205</v>
      </c>
      <c r="E499" s="213" t="s">
        <v>3632</v>
      </c>
      <c r="F499" s="214" t="s">
        <v>3633</v>
      </c>
      <c r="G499" s="215" t="s">
        <v>412</v>
      </c>
      <c r="H499" s="216">
        <v>13</v>
      </c>
      <c r="I499" s="217"/>
      <c r="J499" s="218">
        <f>ROUND(I499*H499,2)</f>
        <v>0</v>
      </c>
      <c r="K499" s="214" t="s">
        <v>19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0.049739999999999999</v>
      </c>
      <c r="R499" s="221">
        <f>Q499*H499</f>
        <v>0.64661999999999997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235</v>
      </c>
      <c r="AT499" s="223" t="s">
        <v>205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235</v>
      </c>
      <c r="BM499" s="223" t="s">
        <v>3634</v>
      </c>
    </row>
    <row r="500" s="2" customFormat="1" ht="24.15" customHeight="1">
      <c r="A500" s="38"/>
      <c r="B500" s="39"/>
      <c r="C500" s="242" t="s">
        <v>1268</v>
      </c>
      <c r="D500" s="242" t="s">
        <v>243</v>
      </c>
      <c r="E500" s="243" t="s">
        <v>3635</v>
      </c>
      <c r="F500" s="244" t="s">
        <v>3636</v>
      </c>
      <c r="G500" s="245" t="s">
        <v>280</v>
      </c>
      <c r="H500" s="246">
        <v>0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0.043999999999999997</v>
      </c>
      <c r="R500" s="221">
        <f>Q500*H500</f>
        <v>0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246</v>
      </c>
      <c r="AT500" s="223" t="s">
        <v>243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3637</v>
      </c>
    </row>
    <row r="501" s="2" customFormat="1" ht="24.15" customHeight="1">
      <c r="A501" s="38"/>
      <c r="B501" s="39"/>
      <c r="C501" s="242" t="s">
        <v>1272</v>
      </c>
      <c r="D501" s="242" t="s">
        <v>243</v>
      </c>
      <c r="E501" s="243" t="s">
        <v>3638</v>
      </c>
      <c r="F501" s="244" t="s">
        <v>3639</v>
      </c>
      <c r="G501" s="245" t="s">
        <v>280</v>
      </c>
      <c r="H501" s="246">
        <v>3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0.043999999999999997</v>
      </c>
      <c r="R501" s="221">
        <f>Q501*H501</f>
        <v>0.13200000000000001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246</v>
      </c>
      <c r="AT501" s="223" t="s">
        <v>243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235</v>
      </c>
      <c r="BM501" s="223" t="s">
        <v>3640</v>
      </c>
    </row>
    <row r="502" s="2" customFormat="1" ht="24.15" customHeight="1">
      <c r="A502" s="38"/>
      <c r="B502" s="39"/>
      <c r="C502" s="242" t="s">
        <v>1276</v>
      </c>
      <c r="D502" s="242" t="s">
        <v>243</v>
      </c>
      <c r="E502" s="243" t="s">
        <v>3641</v>
      </c>
      <c r="F502" s="244" t="s">
        <v>3642</v>
      </c>
      <c r="G502" s="245" t="s">
        <v>280</v>
      </c>
      <c r="H502" s="246">
        <v>0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0.043999999999999997</v>
      </c>
      <c r="R502" s="221">
        <f>Q502*H502</f>
        <v>0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246</v>
      </c>
      <c r="AT502" s="223" t="s">
        <v>243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235</v>
      </c>
      <c r="BM502" s="223" t="s">
        <v>3643</v>
      </c>
    </row>
    <row r="503" s="2" customFormat="1" ht="24.15" customHeight="1">
      <c r="A503" s="38"/>
      <c r="B503" s="39"/>
      <c r="C503" s="242" t="s">
        <v>1280</v>
      </c>
      <c r="D503" s="242" t="s">
        <v>243</v>
      </c>
      <c r="E503" s="243" t="s">
        <v>3644</v>
      </c>
      <c r="F503" s="244" t="s">
        <v>3645</v>
      </c>
      <c r="G503" s="245" t="s">
        <v>280</v>
      </c>
      <c r="H503" s="246">
        <v>1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0.043999999999999997</v>
      </c>
      <c r="R503" s="221">
        <f>Q503*H503</f>
        <v>0.043999999999999997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246</v>
      </c>
      <c r="AT503" s="223" t="s">
        <v>243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3646</v>
      </c>
    </row>
    <row r="504" s="2" customFormat="1" ht="21.75" customHeight="1">
      <c r="A504" s="38"/>
      <c r="B504" s="39"/>
      <c r="C504" s="242" t="s">
        <v>1284</v>
      </c>
      <c r="D504" s="242" t="s">
        <v>243</v>
      </c>
      <c r="E504" s="243" t="s">
        <v>3647</v>
      </c>
      <c r="F504" s="244" t="s">
        <v>3648</v>
      </c>
      <c r="G504" s="245" t="s">
        <v>280</v>
      </c>
      <c r="H504" s="246">
        <v>0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0.043999999999999997</v>
      </c>
      <c r="R504" s="221">
        <f>Q504*H504</f>
        <v>0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246</v>
      </c>
      <c r="AT504" s="223" t="s">
        <v>243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235</v>
      </c>
      <c r="BM504" s="223" t="s">
        <v>3649</v>
      </c>
    </row>
    <row r="505" s="2" customFormat="1" ht="21.75" customHeight="1">
      <c r="A505" s="38"/>
      <c r="B505" s="39"/>
      <c r="C505" s="242" t="s">
        <v>1289</v>
      </c>
      <c r="D505" s="242" t="s">
        <v>243</v>
      </c>
      <c r="E505" s="243" t="s">
        <v>3650</v>
      </c>
      <c r="F505" s="244" t="s">
        <v>3651</v>
      </c>
      <c r="G505" s="245" t="s">
        <v>280</v>
      </c>
      <c r="H505" s="246">
        <v>3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4"/>
      <c r="P505" s="221">
        <f>O505*H505</f>
        <v>0</v>
      </c>
      <c r="Q505" s="221">
        <v>0.043999999999999997</v>
      </c>
      <c r="R505" s="221">
        <f>Q505*H505</f>
        <v>0.13200000000000001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246</v>
      </c>
      <c r="AT505" s="223" t="s">
        <v>243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235</v>
      </c>
      <c r="BM505" s="223" t="s">
        <v>3652</v>
      </c>
    </row>
    <row r="506" s="2" customFormat="1" ht="21.75" customHeight="1">
      <c r="A506" s="38"/>
      <c r="B506" s="39"/>
      <c r="C506" s="242" t="s">
        <v>1293</v>
      </c>
      <c r="D506" s="242" t="s">
        <v>243</v>
      </c>
      <c r="E506" s="243" t="s">
        <v>3653</v>
      </c>
      <c r="F506" s="244" t="s">
        <v>3654</v>
      </c>
      <c r="G506" s="245" t="s">
        <v>280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0.043999999999999997</v>
      </c>
      <c r="R506" s="221">
        <f>Q506*H506</f>
        <v>0.087999999999999995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246</v>
      </c>
      <c r="AT506" s="223" t="s">
        <v>243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3655</v>
      </c>
    </row>
    <row r="507" s="2" customFormat="1" ht="21.75" customHeight="1">
      <c r="A507" s="38"/>
      <c r="B507" s="39"/>
      <c r="C507" s="242" t="s">
        <v>1297</v>
      </c>
      <c r="D507" s="242" t="s">
        <v>243</v>
      </c>
      <c r="E507" s="243" t="s">
        <v>3656</v>
      </c>
      <c r="F507" s="244" t="s">
        <v>3657</v>
      </c>
      <c r="G507" s="245" t="s">
        <v>280</v>
      </c>
      <c r="H507" s="246">
        <v>2</v>
      </c>
      <c r="I507" s="247"/>
      <c r="J507" s="248">
        <f>ROUND(I507*H507,2)</f>
        <v>0</v>
      </c>
      <c r="K507" s="244" t="s">
        <v>19</v>
      </c>
      <c r="L507" s="249"/>
      <c r="M507" s="250" t="s">
        <v>19</v>
      </c>
      <c r="N507" s="251" t="s">
        <v>44</v>
      </c>
      <c r="O507" s="84"/>
      <c r="P507" s="221">
        <f>O507*H507</f>
        <v>0</v>
      </c>
      <c r="Q507" s="221">
        <v>0.043999999999999997</v>
      </c>
      <c r="R507" s="221">
        <f>Q507*H507</f>
        <v>0.087999999999999995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246</v>
      </c>
      <c r="AT507" s="223" t="s">
        <v>243</v>
      </c>
      <c r="AU507" s="223" t="s">
        <v>82</v>
      </c>
      <c r="AY507" s="17" t="s">
        <v>202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80</v>
      </c>
      <c r="BK507" s="224">
        <f>ROUND(I507*H507,2)</f>
        <v>0</v>
      </c>
      <c r="BL507" s="17" t="s">
        <v>235</v>
      </c>
      <c r="BM507" s="223" t="s">
        <v>3658</v>
      </c>
    </row>
    <row r="508" s="2" customFormat="1" ht="21.75" customHeight="1">
      <c r="A508" s="38"/>
      <c r="B508" s="39"/>
      <c r="C508" s="242" t="s">
        <v>1301</v>
      </c>
      <c r="D508" s="242" t="s">
        <v>243</v>
      </c>
      <c r="E508" s="243" t="s">
        <v>3659</v>
      </c>
      <c r="F508" s="244" t="s">
        <v>3660</v>
      </c>
      <c r="G508" s="245" t="s">
        <v>280</v>
      </c>
      <c r="H508" s="246">
        <v>2</v>
      </c>
      <c r="I508" s="247"/>
      <c r="J508" s="248">
        <f>ROUND(I508*H508,2)</f>
        <v>0</v>
      </c>
      <c r="K508" s="244" t="s">
        <v>19</v>
      </c>
      <c r="L508" s="249"/>
      <c r="M508" s="250" t="s">
        <v>19</v>
      </c>
      <c r="N508" s="251" t="s">
        <v>44</v>
      </c>
      <c r="O508" s="84"/>
      <c r="P508" s="221">
        <f>O508*H508</f>
        <v>0</v>
      </c>
      <c r="Q508" s="221">
        <v>0.043999999999999997</v>
      </c>
      <c r="R508" s="221">
        <f>Q508*H508</f>
        <v>0.087999999999999995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246</v>
      </c>
      <c r="AT508" s="223" t="s">
        <v>243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235</v>
      </c>
      <c r="BM508" s="223" t="s">
        <v>3661</v>
      </c>
    </row>
    <row r="509" s="2" customFormat="1" ht="24.15" customHeight="1">
      <c r="A509" s="38"/>
      <c r="B509" s="39"/>
      <c r="C509" s="212" t="s">
        <v>1305</v>
      </c>
      <c r="D509" s="212" t="s">
        <v>205</v>
      </c>
      <c r="E509" s="213" t="s">
        <v>3662</v>
      </c>
      <c r="F509" s="214" t="s">
        <v>3633</v>
      </c>
      <c r="G509" s="215" t="s">
        <v>412</v>
      </c>
      <c r="H509" s="216">
        <v>12</v>
      </c>
      <c r="I509" s="217"/>
      <c r="J509" s="218">
        <f>ROUND(I509*H509,2)</f>
        <v>0</v>
      </c>
      <c r="K509" s="214" t="s">
        <v>19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0.049739999999999999</v>
      </c>
      <c r="R509" s="221">
        <f>Q509*H509</f>
        <v>0.59687999999999997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235</v>
      </c>
      <c r="AT509" s="223" t="s">
        <v>205</v>
      </c>
      <c r="AU509" s="223" t="s">
        <v>82</v>
      </c>
      <c r="AY509" s="17" t="s">
        <v>202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235</v>
      </c>
      <c r="BM509" s="223" t="s">
        <v>3663</v>
      </c>
    </row>
    <row r="510" s="2" customFormat="1" ht="24.15" customHeight="1">
      <c r="A510" s="38"/>
      <c r="B510" s="39"/>
      <c r="C510" s="242" t="s">
        <v>1309</v>
      </c>
      <c r="D510" s="242" t="s">
        <v>243</v>
      </c>
      <c r="E510" s="243" t="s">
        <v>3664</v>
      </c>
      <c r="F510" s="244" t="s">
        <v>3665</v>
      </c>
      <c r="G510" s="245" t="s">
        <v>280</v>
      </c>
      <c r="H510" s="246">
        <v>3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0.043999999999999997</v>
      </c>
      <c r="R510" s="221">
        <f>Q510*H510</f>
        <v>0.13200000000000001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246</v>
      </c>
      <c r="AT510" s="223" t="s">
        <v>243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235</v>
      </c>
      <c r="BM510" s="223" t="s">
        <v>3666</v>
      </c>
    </row>
    <row r="511" s="2" customFormat="1" ht="21.75" customHeight="1">
      <c r="A511" s="38"/>
      <c r="B511" s="39"/>
      <c r="C511" s="242" t="s">
        <v>1313</v>
      </c>
      <c r="D511" s="242" t="s">
        <v>243</v>
      </c>
      <c r="E511" s="243" t="s">
        <v>3667</v>
      </c>
      <c r="F511" s="244" t="s">
        <v>3668</v>
      </c>
      <c r="G511" s="245" t="s">
        <v>280</v>
      </c>
      <c r="H511" s="246">
        <v>6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0.043999999999999997</v>
      </c>
      <c r="R511" s="221">
        <f>Q511*H511</f>
        <v>0.26400000000000001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246</v>
      </c>
      <c r="AT511" s="223" t="s">
        <v>243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235</v>
      </c>
      <c r="BM511" s="223" t="s">
        <v>3669</v>
      </c>
    </row>
    <row r="512" s="2" customFormat="1" ht="21.75" customHeight="1">
      <c r="A512" s="38"/>
      <c r="B512" s="39"/>
      <c r="C512" s="242" t="s">
        <v>1317</v>
      </c>
      <c r="D512" s="242" t="s">
        <v>243</v>
      </c>
      <c r="E512" s="243" t="s">
        <v>3670</v>
      </c>
      <c r="F512" s="244" t="s">
        <v>3671</v>
      </c>
      <c r="G512" s="245" t="s">
        <v>280</v>
      </c>
      <c r="H512" s="246">
        <v>3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0.043999999999999997</v>
      </c>
      <c r="R512" s="221">
        <f>Q512*H512</f>
        <v>0.13200000000000001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246</v>
      </c>
      <c r="AT512" s="223" t="s">
        <v>243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235</v>
      </c>
      <c r="BM512" s="223" t="s">
        <v>3672</v>
      </c>
    </row>
    <row r="513" s="2" customFormat="1" ht="21.75" customHeight="1">
      <c r="A513" s="38"/>
      <c r="B513" s="39"/>
      <c r="C513" s="242" t="s">
        <v>1321</v>
      </c>
      <c r="D513" s="242" t="s">
        <v>243</v>
      </c>
      <c r="E513" s="243" t="s">
        <v>3673</v>
      </c>
      <c r="F513" s="244" t="s">
        <v>3674</v>
      </c>
      <c r="G513" s="245" t="s">
        <v>280</v>
      </c>
      <c r="H513" s="246">
        <v>0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0.043999999999999997</v>
      </c>
      <c r="R513" s="221">
        <f>Q513*H513</f>
        <v>0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246</v>
      </c>
      <c r="AT513" s="223" t="s">
        <v>243</v>
      </c>
      <c r="AU513" s="223" t="s">
        <v>82</v>
      </c>
      <c r="AY513" s="17" t="s">
        <v>202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235</v>
      </c>
      <c r="BM513" s="223" t="s">
        <v>3675</v>
      </c>
    </row>
    <row r="514" s="2" customFormat="1" ht="24.15" customHeight="1">
      <c r="A514" s="38"/>
      <c r="B514" s="39"/>
      <c r="C514" s="212" t="s">
        <v>1325</v>
      </c>
      <c r="D514" s="212" t="s">
        <v>205</v>
      </c>
      <c r="E514" s="213" t="s">
        <v>3676</v>
      </c>
      <c r="F514" s="214" t="s">
        <v>3677</v>
      </c>
      <c r="G514" s="215" t="s">
        <v>218</v>
      </c>
      <c r="H514" s="216">
        <v>5.4950000000000001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235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235</v>
      </c>
      <c r="BM514" s="223" t="s">
        <v>3678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3679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12" customFormat="1" ht="22.8" customHeight="1">
      <c r="A516" s="12"/>
      <c r="B516" s="196"/>
      <c r="C516" s="197"/>
      <c r="D516" s="198" t="s">
        <v>72</v>
      </c>
      <c r="E516" s="210" t="s">
        <v>333</v>
      </c>
      <c r="F516" s="210" t="s">
        <v>334</v>
      </c>
      <c r="G516" s="197"/>
      <c r="H516" s="197"/>
      <c r="I516" s="200"/>
      <c r="J516" s="211">
        <f>BK516</f>
        <v>0</v>
      </c>
      <c r="K516" s="197"/>
      <c r="L516" s="202"/>
      <c r="M516" s="203"/>
      <c r="N516" s="204"/>
      <c r="O516" s="204"/>
      <c r="P516" s="205">
        <f>SUM(P517:P564)</f>
        <v>0</v>
      </c>
      <c r="Q516" s="204"/>
      <c r="R516" s="205">
        <f>SUM(R517:R564)</f>
        <v>18.298625000000001</v>
      </c>
      <c r="S516" s="204"/>
      <c r="T516" s="206">
        <f>SUM(T517:T564)</f>
        <v>13.681000000000001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7" t="s">
        <v>82</v>
      </c>
      <c r="AT516" s="208" t="s">
        <v>72</v>
      </c>
      <c r="AU516" s="208" t="s">
        <v>80</v>
      </c>
      <c r="AY516" s="207" t="s">
        <v>202</v>
      </c>
      <c r="BK516" s="209">
        <f>SUM(BK517:BK564)</f>
        <v>0</v>
      </c>
    </row>
    <row r="517" s="2" customFormat="1" ht="16.5" customHeight="1">
      <c r="A517" s="38"/>
      <c r="B517" s="39"/>
      <c r="C517" s="212" t="s">
        <v>1329</v>
      </c>
      <c r="D517" s="212" t="s">
        <v>205</v>
      </c>
      <c r="E517" s="213" t="s">
        <v>3680</v>
      </c>
      <c r="F517" s="214" t="s">
        <v>3681</v>
      </c>
      <c r="G517" s="215" t="s">
        <v>208</v>
      </c>
      <c r="H517" s="216">
        <v>100</v>
      </c>
      <c r="I517" s="217"/>
      <c r="J517" s="218">
        <f>ROUND(I517*H517,2)</f>
        <v>0</v>
      </c>
      <c r="K517" s="214" t="s">
        <v>209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5.0000000000000002E-05</v>
      </c>
      <c r="R517" s="221">
        <f>Q517*H517</f>
        <v>0.0050000000000000001</v>
      </c>
      <c r="S517" s="221">
        <v>0.0047299999999999998</v>
      </c>
      <c r="T517" s="222">
        <f>S517*H517</f>
        <v>0.47299999999999998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235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235</v>
      </c>
      <c r="BM517" s="223" t="s">
        <v>3682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3683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16.5" customHeight="1">
      <c r="A519" s="38"/>
      <c r="B519" s="39"/>
      <c r="C519" s="212" t="s">
        <v>1333</v>
      </c>
      <c r="D519" s="212" t="s">
        <v>205</v>
      </c>
      <c r="E519" s="213" t="s">
        <v>3684</v>
      </c>
      <c r="F519" s="214" t="s">
        <v>3685</v>
      </c>
      <c r="G519" s="215" t="s">
        <v>208</v>
      </c>
      <c r="H519" s="216">
        <v>840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0.00010000000000000001</v>
      </c>
      <c r="R519" s="221">
        <f>Q519*H519</f>
        <v>0.084000000000000005</v>
      </c>
      <c r="S519" s="221">
        <v>0.01384</v>
      </c>
      <c r="T519" s="222">
        <f>S519*H519</f>
        <v>11.6256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235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235</v>
      </c>
      <c r="BM519" s="223" t="s">
        <v>3686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3687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 ht="16.5" customHeight="1">
      <c r="A521" s="38"/>
      <c r="B521" s="39"/>
      <c r="C521" s="212" t="s">
        <v>1337</v>
      </c>
      <c r="D521" s="212" t="s">
        <v>205</v>
      </c>
      <c r="E521" s="213" t="s">
        <v>3688</v>
      </c>
      <c r="F521" s="214" t="s">
        <v>3689</v>
      </c>
      <c r="G521" s="215" t="s">
        <v>208</v>
      </c>
      <c r="H521" s="216">
        <v>40</v>
      </c>
      <c r="I521" s="217"/>
      <c r="J521" s="218">
        <f>ROUND(I521*H521,2)</f>
        <v>0</v>
      </c>
      <c r="K521" s="214" t="s">
        <v>209</v>
      </c>
      <c r="L521" s="44"/>
      <c r="M521" s="219" t="s">
        <v>19</v>
      </c>
      <c r="N521" s="220" t="s">
        <v>44</v>
      </c>
      <c r="O521" s="84"/>
      <c r="P521" s="221">
        <f>O521*H521</f>
        <v>0</v>
      </c>
      <c r="Q521" s="221">
        <v>0.00014999999999999999</v>
      </c>
      <c r="R521" s="221">
        <f>Q521*H521</f>
        <v>0.0059999999999999993</v>
      </c>
      <c r="S521" s="221">
        <v>0.039559999999999998</v>
      </c>
      <c r="T521" s="222">
        <f>S521*H521</f>
        <v>1.5823999999999998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235</v>
      </c>
      <c r="AT521" s="223" t="s">
        <v>205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235</v>
      </c>
      <c r="BM521" s="223" t="s">
        <v>3690</v>
      </c>
    </row>
    <row r="522" s="2" customFormat="1">
      <c r="A522" s="38"/>
      <c r="B522" s="39"/>
      <c r="C522" s="40"/>
      <c r="D522" s="225" t="s">
        <v>212</v>
      </c>
      <c r="E522" s="40"/>
      <c r="F522" s="226" t="s">
        <v>3691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212</v>
      </c>
      <c r="AU522" s="17" t="s">
        <v>82</v>
      </c>
    </row>
    <row r="523" s="2" customFormat="1" ht="16.5" customHeight="1">
      <c r="A523" s="38"/>
      <c r="B523" s="39"/>
      <c r="C523" s="212" t="s">
        <v>1342</v>
      </c>
      <c r="D523" s="212" t="s">
        <v>205</v>
      </c>
      <c r="E523" s="213" t="s">
        <v>3692</v>
      </c>
      <c r="F523" s="214" t="s">
        <v>3693</v>
      </c>
      <c r="G523" s="215" t="s">
        <v>208</v>
      </c>
      <c r="H523" s="216">
        <v>0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0.00249</v>
      </c>
      <c r="R523" s="221">
        <f>Q523*H523</f>
        <v>0</v>
      </c>
      <c r="S523" s="221">
        <v>0.077979999999999994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235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235</v>
      </c>
      <c r="BM523" s="223" t="s">
        <v>3694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3695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 ht="24.15" customHeight="1">
      <c r="A525" s="38"/>
      <c r="B525" s="39"/>
      <c r="C525" s="212" t="s">
        <v>1346</v>
      </c>
      <c r="D525" s="212" t="s">
        <v>205</v>
      </c>
      <c r="E525" s="213" t="s">
        <v>336</v>
      </c>
      <c r="F525" s="214" t="s">
        <v>337</v>
      </c>
      <c r="G525" s="215" t="s">
        <v>208</v>
      </c>
      <c r="H525" s="216">
        <v>37.840000000000003</v>
      </c>
      <c r="I525" s="217"/>
      <c r="J525" s="218">
        <f>ROUND(I525*H525,2)</f>
        <v>0</v>
      </c>
      <c r="K525" s="214" t="s">
        <v>209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0.0016999999999999999</v>
      </c>
      <c r="R525" s="221">
        <f>Q525*H525</f>
        <v>0.064327999999999996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235</v>
      </c>
      <c r="AT525" s="223" t="s">
        <v>205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235</v>
      </c>
      <c r="BM525" s="223" t="s">
        <v>3696</v>
      </c>
    </row>
    <row r="526" s="2" customFormat="1">
      <c r="A526" s="38"/>
      <c r="B526" s="39"/>
      <c r="C526" s="40"/>
      <c r="D526" s="225" t="s">
        <v>212</v>
      </c>
      <c r="E526" s="40"/>
      <c r="F526" s="226" t="s">
        <v>339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212</v>
      </c>
      <c r="AU526" s="17" t="s">
        <v>82</v>
      </c>
    </row>
    <row r="527" s="13" customFormat="1">
      <c r="A527" s="13"/>
      <c r="B527" s="230"/>
      <c r="C527" s="231"/>
      <c r="D527" s="232" t="s">
        <v>221</v>
      </c>
      <c r="E527" s="231"/>
      <c r="F527" s="234" t="s">
        <v>3697</v>
      </c>
      <c r="G527" s="231"/>
      <c r="H527" s="235">
        <v>37.840000000000003</v>
      </c>
      <c r="I527" s="236"/>
      <c r="J527" s="231"/>
      <c r="K527" s="231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221</v>
      </c>
      <c r="AU527" s="241" t="s">
        <v>82</v>
      </c>
      <c r="AV527" s="13" t="s">
        <v>82</v>
      </c>
      <c r="AW527" s="13" t="s">
        <v>4</v>
      </c>
      <c r="AX527" s="13" t="s">
        <v>80</v>
      </c>
      <c r="AY527" s="241" t="s">
        <v>202</v>
      </c>
    </row>
    <row r="528" s="2" customFormat="1" ht="24.15" customHeight="1">
      <c r="A528" s="38"/>
      <c r="B528" s="39"/>
      <c r="C528" s="212" t="s">
        <v>1350</v>
      </c>
      <c r="D528" s="212" t="s">
        <v>205</v>
      </c>
      <c r="E528" s="213" t="s">
        <v>341</v>
      </c>
      <c r="F528" s="214" t="s">
        <v>342</v>
      </c>
      <c r="G528" s="215" t="s">
        <v>208</v>
      </c>
      <c r="H528" s="216">
        <v>151.13999999999999</v>
      </c>
      <c r="I528" s="217"/>
      <c r="J528" s="218">
        <f>ROUND(I528*H528,2)</f>
        <v>0</v>
      </c>
      <c r="K528" s="214" t="s">
        <v>209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0.0022899999999999999</v>
      </c>
      <c r="R528" s="221">
        <f>Q528*H528</f>
        <v>0.34611059999999993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235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235</v>
      </c>
      <c r="BM528" s="223" t="s">
        <v>3698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344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13" customFormat="1">
      <c r="A530" s="13"/>
      <c r="B530" s="230"/>
      <c r="C530" s="231"/>
      <c r="D530" s="232" t="s">
        <v>221</v>
      </c>
      <c r="E530" s="231"/>
      <c r="F530" s="234" t="s">
        <v>3699</v>
      </c>
      <c r="G530" s="231"/>
      <c r="H530" s="235">
        <v>151.13999999999999</v>
      </c>
      <c r="I530" s="236"/>
      <c r="J530" s="231"/>
      <c r="K530" s="231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221</v>
      </c>
      <c r="AU530" s="241" t="s">
        <v>82</v>
      </c>
      <c r="AV530" s="13" t="s">
        <v>82</v>
      </c>
      <c r="AW530" s="13" t="s">
        <v>4</v>
      </c>
      <c r="AX530" s="13" t="s">
        <v>80</v>
      </c>
      <c r="AY530" s="241" t="s">
        <v>202</v>
      </c>
    </row>
    <row r="531" s="2" customFormat="1" ht="24.15" customHeight="1">
      <c r="A531" s="38"/>
      <c r="B531" s="39"/>
      <c r="C531" s="212" t="s">
        <v>1354</v>
      </c>
      <c r="D531" s="212" t="s">
        <v>205</v>
      </c>
      <c r="E531" s="213" t="s">
        <v>346</v>
      </c>
      <c r="F531" s="214" t="s">
        <v>347</v>
      </c>
      <c r="G531" s="215" t="s">
        <v>208</v>
      </c>
      <c r="H531" s="216">
        <v>128.25999999999999</v>
      </c>
      <c r="I531" s="217"/>
      <c r="J531" s="218">
        <f>ROUND(I531*H531,2)</f>
        <v>0</v>
      </c>
      <c r="K531" s="214" t="s">
        <v>209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0.0041599999999999996</v>
      </c>
      <c r="R531" s="221">
        <f>Q531*H531</f>
        <v>0.53356159999999997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235</v>
      </c>
      <c r="AT531" s="223" t="s">
        <v>205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235</v>
      </c>
      <c r="BM531" s="223" t="s">
        <v>3700</v>
      </c>
    </row>
    <row r="532" s="2" customFormat="1">
      <c r="A532" s="38"/>
      <c r="B532" s="39"/>
      <c r="C532" s="40"/>
      <c r="D532" s="225" t="s">
        <v>212</v>
      </c>
      <c r="E532" s="40"/>
      <c r="F532" s="226" t="s">
        <v>349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212</v>
      </c>
      <c r="AU532" s="17" t="s">
        <v>82</v>
      </c>
    </row>
    <row r="533" s="13" customFormat="1">
      <c r="A533" s="13"/>
      <c r="B533" s="230"/>
      <c r="C533" s="231"/>
      <c r="D533" s="232" t="s">
        <v>221</v>
      </c>
      <c r="E533" s="231"/>
      <c r="F533" s="234" t="s">
        <v>3701</v>
      </c>
      <c r="G533" s="231"/>
      <c r="H533" s="235">
        <v>128.25999999999999</v>
      </c>
      <c r="I533" s="236"/>
      <c r="J533" s="231"/>
      <c r="K533" s="231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221</v>
      </c>
      <c r="AU533" s="241" t="s">
        <v>82</v>
      </c>
      <c r="AV533" s="13" t="s">
        <v>82</v>
      </c>
      <c r="AW533" s="13" t="s">
        <v>4</v>
      </c>
      <c r="AX533" s="13" t="s">
        <v>80</v>
      </c>
      <c r="AY533" s="241" t="s">
        <v>202</v>
      </c>
    </row>
    <row r="534" s="2" customFormat="1" ht="24.15" customHeight="1">
      <c r="A534" s="38"/>
      <c r="B534" s="39"/>
      <c r="C534" s="212" t="s">
        <v>1358</v>
      </c>
      <c r="D534" s="212" t="s">
        <v>205</v>
      </c>
      <c r="E534" s="213" t="s">
        <v>352</v>
      </c>
      <c r="F534" s="214" t="s">
        <v>353</v>
      </c>
      <c r="G534" s="215" t="s">
        <v>208</v>
      </c>
      <c r="H534" s="216">
        <v>53.130000000000003</v>
      </c>
      <c r="I534" s="217"/>
      <c r="J534" s="218">
        <f>ROUND(I534*H534,2)</f>
        <v>0</v>
      </c>
      <c r="K534" s="214" t="s">
        <v>209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0.0051799999999999997</v>
      </c>
      <c r="R534" s="221">
        <f>Q534*H534</f>
        <v>0.2752134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235</v>
      </c>
      <c r="AT534" s="223" t="s">
        <v>205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235</v>
      </c>
      <c r="BM534" s="223" t="s">
        <v>3702</v>
      </c>
    </row>
    <row r="535" s="2" customFormat="1">
      <c r="A535" s="38"/>
      <c r="B535" s="39"/>
      <c r="C535" s="40"/>
      <c r="D535" s="225" t="s">
        <v>212</v>
      </c>
      <c r="E535" s="40"/>
      <c r="F535" s="226" t="s">
        <v>355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212</v>
      </c>
      <c r="AU535" s="17" t="s">
        <v>82</v>
      </c>
    </row>
    <row r="536" s="13" customFormat="1">
      <c r="A536" s="13"/>
      <c r="B536" s="230"/>
      <c r="C536" s="231"/>
      <c r="D536" s="232" t="s">
        <v>221</v>
      </c>
      <c r="E536" s="231"/>
      <c r="F536" s="234" t="s">
        <v>3703</v>
      </c>
      <c r="G536" s="231"/>
      <c r="H536" s="235">
        <v>53.130000000000003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221</v>
      </c>
      <c r="AU536" s="241" t="s">
        <v>82</v>
      </c>
      <c r="AV536" s="13" t="s">
        <v>82</v>
      </c>
      <c r="AW536" s="13" t="s">
        <v>4</v>
      </c>
      <c r="AX536" s="13" t="s">
        <v>80</v>
      </c>
      <c r="AY536" s="241" t="s">
        <v>202</v>
      </c>
    </row>
    <row r="537" s="2" customFormat="1" ht="24.15" customHeight="1">
      <c r="A537" s="38"/>
      <c r="B537" s="39"/>
      <c r="C537" s="212" t="s">
        <v>1362</v>
      </c>
      <c r="D537" s="212" t="s">
        <v>205</v>
      </c>
      <c r="E537" s="213" t="s">
        <v>358</v>
      </c>
      <c r="F537" s="214" t="s">
        <v>359</v>
      </c>
      <c r="G537" s="215" t="s">
        <v>208</v>
      </c>
      <c r="H537" s="216">
        <v>126.94</v>
      </c>
      <c r="I537" s="217"/>
      <c r="J537" s="218">
        <f>ROUND(I537*H537,2)</f>
        <v>0</v>
      </c>
      <c r="K537" s="214" t="s">
        <v>209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0.0051399999999999996</v>
      </c>
      <c r="R537" s="221">
        <f>Q537*H537</f>
        <v>0.65247159999999993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235</v>
      </c>
      <c r="AT537" s="223" t="s">
        <v>205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235</v>
      </c>
      <c r="BM537" s="223" t="s">
        <v>3704</v>
      </c>
    </row>
    <row r="538" s="2" customFormat="1">
      <c r="A538" s="38"/>
      <c r="B538" s="39"/>
      <c r="C538" s="40"/>
      <c r="D538" s="225" t="s">
        <v>212</v>
      </c>
      <c r="E538" s="40"/>
      <c r="F538" s="226" t="s">
        <v>361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212</v>
      </c>
      <c r="AU538" s="17" t="s">
        <v>82</v>
      </c>
    </row>
    <row r="539" s="13" customFormat="1">
      <c r="A539" s="13"/>
      <c r="B539" s="230"/>
      <c r="C539" s="231"/>
      <c r="D539" s="232" t="s">
        <v>221</v>
      </c>
      <c r="E539" s="231"/>
      <c r="F539" s="234" t="s">
        <v>3705</v>
      </c>
      <c r="G539" s="231"/>
      <c r="H539" s="235">
        <v>126.94</v>
      </c>
      <c r="I539" s="236"/>
      <c r="J539" s="231"/>
      <c r="K539" s="231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221</v>
      </c>
      <c r="AU539" s="241" t="s">
        <v>82</v>
      </c>
      <c r="AV539" s="13" t="s">
        <v>82</v>
      </c>
      <c r="AW539" s="13" t="s">
        <v>4</v>
      </c>
      <c r="AX539" s="13" t="s">
        <v>80</v>
      </c>
      <c r="AY539" s="241" t="s">
        <v>202</v>
      </c>
    </row>
    <row r="540" s="2" customFormat="1" ht="24.15" customHeight="1">
      <c r="A540" s="38"/>
      <c r="B540" s="39"/>
      <c r="C540" s="212" t="s">
        <v>1366</v>
      </c>
      <c r="D540" s="212" t="s">
        <v>205</v>
      </c>
      <c r="E540" s="213" t="s">
        <v>362</v>
      </c>
      <c r="F540" s="214" t="s">
        <v>363</v>
      </c>
      <c r="G540" s="215" t="s">
        <v>208</v>
      </c>
      <c r="H540" s="216">
        <v>173.80000000000001</v>
      </c>
      <c r="I540" s="217"/>
      <c r="J540" s="218">
        <f>ROUND(I540*H540,2)</f>
        <v>0</v>
      </c>
      <c r="K540" s="214" t="s">
        <v>209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0.0071399999999999996</v>
      </c>
      <c r="R540" s="221">
        <f>Q540*H540</f>
        <v>1.2409319999999999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235</v>
      </c>
      <c r="AT540" s="223" t="s">
        <v>205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235</v>
      </c>
      <c r="BM540" s="223" t="s">
        <v>3706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365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13" customFormat="1">
      <c r="A542" s="13"/>
      <c r="B542" s="230"/>
      <c r="C542" s="231"/>
      <c r="D542" s="232" t="s">
        <v>221</v>
      </c>
      <c r="E542" s="231"/>
      <c r="F542" s="234" t="s">
        <v>3707</v>
      </c>
      <c r="G542" s="231"/>
      <c r="H542" s="235">
        <v>173.80000000000001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1" t="s">
        <v>221</v>
      </c>
      <c r="AU542" s="241" t="s">
        <v>82</v>
      </c>
      <c r="AV542" s="13" t="s">
        <v>82</v>
      </c>
      <c r="AW542" s="13" t="s">
        <v>4</v>
      </c>
      <c r="AX542" s="13" t="s">
        <v>80</v>
      </c>
      <c r="AY542" s="241" t="s">
        <v>202</v>
      </c>
    </row>
    <row r="543" s="2" customFormat="1" ht="24.15" customHeight="1">
      <c r="A543" s="38"/>
      <c r="B543" s="39"/>
      <c r="C543" s="212" t="s">
        <v>1370</v>
      </c>
      <c r="D543" s="212" t="s">
        <v>205</v>
      </c>
      <c r="E543" s="213" t="s">
        <v>368</v>
      </c>
      <c r="F543" s="214" t="s">
        <v>369</v>
      </c>
      <c r="G543" s="215" t="s">
        <v>208</v>
      </c>
      <c r="H543" s="216">
        <v>138.59999999999999</v>
      </c>
      <c r="I543" s="217"/>
      <c r="J543" s="218">
        <f>ROUND(I543*H543,2)</f>
        <v>0</v>
      </c>
      <c r="K543" s="214" t="s">
        <v>209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0.00792</v>
      </c>
      <c r="R543" s="221">
        <f>Q543*H543</f>
        <v>1.097712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235</v>
      </c>
      <c r="AT543" s="223" t="s">
        <v>205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235</v>
      </c>
      <c r="BM543" s="223" t="s">
        <v>3708</v>
      </c>
    </row>
    <row r="544" s="2" customFormat="1">
      <c r="A544" s="38"/>
      <c r="B544" s="39"/>
      <c r="C544" s="40"/>
      <c r="D544" s="225" t="s">
        <v>212</v>
      </c>
      <c r="E544" s="40"/>
      <c r="F544" s="226" t="s">
        <v>371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212</v>
      </c>
      <c r="AU544" s="17" t="s">
        <v>82</v>
      </c>
    </row>
    <row r="545" s="13" customFormat="1">
      <c r="A545" s="13"/>
      <c r="B545" s="230"/>
      <c r="C545" s="231"/>
      <c r="D545" s="232" t="s">
        <v>221</v>
      </c>
      <c r="E545" s="231"/>
      <c r="F545" s="234" t="s">
        <v>3709</v>
      </c>
      <c r="G545" s="231"/>
      <c r="H545" s="235">
        <v>138.59999999999999</v>
      </c>
      <c r="I545" s="236"/>
      <c r="J545" s="231"/>
      <c r="K545" s="231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221</v>
      </c>
      <c r="AU545" s="241" t="s">
        <v>82</v>
      </c>
      <c r="AV545" s="13" t="s">
        <v>82</v>
      </c>
      <c r="AW545" s="13" t="s">
        <v>4</v>
      </c>
      <c r="AX545" s="13" t="s">
        <v>80</v>
      </c>
      <c r="AY545" s="241" t="s">
        <v>202</v>
      </c>
    </row>
    <row r="546" s="2" customFormat="1" ht="24.15" customHeight="1">
      <c r="A546" s="38"/>
      <c r="B546" s="39"/>
      <c r="C546" s="212" t="s">
        <v>1374</v>
      </c>
      <c r="D546" s="212" t="s">
        <v>205</v>
      </c>
      <c r="E546" s="213" t="s">
        <v>373</v>
      </c>
      <c r="F546" s="214" t="s">
        <v>374</v>
      </c>
      <c r="G546" s="215" t="s">
        <v>208</v>
      </c>
      <c r="H546" s="216">
        <v>146.84999999999999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0.0095499999999999995</v>
      </c>
      <c r="R546" s="221">
        <f>Q546*H546</f>
        <v>1.4024174999999999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235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235</v>
      </c>
      <c r="BM546" s="223" t="s">
        <v>3710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376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13" customFormat="1">
      <c r="A548" s="13"/>
      <c r="B548" s="230"/>
      <c r="C548" s="231"/>
      <c r="D548" s="232" t="s">
        <v>221</v>
      </c>
      <c r="E548" s="231"/>
      <c r="F548" s="234" t="s">
        <v>3711</v>
      </c>
      <c r="G548" s="231"/>
      <c r="H548" s="235">
        <v>146.84999999999999</v>
      </c>
      <c r="I548" s="236"/>
      <c r="J548" s="231"/>
      <c r="K548" s="231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221</v>
      </c>
      <c r="AU548" s="241" t="s">
        <v>82</v>
      </c>
      <c r="AV548" s="13" t="s">
        <v>82</v>
      </c>
      <c r="AW548" s="13" t="s">
        <v>4</v>
      </c>
      <c r="AX548" s="13" t="s">
        <v>80</v>
      </c>
      <c r="AY548" s="241" t="s">
        <v>202</v>
      </c>
    </row>
    <row r="549" s="2" customFormat="1" ht="24.15" customHeight="1">
      <c r="A549" s="38"/>
      <c r="B549" s="39"/>
      <c r="C549" s="212" t="s">
        <v>1378</v>
      </c>
      <c r="D549" s="212" t="s">
        <v>205</v>
      </c>
      <c r="E549" s="213" t="s">
        <v>378</v>
      </c>
      <c r="F549" s="214" t="s">
        <v>379</v>
      </c>
      <c r="G549" s="215" t="s">
        <v>208</v>
      </c>
      <c r="H549" s="216">
        <v>206.36000000000001</v>
      </c>
      <c r="I549" s="217"/>
      <c r="J549" s="218">
        <f>ROUND(I549*H549,2)</f>
        <v>0</v>
      </c>
      <c r="K549" s="214" t="s">
        <v>209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0.013480000000000001</v>
      </c>
      <c r="R549" s="221">
        <f>Q549*H549</f>
        <v>2.7817328000000003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235</v>
      </c>
      <c r="AT549" s="223" t="s">
        <v>205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235</v>
      </c>
      <c r="BM549" s="223" t="s">
        <v>3712</v>
      </c>
    </row>
    <row r="550" s="2" customFormat="1">
      <c r="A550" s="38"/>
      <c r="B550" s="39"/>
      <c r="C550" s="40"/>
      <c r="D550" s="225" t="s">
        <v>212</v>
      </c>
      <c r="E550" s="40"/>
      <c r="F550" s="226" t="s">
        <v>381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212</v>
      </c>
      <c r="AU550" s="17" t="s">
        <v>82</v>
      </c>
    </row>
    <row r="551" s="13" customFormat="1">
      <c r="A551" s="13"/>
      <c r="B551" s="230"/>
      <c r="C551" s="231"/>
      <c r="D551" s="232" t="s">
        <v>221</v>
      </c>
      <c r="E551" s="231"/>
      <c r="F551" s="234" t="s">
        <v>3713</v>
      </c>
      <c r="G551" s="231"/>
      <c r="H551" s="235">
        <v>206.36000000000001</v>
      </c>
      <c r="I551" s="236"/>
      <c r="J551" s="231"/>
      <c r="K551" s="231"/>
      <c r="L551" s="237"/>
      <c r="M551" s="238"/>
      <c r="N551" s="239"/>
      <c r="O551" s="239"/>
      <c r="P551" s="239"/>
      <c r="Q551" s="239"/>
      <c r="R551" s="239"/>
      <c r="S551" s="239"/>
      <c r="T551" s="24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1" t="s">
        <v>221</v>
      </c>
      <c r="AU551" s="241" t="s">
        <v>82</v>
      </c>
      <c r="AV551" s="13" t="s">
        <v>82</v>
      </c>
      <c r="AW551" s="13" t="s">
        <v>4</v>
      </c>
      <c r="AX551" s="13" t="s">
        <v>80</v>
      </c>
      <c r="AY551" s="241" t="s">
        <v>202</v>
      </c>
    </row>
    <row r="552" s="2" customFormat="1" ht="24.15" customHeight="1">
      <c r="A552" s="38"/>
      <c r="B552" s="39"/>
      <c r="C552" s="212" t="s">
        <v>1382</v>
      </c>
      <c r="D552" s="212" t="s">
        <v>205</v>
      </c>
      <c r="E552" s="213" t="s">
        <v>383</v>
      </c>
      <c r="F552" s="214" t="s">
        <v>384</v>
      </c>
      <c r="G552" s="215" t="s">
        <v>208</v>
      </c>
      <c r="H552" s="216">
        <v>139.59</v>
      </c>
      <c r="I552" s="217"/>
      <c r="J552" s="218">
        <f>ROUND(I552*H552,2)</f>
        <v>0</v>
      </c>
      <c r="K552" s="214" t="s">
        <v>209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0.01985</v>
      </c>
      <c r="R552" s="221">
        <f>Q552*H552</f>
        <v>2.7708615000000001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235</v>
      </c>
      <c r="AT552" s="223" t="s">
        <v>205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235</v>
      </c>
      <c r="BM552" s="223" t="s">
        <v>3714</v>
      </c>
    </row>
    <row r="553" s="2" customFormat="1">
      <c r="A553" s="38"/>
      <c r="B553" s="39"/>
      <c r="C553" s="40"/>
      <c r="D553" s="225" t="s">
        <v>212</v>
      </c>
      <c r="E553" s="40"/>
      <c r="F553" s="226" t="s">
        <v>386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212</v>
      </c>
      <c r="AU553" s="17" t="s">
        <v>82</v>
      </c>
    </row>
    <row r="554" s="13" customFormat="1">
      <c r="A554" s="13"/>
      <c r="B554" s="230"/>
      <c r="C554" s="231"/>
      <c r="D554" s="232" t="s">
        <v>221</v>
      </c>
      <c r="E554" s="231"/>
      <c r="F554" s="234" t="s">
        <v>3715</v>
      </c>
      <c r="G554" s="231"/>
      <c r="H554" s="235">
        <v>139.59</v>
      </c>
      <c r="I554" s="236"/>
      <c r="J554" s="231"/>
      <c r="K554" s="231"/>
      <c r="L554" s="237"/>
      <c r="M554" s="238"/>
      <c r="N554" s="239"/>
      <c r="O554" s="239"/>
      <c r="P554" s="239"/>
      <c r="Q554" s="239"/>
      <c r="R554" s="239"/>
      <c r="S554" s="239"/>
      <c r="T554" s="24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1" t="s">
        <v>221</v>
      </c>
      <c r="AU554" s="241" t="s">
        <v>82</v>
      </c>
      <c r="AV554" s="13" t="s">
        <v>82</v>
      </c>
      <c r="AW554" s="13" t="s">
        <v>4</v>
      </c>
      <c r="AX554" s="13" t="s">
        <v>80</v>
      </c>
      <c r="AY554" s="241" t="s">
        <v>202</v>
      </c>
    </row>
    <row r="555" s="2" customFormat="1" ht="24.15" customHeight="1">
      <c r="A555" s="38"/>
      <c r="B555" s="39"/>
      <c r="C555" s="212" t="s">
        <v>960</v>
      </c>
      <c r="D555" s="212" t="s">
        <v>205</v>
      </c>
      <c r="E555" s="213" t="s">
        <v>388</v>
      </c>
      <c r="F555" s="214" t="s">
        <v>389</v>
      </c>
      <c r="G555" s="215" t="s">
        <v>208</v>
      </c>
      <c r="H555" s="216">
        <v>44</v>
      </c>
      <c r="I555" s="217"/>
      <c r="J555" s="218">
        <f>ROUND(I555*H555,2)</f>
        <v>0</v>
      </c>
      <c r="K555" s="214" t="s">
        <v>209</v>
      </c>
      <c r="L555" s="44"/>
      <c r="M555" s="219" t="s">
        <v>19</v>
      </c>
      <c r="N555" s="220" t="s">
        <v>44</v>
      </c>
      <c r="O555" s="84"/>
      <c r="P555" s="221">
        <f>O555*H555</f>
        <v>0</v>
      </c>
      <c r="Q555" s="221">
        <v>0.031699999999999999</v>
      </c>
      <c r="R555" s="221">
        <f>Q555*H555</f>
        <v>1.3948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235</v>
      </c>
      <c r="AT555" s="223" t="s">
        <v>205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235</v>
      </c>
      <c r="BM555" s="223" t="s">
        <v>3716</v>
      </c>
    </row>
    <row r="556" s="2" customFormat="1">
      <c r="A556" s="38"/>
      <c r="B556" s="39"/>
      <c r="C556" s="40"/>
      <c r="D556" s="225" t="s">
        <v>212</v>
      </c>
      <c r="E556" s="40"/>
      <c r="F556" s="226" t="s">
        <v>391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212</v>
      </c>
      <c r="AU556" s="17" t="s">
        <v>82</v>
      </c>
    </row>
    <row r="557" s="13" customFormat="1">
      <c r="A557" s="13"/>
      <c r="B557" s="230"/>
      <c r="C557" s="231"/>
      <c r="D557" s="232" t="s">
        <v>221</v>
      </c>
      <c r="E557" s="231"/>
      <c r="F557" s="234" t="s">
        <v>3717</v>
      </c>
      <c r="G557" s="231"/>
      <c r="H557" s="235">
        <v>44</v>
      </c>
      <c r="I557" s="236"/>
      <c r="J557" s="231"/>
      <c r="K557" s="231"/>
      <c r="L557" s="237"/>
      <c r="M557" s="238"/>
      <c r="N557" s="239"/>
      <c r="O557" s="239"/>
      <c r="P557" s="239"/>
      <c r="Q557" s="239"/>
      <c r="R557" s="239"/>
      <c r="S557" s="239"/>
      <c r="T557" s="24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1" t="s">
        <v>221</v>
      </c>
      <c r="AU557" s="241" t="s">
        <v>82</v>
      </c>
      <c r="AV557" s="13" t="s">
        <v>82</v>
      </c>
      <c r="AW557" s="13" t="s">
        <v>4</v>
      </c>
      <c r="AX557" s="13" t="s">
        <v>80</v>
      </c>
      <c r="AY557" s="241" t="s">
        <v>202</v>
      </c>
    </row>
    <row r="558" s="2" customFormat="1" ht="24.15" customHeight="1">
      <c r="A558" s="38"/>
      <c r="B558" s="39"/>
      <c r="C558" s="212" t="s">
        <v>1389</v>
      </c>
      <c r="D558" s="212" t="s">
        <v>205</v>
      </c>
      <c r="E558" s="213" t="s">
        <v>393</v>
      </c>
      <c r="F558" s="214" t="s">
        <v>394</v>
      </c>
      <c r="G558" s="215" t="s">
        <v>208</v>
      </c>
      <c r="H558" s="216">
        <v>110.44</v>
      </c>
      <c r="I558" s="217"/>
      <c r="J558" s="218">
        <f>ROUND(I558*H558,2)</f>
        <v>0</v>
      </c>
      <c r="K558" s="214" t="s">
        <v>209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0.0511</v>
      </c>
      <c r="R558" s="221">
        <f>Q558*H558</f>
        <v>5.6434839999999999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235</v>
      </c>
      <c r="AT558" s="223" t="s">
        <v>205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235</v>
      </c>
      <c r="BM558" s="223" t="s">
        <v>3718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396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13" customFormat="1">
      <c r="A560" s="13"/>
      <c r="B560" s="230"/>
      <c r="C560" s="231"/>
      <c r="D560" s="232" t="s">
        <v>221</v>
      </c>
      <c r="E560" s="231"/>
      <c r="F560" s="234" t="s">
        <v>3719</v>
      </c>
      <c r="G560" s="231"/>
      <c r="H560" s="235">
        <v>110.44</v>
      </c>
      <c r="I560" s="236"/>
      <c r="J560" s="231"/>
      <c r="K560" s="231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221</v>
      </c>
      <c r="AU560" s="241" t="s">
        <v>82</v>
      </c>
      <c r="AV560" s="13" t="s">
        <v>82</v>
      </c>
      <c r="AW560" s="13" t="s">
        <v>4</v>
      </c>
      <c r="AX560" s="13" t="s">
        <v>80</v>
      </c>
      <c r="AY560" s="241" t="s">
        <v>202</v>
      </c>
    </row>
    <row r="561" s="2" customFormat="1" ht="24.15" customHeight="1">
      <c r="A561" s="38"/>
      <c r="B561" s="39"/>
      <c r="C561" s="212" t="s">
        <v>1393</v>
      </c>
      <c r="D561" s="212" t="s">
        <v>205</v>
      </c>
      <c r="E561" s="213" t="s">
        <v>398</v>
      </c>
      <c r="F561" s="214" t="s">
        <v>3720</v>
      </c>
      <c r="G561" s="215" t="s">
        <v>208</v>
      </c>
      <c r="H561" s="216">
        <v>0</v>
      </c>
      <c r="I561" s="217"/>
      <c r="J561" s="218">
        <f>ROUND(I561*H561,2)</f>
        <v>0</v>
      </c>
      <c r="K561" s="214" t="s">
        <v>209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0.06608</v>
      </c>
      <c r="R561" s="221">
        <f>Q561*H561</f>
        <v>0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235</v>
      </c>
      <c r="AT561" s="223" t="s">
        <v>205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235</v>
      </c>
      <c r="BM561" s="223" t="s">
        <v>3721</v>
      </c>
    </row>
    <row r="562" s="2" customFormat="1">
      <c r="A562" s="38"/>
      <c r="B562" s="39"/>
      <c r="C562" s="40"/>
      <c r="D562" s="225" t="s">
        <v>212</v>
      </c>
      <c r="E562" s="40"/>
      <c r="F562" s="226" t="s">
        <v>401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212</v>
      </c>
      <c r="AU562" s="17" t="s">
        <v>82</v>
      </c>
    </row>
    <row r="563" s="2" customFormat="1" ht="24.15" customHeight="1">
      <c r="A563" s="38"/>
      <c r="B563" s="39"/>
      <c r="C563" s="212" t="s">
        <v>1397</v>
      </c>
      <c r="D563" s="212" t="s">
        <v>205</v>
      </c>
      <c r="E563" s="213" t="s">
        <v>403</v>
      </c>
      <c r="F563" s="214" t="s">
        <v>404</v>
      </c>
      <c r="G563" s="215" t="s">
        <v>218</v>
      </c>
      <c r="H563" s="216">
        <v>18.298999999999999</v>
      </c>
      <c r="I563" s="217"/>
      <c r="J563" s="218">
        <f>ROUND(I563*H563,2)</f>
        <v>0</v>
      </c>
      <c r="K563" s="214" t="s">
        <v>209</v>
      </c>
      <c r="L563" s="44"/>
      <c r="M563" s="219" t="s">
        <v>19</v>
      </c>
      <c r="N563" s="220" t="s">
        <v>44</v>
      </c>
      <c r="O563" s="84"/>
      <c r="P563" s="221">
        <f>O563*H563</f>
        <v>0</v>
      </c>
      <c r="Q563" s="221">
        <v>0</v>
      </c>
      <c r="R563" s="221">
        <f>Q563*H563</f>
        <v>0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235</v>
      </c>
      <c r="AT563" s="223" t="s">
        <v>205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235</v>
      </c>
      <c r="BM563" s="223" t="s">
        <v>3722</v>
      </c>
    </row>
    <row r="564" s="2" customFormat="1">
      <c r="A564" s="38"/>
      <c r="B564" s="39"/>
      <c r="C564" s="40"/>
      <c r="D564" s="225" t="s">
        <v>212</v>
      </c>
      <c r="E564" s="40"/>
      <c r="F564" s="226" t="s">
        <v>406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212</v>
      </c>
      <c r="AU564" s="17" t="s">
        <v>82</v>
      </c>
    </row>
    <row r="565" s="12" customFormat="1" ht="22.8" customHeight="1">
      <c r="A565" s="12"/>
      <c r="B565" s="196"/>
      <c r="C565" s="197"/>
      <c r="D565" s="198" t="s">
        <v>72</v>
      </c>
      <c r="E565" s="210" t="s">
        <v>407</v>
      </c>
      <c r="F565" s="210" t="s">
        <v>408</v>
      </c>
      <c r="G565" s="197"/>
      <c r="H565" s="197"/>
      <c r="I565" s="200"/>
      <c r="J565" s="211">
        <f>BK565</f>
        <v>0</v>
      </c>
      <c r="K565" s="197"/>
      <c r="L565" s="202"/>
      <c r="M565" s="203"/>
      <c r="N565" s="204"/>
      <c r="O565" s="204"/>
      <c r="P565" s="205">
        <f>SUM(P566:P754)</f>
        <v>0</v>
      </c>
      <c r="Q565" s="204"/>
      <c r="R565" s="205">
        <f>SUM(R566:R754)</f>
        <v>11.231329999999998</v>
      </c>
      <c r="S565" s="204"/>
      <c r="T565" s="206">
        <f>SUM(T566:T754)</f>
        <v>4.9891000000000005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7" t="s">
        <v>82</v>
      </c>
      <c r="AT565" s="208" t="s">
        <v>72</v>
      </c>
      <c r="AU565" s="208" t="s">
        <v>80</v>
      </c>
      <c r="AY565" s="207" t="s">
        <v>202</v>
      </c>
      <c r="BK565" s="209">
        <f>SUM(BK566:BK754)</f>
        <v>0</v>
      </c>
    </row>
    <row r="566" s="2" customFormat="1" ht="16.5" customHeight="1">
      <c r="A566" s="38"/>
      <c r="B566" s="39"/>
      <c r="C566" s="212" t="s">
        <v>1401</v>
      </c>
      <c r="D566" s="212" t="s">
        <v>205</v>
      </c>
      <c r="E566" s="213" t="s">
        <v>3723</v>
      </c>
      <c r="F566" s="214" t="s">
        <v>3724</v>
      </c>
      <c r="G566" s="215" t="s">
        <v>280</v>
      </c>
      <c r="H566" s="216">
        <v>0</v>
      </c>
      <c r="I566" s="217"/>
      <c r="J566" s="218">
        <f>ROUND(I566*H566,2)</f>
        <v>0</v>
      </c>
      <c r="K566" s="214" t="s">
        <v>209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2.0000000000000002E-05</v>
      </c>
      <c r="R566" s="221">
        <f>Q566*H566</f>
        <v>0</v>
      </c>
      <c r="S566" s="221">
        <v>0.014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235</v>
      </c>
      <c r="AT566" s="223" t="s">
        <v>205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235</v>
      </c>
      <c r="BM566" s="223" t="s">
        <v>3725</v>
      </c>
    </row>
    <row r="567" s="2" customFormat="1">
      <c r="A567" s="38"/>
      <c r="B567" s="39"/>
      <c r="C567" s="40"/>
      <c r="D567" s="225" t="s">
        <v>212</v>
      </c>
      <c r="E567" s="40"/>
      <c r="F567" s="226" t="s">
        <v>3726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212</v>
      </c>
      <c r="AU567" s="17" t="s">
        <v>82</v>
      </c>
    </row>
    <row r="568" s="2" customFormat="1" ht="16.5" customHeight="1">
      <c r="A568" s="38"/>
      <c r="B568" s="39"/>
      <c r="C568" s="212" t="s">
        <v>1405</v>
      </c>
      <c r="D568" s="212" t="s">
        <v>205</v>
      </c>
      <c r="E568" s="213" t="s">
        <v>3727</v>
      </c>
      <c r="F568" s="214" t="s">
        <v>3728</v>
      </c>
      <c r="G568" s="215" t="s">
        <v>280</v>
      </c>
      <c r="H568" s="216">
        <v>40</v>
      </c>
      <c r="I568" s="217"/>
      <c r="J568" s="218">
        <f>ROUND(I568*H568,2)</f>
        <v>0</v>
      </c>
      <c r="K568" s="214" t="s">
        <v>209</v>
      </c>
      <c r="L568" s="44"/>
      <c r="M568" s="219" t="s">
        <v>19</v>
      </c>
      <c r="N568" s="220" t="s">
        <v>44</v>
      </c>
      <c r="O568" s="84"/>
      <c r="P568" s="221">
        <f>O568*H568</f>
        <v>0</v>
      </c>
      <c r="Q568" s="221">
        <v>2.0000000000000002E-05</v>
      </c>
      <c r="R568" s="221">
        <f>Q568*H568</f>
        <v>0.00080000000000000004</v>
      </c>
      <c r="S568" s="221">
        <v>0.039</v>
      </c>
      <c r="T568" s="222">
        <f>S568*H568</f>
        <v>1.5600000000000001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235</v>
      </c>
      <c r="AT568" s="223" t="s">
        <v>205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235</v>
      </c>
      <c r="BM568" s="223" t="s">
        <v>3729</v>
      </c>
    </row>
    <row r="569" s="2" customFormat="1">
      <c r="A569" s="38"/>
      <c r="B569" s="39"/>
      <c r="C569" s="40"/>
      <c r="D569" s="225" t="s">
        <v>212</v>
      </c>
      <c r="E569" s="40"/>
      <c r="F569" s="226" t="s">
        <v>3730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212</v>
      </c>
      <c r="AU569" s="17" t="s">
        <v>82</v>
      </c>
    </row>
    <row r="570" s="2" customFormat="1" ht="16.5" customHeight="1">
      <c r="A570" s="38"/>
      <c r="B570" s="39"/>
      <c r="C570" s="212" t="s">
        <v>1410</v>
      </c>
      <c r="D570" s="212" t="s">
        <v>205</v>
      </c>
      <c r="E570" s="213" t="s">
        <v>3731</v>
      </c>
      <c r="F570" s="214" t="s">
        <v>3732</v>
      </c>
      <c r="G570" s="215" t="s">
        <v>280</v>
      </c>
      <c r="H570" s="216">
        <v>28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2.0000000000000002E-05</v>
      </c>
      <c r="R570" s="221">
        <f>Q570*H570</f>
        <v>0.00056000000000000006</v>
      </c>
      <c r="S570" s="221">
        <v>0.083000000000000004</v>
      </c>
      <c r="T570" s="222">
        <f>S570*H570</f>
        <v>2.3240000000000003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235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235</v>
      </c>
      <c r="BM570" s="223" t="s">
        <v>3733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3734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 ht="16.5" customHeight="1">
      <c r="A572" s="38"/>
      <c r="B572" s="39"/>
      <c r="C572" s="212" t="s">
        <v>1414</v>
      </c>
      <c r="D572" s="212" t="s">
        <v>205</v>
      </c>
      <c r="E572" s="213" t="s">
        <v>3735</v>
      </c>
      <c r="F572" s="214" t="s">
        <v>3736</v>
      </c>
      <c r="G572" s="215" t="s">
        <v>280</v>
      </c>
      <c r="H572" s="216">
        <v>8</v>
      </c>
      <c r="I572" s="217"/>
      <c r="J572" s="218">
        <f>ROUND(I572*H572,2)</f>
        <v>0</v>
      </c>
      <c r="K572" s="214" t="s">
        <v>209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2.0000000000000002E-05</v>
      </c>
      <c r="R572" s="221">
        <f>Q572*H572</f>
        <v>0.00016000000000000001</v>
      </c>
      <c r="S572" s="221">
        <v>0.13800000000000001</v>
      </c>
      <c r="T572" s="222">
        <f>S572*H572</f>
        <v>1.1040000000000001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235</v>
      </c>
      <c r="AT572" s="223" t="s">
        <v>205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235</v>
      </c>
      <c r="BM572" s="223" t="s">
        <v>3737</v>
      </c>
    </row>
    <row r="573" s="2" customFormat="1">
      <c r="A573" s="38"/>
      <c r="B573" s="39"/>
      <c r="C573" s="40"/>
      <c r="D573" s="225" t="s">
        <v>212</v>
      </c>
      <c r="E573" s="40"/>
      <c r="F573" s="226" t="s">
        <v>3738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212</v>
      </c>
      <c r="AU573" s="17" t="s">
        <v>82</v>
      </c>
    </row>
    <row r="574" s="2" customFormat="1" ht="16.5" customHeight="1">
      <c r="A574" s="38"/>
      <c r="B574" s="39"/>
      <c r="C574" s="212" t="s">
        <v>1418</v>
      </c>
      <c r="D574" s="212" t="s">
        <v>205</v>
      </c>
      <c r="E574" s="213" t="s">
        <v>3739</v>
      </c>
      <c r="F574" s="214" t="s">
        <v>3740</v>
      </c>
      <c r="G574" s="215" t="s">
        <v>412</v>
      </c>
      <c r="H574" s="216">
        <v>1</v>
      </c>
      <c r="I574" s="217"/>
      <c r="J574" s="218">
        <f>ROUND(I574*H574,2)</f>
        <v>0</v>
      </c>
      <c r="K574" s="214" t="s">
        <v>209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0.0021700000000000001</v>
      </c>
      <c r="R574" s="221">
        <f>Q574*H574</f>
        <v>0.0021700000000000001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235</v>
      </c>
      <c r="AT574" s="223" t="s">
        <v>205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235</v>
      </c>
      <c r="BM574" s="223" t="s">
        <v>3741</v>
      </c>
    </row>
    <row r="575" s="2" customFormat="1">
      <c r="A575" s="38"/>
      <c r="B575" s="39"/>
      <c r="C575" s="40"/>
      <c r="D575" s="225" t="s">
        <v>212</v>
      </c>
      <c r="E575" s="40"/>
      <c r="F575" s="226" t="s">
        <v>3742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212</v>
      </c>
      <c r="AU575" s="17" t="s">
        <v>82</v>
      </c>
    </row>
    <row r="576" s="2" customFormat="1" ht="16.5" customHeight="1">
      <c r="A576" s="38"/>
      <c r="B576" s="39"/>
      <c r="C576" s="212" t="s">
        <v>1422</v>
      </c>
      <c r="D576" s="212" t="s">
        <v>205</v>
      </c>
      <c r="E576" s="213" t="s">
        <v>3743</v>
      </c>
      <c r="F576" s="214" t="s">
        <v>3744</v>
      </c>
      <c r="G576" s="215" t="s">
        <v>412</v>
      </c>
      <c r="H576" s="216">
        <v>3</v>
      </c>
      <c r="I576" s="217"/>
      <c r="J576" s="218">
        <f>ROUND(I576*H576,2)</f>
        <v>0</v>
      </c>
      <c r="K576" s="214" t="s">
        <v>19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0.0032399999999999998</v>
      </c>
      <c r="R576" s="221">
        <f>Q576*H576</f>
        <v>0.0097199999999999995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235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235</v>
      </c>
      <c r="BM576" s="223" t="s">
        <v>3745</v>
      </c>
    </row>
    <row r="577" s="2" customFormat="1" ht="16.5" customHeight="1">
      <c r="A577" s="38"/>
      <c r="B577" s="39"/>
      <c r="C577" s="212" t="s">
        <v>1426</v>
      </c>
      <c r="D577" s="212" t="s">
        <v>205</v>
      </c>
      <c r="E577" s="213" t="s">
        <v>3746</v>
      </c>
      <c r="F577" s="214" t="s">
        <v>3747</v>
      </c>
      <c r="G577" s="215" t="s">
        <v>412</v>
      </c>
      <c r="H577" s="216">
        <v>4</v>
      </c>
      <c r="I577" s="217"/>
      <c r="J577" s="218">
        <f>ROUND(I577*H577,2)</f>
        <v>0</v>
      </c>
      <c r="K577" s="214" t="s">
        <v>209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0.0032399999999999998</v>
      </c>
      <c r="R577" s="221">
        <f>Q577*H577</f>
        <v>0.012959999999999999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235</v>
      </c>
      <c r="AT577" s="223" t="s">
        <v>205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235</v>
      </c>
      <c r="BM577" s="223" t="s">
        <v>3748</v>
      </c>
    </row>
    <row r="578" s="2" customFormat="1">
      <c r="A578" s="38"/>
      <c r="B578" s="39"/>
      <c r="C578" s="40"/>
      <c r="D578" s="225" t="s">
        <v>212</v>
      </c>
      <c r="E578" s="40"/>
      <c r="F578" s="226" t="s">
        <v>3749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212</v>
      </c>
      <c r="AU578" s="17" t="s">
        <v>82</v>
      </c>
    </row>
    <row r="579" s="2" customFormat="1" ht="16.5" customHeight="1">
      <c r="A579" s="38"/>
      <c r="B579" s="39"/>
      <c r="C579" s="212" t="s">
        <v>1430</v>
      </c>
      <c r="D579" s="212" t="s">
        <v>205</v>
      </c>
      <c r="E579" s="213" t="s">
        <v>3750</v>
      </c>
      <c r="F579" s="214" t="s">
        <v>3751</v>
      </c>
      <c r="G579" s="215" t="s">
        <v>412</v>
      </c>
      <c r="H579" s="216">
        <v>26</v>
      </c>
      <c r="I579" s="217"/>
      <c r="J579" s="218">
        <f>ROUND(I579*H579,2)</f>
        <v>0</v>
      </c>
      <c r="K579" s="214" t="s">
        <v>209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0.0055300000000000002</v>
      </c>
      <c r="R579" s="221">
        <f>Q579*H579</f>
        <v>0.14378000000000002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235</v>
      </c>
      <c r="AT579" s="223" t="s">
        <v>205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235</v>
      </c>
      <c r="BM579" s="223" t="s">
        <v>3752</v>
      </c>
    </row>
    <row r="580" s="2" customFormat="1">
      <c r="A580" s="38"/>
      <c r="B580" s="39"/>
      <c r="C580" s="40"/>
      <c r="D580" s="225" t="s">
        <v>212</v>
      </c>
      <c r="E580" s="40"/>
      <c r="F580" s="226" t="s">
        <v>3753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212</v>
      </c>
      <c r="AU580" s="17" t="s">
        <v>82</v>
      </c>
    </row>
    <row r="581" s="2" customFormat="1" ht="16.5" customHeight="1">
      <c r="A581" s="38"/>
      <c r="B581" s="39"/>
      <c r="C581" s="212" t="s">
        <v>1432</v>
      </c>
      <c r="D581" s="212" t="s">
        <v>205</v>
      </c>
      <c r="E581" s="213" t="s">
        <v>3754</v>
      </c>
      <c r="F581" s="214" t="s">
        <v>3755</v>
      </c>
      <c r="G581" s="215" t="s">
        <v>412</v>
      </c>
      <c r="H581" s="216">
        <v>13</v>
      </c>
      <c r="I581" s="217"/>
      <c r="J581" s="218">
        <f>ROUND(I581*H581,2)</f>
        <v>0</v>
      </c>
      <c r="K581" s="214" t="s">
        <v>209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0.0070400000000000003</v>
      </c>
      <c r="R581" s="221">
        <f>Q581*H581</f>
        <v>0.091520000000000004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235</v>
      </c>
      <c r="AT581" s="223" t="s">
        <v>205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235</v>
      </c>
      <c r="BM581" s="223" t="s">
        <v>3756</v>
      </c>
    </row>
    <row r="582" s="2" customFormat="1">
      <c r="A582" s="38"/>
      <c r="B582" s="39"/>
      <c r="C582" s="40"/>
      <c r="D582" s="225" t="s">
        <v>212</v>
      </c>
      <c r="E582" s="40"/>
      <c r="F582" s="226" t="s">
        <v>3757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212</v>
      </c>
      <c r="AU582" s="17" t="s">
        <v>82</v>
      </c>
    </row>
    <row r="583" s="2" customFormat="1" ht="16.5" customHeight="1">
      <c r="A583" s="38"/>
      <c r="B583" s="39"/>
      <c r="C583" s="212" t="s">
        <v>1436</v>
      </c>
      <c r="D583" s="212" t="s">
        <v>205</v>
      </c>
      <c r="E583" s="213" t="s">
        <v>3754</v>
      </c>
      <c r="F583" s="214" t="s">
        <v>3755</v>
      </c>
      <c r="G583" s="215" t="s">
        <v>412</v>
      </c>
      <c r="H583" s="216">
        <v>7</v>
      </c>
      <c r="I583" s="217"/>
      <c r="J583" s="218">
        <f>ROUND(I583*H583,2)</f>
        <v>0</v>
      </c>
      <c r="K583" s="214" t="s">
        <v>209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0.0070400000000000003</v>
      </c>
      <c r="R583" s="221">
        <f>Q583*H583</f>
        <v>0.049280000000000004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235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235</v>
      </c>
      <c r="BM583" s="223" t="s">
        <v>3758</v>
      </c>
    </row>
    <row r="584" s="2" customFormat="1">
      <c r="A584" s="38"/>
      <c r="B584" s="39"/>
      <c r="C584" s="40"/>
      <c r="D584" s="225" t="s">
        <v>212</v>
      </c>
      <c r="E584" s="40"/>
      <c r="F584" s="226" t="s">
        <v>3757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212</v>
      </c>
      <c r="AU584" s="17" t="s">
        <v>82</v>
      </c>
    </row>
    <row r="585" s="2" customFormat="1" ht="16.5" customHeight="1">
      <c r="A585" s="38"/>
      <c r="B585" s="39"/>
      <c r="C585" s="212" t="s">
        <v>1440</v>
      </c>
      <c r="D585" s="212" t="s">
        <v>205</v>
      </c>
      <c r="E585" s="213" t="s">
        <v>3759</v>
      </c>
      <c r="F585" s="214" t="s">
        <v>3760</v>
      </c>
      <c r="G585" s="215" t="s">
        <v>412</v>
      </c>
      <c r="H585" s="216">
        <v>10</v>
      </c>
      <c r="I585" s="217"/>
      <c r="J585" s="218">
        <f>ROUND(I585*H585,2)</f>
        <v>0</v>
      </c>
      <c r="K585" s="214" t="s">
        <v>209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0.0093900000000000008</v>
      </c>
      <c r="R585" s="221">
        <f>Q585*H585</f>
        <v>0.093900000000000011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235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235</v>
      </c>
      <c r="BM585" s="223" t="s">
        <v>3761</v>
      </c>
    </row>
    <row r="586" s="2" customFormat="1">
      <c r="A586" s="38"/>
      <c r="B586" s="39"/>
      <c r="C586" s="40"/>
      <c r="D586" s="225" t="s">
        <v>212</v>
      </c>
      <c r="E586" s="40"/>
      <c r="F586" s="226" t="s">
        <v>3762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212</v>
      </c>
      <c r="AU586" s="17" t="s">
        <v>82</v>
      </c>
    </row>
    <row r="587" s="2" customFormat="1" ht="16.5" customHeight="1">
      <c r="A587" s="38"/>
      <c r="B587" s="39"/>
      <c r="C587" s="212" t="s">
        <v>1444</v>
      </c>
      <c r="D587" s="212" t="s">
        <v>205</v>
      </c>
      <c r="E587" s="213" t="s">
        <v>3763</v>
      </c>
      <c r="F587" s="214" t="s">
        <v>3764</v>
      </c>
      <c r="G587" s="215" t="s">
        <v>412</v>
      </c>
      <c r="H587" s="216">
        <v>16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0.01149</v>
      </c>
      <c r="R587" s="221">
        <f>Q587*H587</f>
        <v>0.18384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235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235</v>
      </c>
      <c r="BM587" s="223" t="s">
        <v>3765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3766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16.5" customHeight="1">
      <c r="A589" s="38"/>
      <c r="B589" s="39"/>
      <c r="C589" s="212" t="s">
        <v>1448</v>
      </c>
      <c r="D589" s="212" t="s">
        <v>205</v>
      </c>
      <c r="E589" s="213" t="s">
        <v>3767</v>
      </c>
      <c r="F589" s="214" t="s">
        <v>3768</v>
      </c>
      <c r="G589" s="215" t="s">
        <v>412</v>
      </c>
      <c r="H589" s="216">
        <v>27</v>
      </c>
      <c r="I589" s="217"/>
      <c r="J589" s="218">
        <f>ROUND(I589*H589,2)</f>
        <v>0</v>
      </c>
      <c r="K589" s="214" t="s">
        <v>209</v>
      </c>
      <c r="L589" s="44"/>
      <c r="M589" s="219" t="s">
        <v>19</v>
      </c>
      <c r="N589" s="220" t="s">
        <v>44</v>
      </c>
      <c r="O589" s="84"/>
      <c r="P589" s="221">
        <f>O589*H589</f>
        <v>0</v>
      </c>
      <c r="Q589" s="221">
        <v>0.01362</v>
      </c>
      <c r="R589" s="221">
        <f>Q589*H589</f>
        <v>0.36774000000000001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235</v>
      </c>
      <c r="AT589" s="223" t="s">
        <v>205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235</v>
      </c>
      <c r="BM589" s="223" t="s">
        <v>3769</v>
      </c>
    </row>
    <row r="590" s="2" customFormat="1">
      <c r="A590" s="38"/>
      <c r="B590" s="39"/>
      <c r="C590" s="40"/>
      <c r="D590" s="225" t="s">
        <v>212</v>
      </c>
      <c r="E590" s="40"/>
      <c r="F590" s="226" t="s">
        <v>3770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212</v>
      </c>
      <c r="AU590" s="17" t="s">
        <v>82</v>
      </c>
    </row>
    <row r="591" s="2" customFormat="1" ht="16.5" customHeight="1">
      <c r="A591" s="38"/>
      <c r="B591" s="39"/>
      <c r="C591" s="212" t="s">
        <v>1452</v>
      </c>
      <c r="D591" s="212" t="s">
        <v>205</v>
      </c>
      <c r="E591" s="213" t="s">
        <v>3771</v>
      </c>
      <c r="F591" s="214" t="s">
        <v>3772</v>
      </c>
      <c r="G591" s="215" t="s">
        <v>412</v>
      </c>
      <c r="H591" s="216">
        <v>17</v>
      </c>
      <c r="I591" s="217"/>
      <c r="J591" s="218">
        <f>ROUND(I591*H591,2)</f>
        <v>0</v>
      </c>
      <c r="K591" s="214" t="s">
        <v>209</v>
      </c>
      <c r="L591" s="44"/>
      <c r="M591" s="219" t="s">
        <v>19</v>
      </c>
      <c r="N591" s="220" t="s">
        <v>44</v>
      </c>
      <c r="O591" s="84"/>
      <c r="P591" s="221">
        <f>O591*H591</f>
        <v>0</v>
      </c>
      <c r="Q591" s="221">
        <v>0.01736</v>
      </c>
      <c r="R591" s="221">
        <f>Q591*H591</f>
        <v>0.29511999999999999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235</v>
      </c>
      <c r="AT591" s="223" t="s">
        <v>205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235</v>
      </c>
      <c r="BM591" s="223" t="s">
        <v>3773</v>
      </c>
    </row>
    <row r="592" s="2" customFormat="1">
      <c r="A592" s="38"/>
      <c r="B592" s="39"/>
      <c r="C592" s="40"/>
      <c r="D592" s="225" t="s">
        <v>212</v>
      </c>
      <c r="E592" s="40"/>
      <c r="F592" s="226" t="s">
        <v>3774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212</v>
      </c>
      <c r="AU592" s="17" t="s">
        <v>82</v>
      </c>
    </row>
    <row r="593" s="2" customFormat="1" ht="16.5" customHeight="1">
      <c r="A593" s="38"/>
      <c r="B593" s="39"/>
      <c r="C593" s="212" t="s">
        <v>1455</v>
      </c>
      <c r="D593" s="212" t="s">
        <v>205</v>
      </c>
      <c r="E593" s="213" t="s">
        <v>3775</v>
      </c>
      <c r="F593" s="214" t="s">
        <v>3776</v>
      </c>
      <c r="G593" s="215" t="s">
        <v>412</v>
      </c>
      <c r="H593" s="216">
        <v>4</v>
      </c>
      <c r="I593" s="217"/>
      <c r="J593" s="218">
        <f>ROUND(I593*H593,2)</f>
        <v>0</v>
      </c>
      <c r="K593" s="214" t="s">
        <v>209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0.022780000000000002</v>
      </c>
      <c r="R593" s="221">
        <f>Q593*H593</f>
        <v>0.091120000000000007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235</v>
      </c>
      <c r="AT593" s="223" t="s">
        <v>205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235</v>
      </c>
      <c r="BM593" s="223" t="s">
        <v>3777</v>
      </c>
    </row>
    <row r="594" s="2" customFormat="1">
      <c r="A594" s="38"/>
      <c r="B594" s="39"/>
      <c r="C594" s="40"/>
      <c r="D594" s="225" t="s">
        <v>212</v>
      </c>
      <c r="E594" s="40"/>
      <c r="F594" s="226" t="s">
        <v>3778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212</v>
      </c>
      <c r="AU594" s="17" t="s">
        <v>82</v>
      </c>
    </row>
    <row r="595" s="2" customFormat="1" ht="16.5" customHeight="1">
      <c r="A595" s="38"/>
      <c r="B595" s="39"/>
      <c r="C595" s="212" t="s">
        <v>1458</v>
      </c>
      <c r="D595" s="212" t="s">
        <v>205</v>
      </c>
      <c r="E595" s="213" t="s">
        <v>3779</v>
      </c>
      <c r="F595" s="214" t="s">
        <v>3780</v>
      </c>
      <c r="G595" s="215" t="s">
        <v>412</v>
      </c>
      <c r="H595" s="216">
        <v>6</v>
      </c>
      <c r="I595" s="217"/>
      <c r="J595" s="218">
        <f>ROUND(I595*H595,2)</f>
        <v>0</v>
      </c>
      <c r="K595" s="214" t="s">
        <v>209</v>
      </c>
      <c r="L595" s="44"/>
      <c r="M595" s="219" t="s">
        <v>19</v>
      </c>
      <c r="N595" s="220" t="s">
        <v>44</v>
      </c>
      <c r="O595" s="84"/>
      <c r="P595" s="221">
        <f>O595*H595</f>
        <v>0</v>
      </c>
      <c r="Q595" s="221">
        <v>0.02605</v>
      </c>
      <c r="R595" s="221">
        <f>Q595*H595</f>
        <v>0.15629999999999999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235</v>
      </c>
      <c r="AT595" s="223" t="s">
        <v>205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235</v>
      </c>
      <c r="BM595" s="223" t="s">
        <v>3781</v>
      </c>
    </row>
    <row r="596" s="2" customFormat="1">
      <c r="A596" s="38"/>
      <c r="B596" s="39"/>
      <c r="C596" s="40"/>
      <c r="D596" s="225" t="s">
        <v>212</v>
      </c>
      <c r="E596" s="40"/>
      <c r="F596" s="226" t="s">
        <v>3782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212</v>
      </c>
      <c r="AU596" s="17" t="s">
        <v>82</v>
      </c>
    </row>
    <row r="597" s="2" customFormat="1" ht="16.5" customHeight="1">
      <c r="A597" s="38"/>
      <c r="B597" s="39"/>
      <c r="C597" s="212" t="s">
        <v>1461</v>
      </c>
      <c r="D597" s="212" t="s">
        <v>205</v>
      </c>
      <c r="E597" s="213" t="s">
        <v>3783</v>
      </c>
      <c r="F597" s="214" t="s">
        <v>3784</v>
      </c>
      <c r="G597" s="215" t="s">
        <v>412</v>
      </c>
      <c r="H597" s="216">
        <v>16</v>
      </c>
      <c r="I597" s="217"/>
      <c r="J597" s="218">
        <f>ROUND(I597*H597,2)</f>
        <v>0</v>
      </c>
      <c r="K597" s="214" t="s">
        <v>209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0.0044600000000000004</v>
      </c>
      <c r="R597" s="221">
        <f>Q597*H597</f>
        <v>0.071360000000000007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235</v>
      </c>
      <c r="AT597" s="223" t="s">
        <v>205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235</v>
      </c>
      <c r="BM597" s="223" t="s">
        <v>3785</v>
      </c>
    </row>
    <row r="598" s="2" customFormat="1">
      <c r="A598" s="38"/>
      <c r="B598" s="39"/>
      <c r="C598" s="40"/>
      <c r="D598" s="225" t="s">
        <v>212</v>
      </c>
      <c r="E598" s="40"/>
      <c r="F598" s="226" t="s">
        <v>3786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212</v>
      </c>
      <c r="AU598" s="17" t="s">
        <v>82</v>
      </c>
    </row>
    <row r="599" s="2" customFormat="1" ht="21.75" customHeight="1">
      <c r="A599" s="38"/>
      <c r="B599" s="39"/>
      <c r="C599" s="212" t="s">
        <v>1464</v>
      </c>
      <c r="D599" s="212" t="s">
        <v>205</v>
      </c>
      <c r="E599" s="213" t="s">
        <v>3787</v>
      </c>
      <c r="F599" s="214" t="s">
        <v>3788</v>
      </c>
      <c r="G599" s="215" t="s">
        <v>412</v>
      </c>
      <c r="H599" s="216">
        <v>1</v>
      </c>
      <c r="I599" s="217"/>
      <c r="J599" s="218">
        <f>ROUND(I599*H599,2)</f>
        <v>0</v>
      </c>
      <c r="K599" s="214" t="s">
        <v>209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0.01651</v>
      </c>
      <c r="R599" s="221">
        <f>Q599*H599</f>
        <v>0.01651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235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235</v>
      </c>
      <c r="BM599" s="223" t="s">
        <v>3789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3790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21.75" customHeight="1">
      <c r="A601" s="38"/>
      <c r="B601" s="39"/>
      <c r="C601" s="212" t="s">
        <v>1468</v>
      </c>
      <c r="D601" s="212" t="s">
        <v>205</v>
      </c>
      <c r="E601" s="213" t="s">
        <v>3791</v>
      </c>
      <c r="F601" s="214" t="s">
        <v>3792</v>
      </c>
      <c r="G601" s="215" t="s">
        <v>412</v>
      </c>
      <c r="H601" s="216">
        <v>2</v>
      </c>
      <c r="I601" s="217"/>
      <c r="J601" s="218">
        <f>ROUND(I601*H601,2)</f>
        <v>0</v>
      </c>
      <c r="K601" s="214" t="s">
        <v>209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0.02546</v>
      </c>
      <c r="R601" s="221">
        <f>Q601*H601</f>
        <v>0.05092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235</v>
      </c>
      <c r="AT601" s="223" t="s">
        <v>205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235</v>
      </c>
      <c r="BM601" s="223" t="s">
        <v>3793</v>
      </c>
    </row>
    <row r="602" s="2" customFormat="1">
      <c r="A602" s="38"/>
      <c r="B602" s="39"/>
      <c r="C602" s="40"/>
      <c r="D602" s="225" t="s">
        <v>212</v>
      </c>
      <c r="E602" s="40"/>
      <c r="F602" s="226" t="s">
        <v>3794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212</v>
      </c>
      <c r="AU602" s="17" t="s">
        <v>82</v>
      </c>
    </row>
    <row r="603" s="2" customFormat="1" ht="21.75" customHeight="1">
      <c r="A603" s="38"/>
      <c r="B603" s="39"/>
      <c r="C603" s="212" t="s">
        <v>1472</v>
      </c>
      <c r="D603" s="212" t="s">
        <v>205</v>
      </c>
      <c r="E603" s="213" t="s">
        <v>3795</v>
      </c>
      <c r="F603" s="214" t="s">
        <v>3796</v>
      </c>
      <c r="G603" s="215" t="s">
        <v>412</v>
      </c>
      <c r="H603" s="216">
        <v>1</v>
      </c>
      <c r="I603" s="217"/>
      <c r="J603" s="218">
        <f>ROUND(I603*H603,2)</f>
        <v>0</v>
      </c>
      <c r="K603" s="214" t="s">
        <v>209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0.029440000000000001</v>
      </c>
      <c r="R603" s="221">
        <f>Q603*H603</f>
        <v>0.029440000000000001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235</v>
      </c>
      <c r="AT603" s="223" t="s">
        <v>205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235</v>
      </c>
      <c r="BM603" s="223" t="s">
        <v>3797</v>
      </c>
    </row>
    <row r="604" s="2" customFormat="1">
      <c r="A604" s="38"/>
      <c r="B604" s="39"/>
      <c r="C604" s="40"/>
      <c r="D604" s="225" t="s">
        <v>212</v>
      </c>
      <c r="E604" s="40"/>
      <c r="F604" s="226" t="s">
        <v>3798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212</v>
      </c>
      <c r="AU604" s="17" t="s">
        <v>82</v>
      </c>
    </row>
    <row r="605" s="2" customFormat="1" ht="21.75" customHeight="1">
      <c r="A605" s="38"/>
      <c r="B605" s="39"/>
      <c r="C605" s="212" t="s">
        <v>1476</v>
      </c>
      <c r="D605" s="212" t="s">
        <v>205</v>
      </c>
      <c r="E605" s="213" t="s">
        <v>3799</v>
      </c>
      <c r="F605" s="214" t="s">
        <v>3800</v>
      </c>
      <c r="G605" s="215" t="s">
        <v>412</v>
      </c>
      <c r="H605" s="216">
        <v>1</v>
      </c>
      <c r="I605" s="217"/>
      <c r="J605" s="218">
        <f>ROUND(I605*H605,2)</f>
        <v>0</v>
      </c>
      <c r="K605" s="214" t="s">
        <v>209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0.062309999999999997</v>
      </c>
      <c r="R605" s="221">
        <f>Q605*H605</f>
        <v>0.062309999999999997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235</v>
      </c>
      <c r="AT605" s="223" t="s">
        <v>205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235</v>
      </c>
      <c r="BM605" s="223" t="s">
        <v>3801</v>
      </c>
    </row>
    <row r="606" s="2" customFormat="1">
      <c r="A606" s="38"/>
      <c r="B606" s="39"/>
      <c r="C606" s="40"/>
      <c r="D606" s="225" t="s">
        <v>212</v>
      </c>
      <c r="E606" s="40"/>
      <c r="F606" s="226" t="s">
        <v>3802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212</v>
      </c>
      <c r="AU606" s="17" t="s">
        <v>82</v>
      </c>
    </row>
    <row r="607" s="2" customFormat="1" ht="21.75" customHeight="1">
      <c r="A607" s="38"/>
      <c r="B607" s="39"/>
      <c r="C607" s="212" t="s">
        <v>1480</v>
      </c>
      <c r="D607" s="212" t="s">
        <v>205</v>
      </c>
      <c r="E607" s="213" t="s">
        <v>3803</v>
      </c>
      <c r="F607" s="214" t="s">
        <v>3804</v>
      </c>
      <c r="G607" s="215" t="s">
        <v>412</v>
      </c>
      <c r="H607" s="216">
        <v>1</v>
      </c>
      <c r="I607" s="217"/>
      <c r="J607" s="218">
        <f>ROUND(I607*H607,2)</f>
        <v>0</v>
      </c>
      <c r="K607" s="214" t="s">
        <v>209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0.093729999999999994</v>
      </c>
      <c r="R607" s="221">
        <f>Q607*H607</f>
        <v>0.093729999999999994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235</v>
      </c>
      <c r="AT607" s="223" t="s">
        <v>205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235</v>
      </c>
      <c r="BM607" s="223" t="s">
        <v>3805</v>
      </c>
    </row>
    <row r="608" s="2" customFormat="1">
      <c r="A608" s="38"/>
      <c r="B608" s="39"/>
      <c r="C608" s="40"/>
      <c r="D608" s="225" t="s">
        <v>212</v>
      </c>
      <c r="E608" s="40"/>
      <c r="F608" s="226" t="s">
        <v>3806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212</v>
      </c>
      <c r="AU608" s="17" t="s">
        <v>82</v>
      </c>
    </row>
    <row r="609" s="2" customFormat="1" ht="16.5" customHeight="1">
      <c r="A609" s="38"/>
      <c r="B609" s="39"/>
      <c r="C609" s="212" t="s">
        <v>1484</v>
      </c>
      <c r="D609" s="212" t="s">
        <v>205</v>
      </c>
      <c r="E609" s="213" t="s">
        <v>3807</v>
      </c>
      <c r="F609" s="214" t="s">
        <v>3808</v>
      </c>
      <c r="G609" s="215" t="s">
        <v>412</v>
      </c>
      <c r="H609" s="216">
        <v>10</v>
      </c>
      <c r="I609" s="217"/>
      <c r="J609" s="218">
        <f>ROUND(I609*H609,2)</f>
        <v>0</v>
      </c>
      <c r="K609" s="214" t="s">
        <v>19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0.02648</v>
      </c>
      <c r="R609" s="221">
        <f>Q609*H609</f>
        <v>0.26479999999999998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235</v>
      </c>
      <c r="AT609" s="223" t="s">
        <v>205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235</v>
      </c>
      <c r="BM609" s="223" t="s">
        <v>3809</v>
      </c>
    </row>
    <row r="610" s="2" customFormat="1" ht="16.5" customHeight="1">
      <c r="A610" s="38"/>
      <c r="B610" s="39"/>
      <c r="C610" s="212" t="s">
        <v>1488</v>
      </c>
      <c r="D610" s="212" t="s">
        <v>205</v>
      </c>
      <c r="E610" s="213" t="s">
        <v>3810</v>
      </c>
      <c r="F610" s="214" t="s">
        <v>3808</v>
      </c>
      <c r="G610" s="215" t="s">
        <v>412</v>
      </c>
      <c r="H610" s="216">
        <v>6</v>
      </c>
      <c r="I610" s="217"/>
      <c r="J610" s="218">
        <f>ROUND(I610*H610,2)</f>
        <v>0</v>
      </c>
      <c r="K610" s="214" t="s">
        <v>19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0.02648</v>
      </c>
      <c r="R610" s="221">
        <f>Q610*H610</f>
        <v>0.15887999999999999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235</v>
      </c>
      <c r="AT610" s="223" t="s">
        <v>205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235</v>
      </c>
      <c r="BM610" s="223" t="s">
        <v>3811</v>
      </c>
    </row>
    <row r="611" s="2" customFormat="1" ht="16.5" customHeight="1">
      <c r="A611" s="38"/>
      <c r="B611" s="39"/>
      <c r="C611" s="212" t="s">
        <v>1492</v>
      </c>
      <c r="D611" s="212" t="s">
        <v>205</v>
      </c>
      <c r="E611" s="213" t="s">
        <v>3812</v>
      </c>
      <c r="F611" s="214" t="s">
        <v>3813</v>
      </c>
      <c r="G611" s="215" t="s">
        <v>412</v>
      </c>
      <c r="H611" s="216">
        <v>6</v>
      </c>
      <c r="I611" s="217"/>
      <c r="J611" s="218">
        <f>ROUND(I611*H611,2)</f>
        <v>0</v>
      </c>
      <c r="K611" s="214" t="s">
        <v>19</v>
      </c>
      <c r="L611" s="44"/>
      <c r="M611" s="219" t="s">
        <v>19</v>
      </c>
      <c r="N611" s="220" t="s">
        <v>44</v>
      </c>
      <c r="O611" s="84"/>
      <c r="P611" s="221">
        <f>O611*H611</f>
        <v>0</v>
      </c>
      <c r="Q611" s="221">
        <v>0.02648</v>
      </c>
      <c r="R611" s="221">
        <f>Q611*H611</f>
        <v>0.15887999999999999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235</v>
      </c>
      <c r="AT611" s="223" t="s">
        <v>205</v>
      </c>
      <c r="AU611" s="223" t="s">
        <v>82</v>
      </c>
      <c r="AY611" s="17" t="s">
        <v>202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235</v>
      </c>
      <c r="BM611" s="223" t="s">
        <v>3814</v>
      </c>
    </row>
    <row r="612" s="2" customFormat="1" ht="16.5" customHeight="1">
      <c r="A612" s="38"/>
      <c r="B612" s="39"/>
      <c r="C612" s="212" t="s">
        <v>1495</v>
      </c>
      <c r="D612" s="212" t="s">
        <v>205</v>
      </c>
      <c r="E612" s="213" t="s">
        <v>3815</v>
      </c>
      <c r="F612" s="214" t="s">
        <v>3808</v>
      </c>
      <c r="G612" s="215" t="s">
        <v>412</v>
      </c>
      <c r="H612" s="216">
        <v>1</v>
      </c>
      <c r="I612" s="217"/>
      <c r="J612" s="218">
        <f>ROUND(I612*H612,2)</f>
        <v>0</v>
      </c>
      <c r="K612" s="214" t="s">
        <v>19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0.02648</v>
      </c>
      <c r="R612" s="221">
        <f>Q612*H612</f>
        <v>0.02648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235</v>
      </c>
      <c r="AT612" s="223" t="s">
        <v>205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235</v>
      </c>
      <c r="BM612" s="223" t="s">
        <v>3816</v>
      </c>
    </row>
    <row r="613" s="2" customFormat="1" ht="16.5" customHeight="1">
      <c r="A613" s="38"/>
      <c r="B613" s="39"/>
      <c r="C613" s="212" t="s">
        <v>1498</v>
      </c>
      <c r="D613" s="212" t="s">
        <v>205</v>
      </c>
      <c r="E613" s="213" t="s">
        <v>3817</v>
      </c>
      <c r="F613" s="214" t="s">
        <v>3818</v>
      </c>
      <c r="G613" s="215" t="s">
        <v>412</v>
      </c>
      <c r="H613" s="216">
        <v>2</v>
      </c>
      <c r="I613" s="217"/>
      <c r="J613" s="218">
        <f>ROUND(I613*H613,2)</f>
        <v>0</v>
      </c>
      <c r="K613" s="214" t="s">
        <v>19</v>
      </c>
      <c r="L613" s="44"/>
      <c r="M613" s="219" t="s">
        <v>19</v>
      </c>
      <c r="N613" s="220" t="s">
        <v>44</v>
      </c>
      <c r="O613" s="84"/>
      <c r="P613" s="221">
        <f>O613*H613</f>
        <v>0</v>
      </c>
      <c r="Q613" s="221">
        <v>0.02648</v>
      </c>
      <c r="R613" s="221">
        <f>Q613*H613</f>
        <v>0.05296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235</v>
      </c>
      <c r="AT613" s="223" t="s">
        <v>205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235</v>
      </c>
      <c r="BM613" s="223" t="s">
        <v>3819</v>
      </c>
    </row>
    <row r="614" s="2" customFormat="1" ht="16.5" customHeight="1">
      <c r="A614" s="38"/>
      <c r="B614" s="39"/>
      <c r="C614" s="212" t="s">
        <v>1501</v>
      </c>
      <c r="D614" s="212" t="s">
        <v>205</v>
      </c>
      <c r="E614" s="213" t="s">
        <v>3820</v>
      </c>
      <c r="F614" s="214" t="s">
        <v>3821</v>
      </c>
      <c r="G614" s="215" t="s">
        <v>412</v>
      </c>
      <c r="H614" s="216">
        <v>2</v>
      </c>
      <c r="I614" s="217"/>
      <c r="J614" s="218">
        <f>ROUND(I614*H614,2)</f>
        <v>0</v>
      </c>
      <c r="K614" s="214" t="s">
        <v>209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0.016799999999999999</v>
      </c>
      <c r="R614" s="221">
        <f>Q614*H614</f>
        <v>0.033599999999999998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235</v>
      </c>
      <c r="AT614" s="223" t="s">
        <v>205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235</v>
      </c>
      <c r="BM614" s="223" t="s">
        <v>3822</v>
      </c>
    </row>
    <row r="615" s="2" customFormat="1">
      <c r="A615" s="38"/>
      <c r="B615" s="39"/>
      <c r="C615" s="40"/>
      <c r="D615" s="225" t="s">
        <v>212</v>
      </c>
      <c r="E615" s="40"/>
      <c r="F615" s="226" t="s">
        <v>3823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212</v>
      </c>
      <c r="AU615" s="17" t="s">
        <v>82</v>
      </c>
    </row>
    <row r="616" s="2" customFormat="1" ht="16.5" customHeight="1">
      <c r="A616" s="38"/>
      <c r="B616" s="39"/>
      <c r="C616" s="212" t="s">
        <v>1505</v>
      </c>
      <c r="D616" s="212" t="s">
        <v>205</v>
      </c>
      <c r="E616" s="213" t="s">
        <v>3824</v>
      </c>
      <c r="F616" s="214" t="s">
        <v>3825</v>
      </c>
      <c r="G616" s="215" t="s">
        <v>412</v>
      </c>
      <c r="H616" s="216">
        <v>2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0.025250000000000002</v>
      </c>
      <c r="R616" s="221">
        <f>Q616*H616</f>
        <v>0.050500000000000003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235</v>
      </c>
      <c r="AT616" s="223" t="s">
        <v>205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235</v>
      </c>
      <c r="BM616" s="223" t="s">
        <v>3826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3827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82</v>
      </c>
    </row>
    <row r="618" s="2" customFormat="1" ht="16.5" customHeight="1">
      <c r="A618" s="38"/>
      <c r="B618" s="39"/>
      <c r="C618" s="212" t="s">
        <v>1509</v>
      </c>
      <c r="D618" s="212" t="s">
        <v>205</v>
      </c>
      <c r="E618" s="213" t="s">
        <v>3828</v>
      </c>
      <c r="F618" s="214" t="s">
        <v>3829</v>
      </c>
      <c r="G618" s="215" t="s">
        <v>412</v>
      </c>
      <c r="H618" s="216">
        <v>3</v>
      </c>
      <c r="I618" s="217"/>
      <c r="J618" s="218">
        <f>ROUND(I618*H618,2)</f>
        <v>0</v>
      </c>
      <c r="K618" s="214" t="s">
        <v>209</v>
      </c>
      <c r="L618" s="44"/>
      <c r="M618" s="219" t="s">
        <v>19</v>
      </c>
      <c r="N618" s="220" t="s">
        <v>44</v>
      </c>
      <c r="O618" s="84"/>
      <c r="P618" s="221">
        <f>O618*H618</f>
        <v>0</v>
      </c>
      <c r="Q618" s="221">
        <v>0.029739999999999999</v>
      </c>
      <c r="R618" s="221">
        <f>Q618*H618</f>
        <v>0.089219999999999994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235</v>
      </c>
      <c r="AT618" s="223" t="s">
        <v>205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235</v>
      </c>
      <c r="BM618" s="223" t="s">
        <v>3830</v>
      </c>
    </row>
    <row r="619" s="2" customFormat="1">
      <c r="A619" s="38"/>
      <c r="B619" s="39"/>
      <c r="C619" s="40"/>
      <c r="D619" s="225" t="s">
        <v>212</v>
      </c>
      <c r="E619" s="40"/>
      <c r="F619" s="226" t="s">
        <v>3831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212</v>
      </c>
      <c r="AU619" s="17" t="s">
        <v>82</v>
      </c>
    </row>
    <row r="620" s="2" customFormat="1" ht="16.5" customHeight="1">
      <c r="A620" s="38"/>
      <c r="B620" s="39"/>
      <c r="C620" s="212" t="s">
        <v>1513</v>
      </c>
      <c r="D620" s="212" t="s">
        <v>205</v>
      </c>
      <c r="E620" s="213" t="s">
        <v>3832</v>
      </c>
      <c r="F620" s="214" t="s">
        <v>3833</v>
      </c>
      <c r="G620" s="215" t="s">
        <v>412</v>
      </c>
      <c r="H620" s="216">
        <v>6</v>
      </c>
      <c r="I620" s="217"/>
      <c r="J620" s="218">
        <f>ROUND(I620*H620,2)</f>
        <v>0</v>
      </c>
      <c r="K620" s="214" t="s">
        <v>209</v>
      </c>
      <c r="L620" s="44"/>
      <c r="M620" s="219" t="s">
        <v>19</v>
      </c>
      <c r="N620" s="220" t="s">
        <v>44</v>
      </c>
      <c r="O620" s="84"/>
      <c r="P620" s="221">
        <f>O620*H620</f>
        <v>0</v>
      </c>
      <c r="Q620" s="221">
        <v>0.039870000000000003</v>
      </c>
      <c r="R620" s="221">
        <f>Q620*H620</f>
        <v>0.23922000000000002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235</v>
      </c>
      <c r="AT620" s="223" t="s">
        <v>205</v>
      </c>
      <c r="AU620" s="223" t="s">
        <v>82</v>
      </c>
      <c r="AY620" s="17" t="s">
        <v>202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235</v>
      </c>
      <c r="BM620" s="223" t="s">
        <v>3834</v>
      </c>
    </row>
    <row r="621" s="2" customFormat="1">
      <c r="A621" s="38"/>
      <c r="B621" s="39"/>
      <c r="C621" s="40"/>
      <c r="D621" s="225" t="s">
        <v>212</v>
      </c>
      <c r="E621" s="40"/>
      <c r="F621" s="226" t="s">
        <v>3835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212</v>
      </c>
      <c r="AU621" s="17" t="s">
        <v>82</v>
      </c>
    </row>
    <row r="622" s="2" customFormat="1" ht="16.5" customHeight="1">
      <c r="A622" s="38"/>
      <c r="B622" s="39"/>
      <c r="C622" s="212" t="s">
        <v>1517</v>
      </c>
      <c r="D622" s="212" t="s">
        <v>205</v>
      </c>
      <c r="E622" s="213" t="s">
        <v>3836</v>
      </c>
      <c r="F622" s="214" t="s">
        <v>3837</v>
      </c>
      <c r="G622" s="215" t="s">
        <v>412</v>
      </c>
      <c r="H622" s="216">
        <v>1</v>
      </c>
      <c r="I622" s="217"/>
      <c r="J622" s="218">
        <f>ROUND(I622*H622,2)</f>
        <v>0</v>
      </c>
      <c r="K622" s="214" t="s">
        <v>209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0.05731</v>
      </c>
      <c r="R622" s="221">
        <f>Q622*H622</f>
        <v>0.05731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235</v>
      </c>
      <c r="AT622" s="223" t="s">
        <v>205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235</v>
      </c>
      <c r="BM622" s="223" t="s">
        <v>3838</v>
      </c>
    </row>
    <row r="623" s="2" customFormat="1">
      <c r="A623" s="38"/>
      <c r="B623" s="39"/>
      <c r="C623" s="40"/>
      <c r="D623" s="225" t="s">
        <v>212</v>
      </c>
      <c r="E623" s="40"/>
      <c r="F623" s="226" t="s">
        <v>3839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212</v>
      </c>
      <c r="AU623" s="17" t="s">
        <v>82</v>
      </c>
    </row>
    <row r="624" s="2" customFormat="1" ht="16.5" customHeight="1">
      <c r="A624" s="38"/>
      <c r="B624" s="39"/>
      <c r="C624" s="212" t="s">
        <v>1521</v>
      </c>
      <c r="D624" s="212" t="s">
        <v>205</v>
      </c>
      <c r="E624" s="213" t="s">
        <v>3840</v>
      </c>
      <c r="F624" s="214" t="s">
        <v>3841</v>
      </c>
      <c r="G624" s="215" t="s">
        <v>412</v>
      </c>
      <c r="H624" s="216">
        <v>0</v>
      </c>
      <c r="I624" s="217"/>
      <c r="J624" s="218">
        <f>ROUND(I624*H624,2)</f>
        <v>0</v>
      </c>
      <c r="K624" s="214" t="s">
        <v>209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0.083930000000000005</v>
      </c>
      <c r="R624" s="221">
        <f>Q624*H624</f>
        <v>0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235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235</v>
      </c>
      <c r="BM624" s="223" t="s">
        <v>3842</v>
      </c>
    </row>
    <row r="625" s="2" customFormat="1">
      <c r="A625" s="38"/>
      <c r="B625" s="39"/>
      <c r="C625" s="40"/>
      <c r="D625" s="225" t="s">
        <v>212</v>
      </c>
      <c r="E625" s="40"/>
      <c r="F625" s="226" t="s">
        <v>3843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212</v>
      </c>
      <c r="AU625" s="17" t="s">
        <v>82</v>
      </c>
    </row>
    <row r="626" s="2" customFormat="1" ht="16.5" customHeight="1">
      <c r="A626" s="38"/>
      <c r="B626" s="39"/>
      <c r="C626" s="212" t="s">
        <v>1525</v>
      </c>
      <c r="D626" s="212" t="s">
        <v>205</v>
      </c>
      <c r="E626" s="213" t="s">
        <v>3844</v>
      </c>
      <c r="F626" s="214" t="s">
        <v>3845</v>
      </c>
      <c r="G626" s="215" t="s">
        <v>412</v>
      </c>
      <c r="H626" s="216">
        <v>3</v>
      </c>
      <c r="I626" s="217"/>
      <c r="J626" s="218">
        <f>ROUND(I626*H626,2)</f>
        <v>0</v>
      </c>
      <c r="K626" s="214" t="s">
        <v>19</v>
      </c>
      <c r="L626" s="44"/>
      <c r="M626" s="219" t="s">
        <v>19</v>
      </c>
      <c r="N626" s="220" t="s">
        <v>44</v>
      </c>
      <c r="O626" s="84"/>
      <c r="P626" s="221">
        <f>O626*H626</f>
        <v>0</v>
      </c>
      <c r="Q626" s="221">
        <v>0.14161000000000001</v>
      </c>
      <c r="R626" s="221">
        <f>Q626*H626</f>
        <v>0.42483000000000004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235</v>
      </c>
      <c r="AT626" s="223" t="s">
        <v>205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235</v>
      </c>
      <c r="BM626" s="223" t="s">
        <v>3846</v>
      </c>
    </row>
    <row r="627" s="2" customFormat="1" ht="16.5" customHeight="1">
      <c r="A627" s="38"/>
      <c r="B627" s="39"/>
      <c r="C627" s="212" t="s">
        <v>1528</v>
      </c>
      <c r="D627" s="212" t="s">
        <v>205</v>
      </c>
      <c r="E627" s="213" t="s">
        <v>3847</v>
      </c>
      <c r="F627" s="214" t="s">
        <v>3848</v>
      </c>
      <c r="G627" s="215" t="s">
        <v>412</v>
      </c>
      <c r="H627" s="216">
        <v>4</v>
      </c>
      <c r="I627" s="217"/>
      <c r="J627" s="218">
        <f>ROUND(I627*H627,2)</f>
        <v>0</v>
      </c>
      <c r="K627" s="214" t="s">
        <v>19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0.01367</v>
      </c>
      <c r="R627" s="221">
        <f>Q627*H627</f>
        <v>0.054679999999999999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235</v>
      </c>
      <c r="AT627" s="223" t="s">
        <v>205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235</v>
      </c>
      <c r="BM627" s="223" t="s">
        <v>3849</v>
      </c>
    </row>
    <row r="628" s="2" customFormat="1" ht="16.5" customHeight="1">
      <c r="A628" s="38"/>
      <c r="B628" s="39"/>
      <c r="C628" s="212" t="s">
        <v>1532</v>
      </c>
      <c r="D628" s="212" t="s">
        <v>205</v>
      </c>
      <c r="E628" s="213" t="s">
        <v>3850</v>
      </c>
      <c r="F628" s="214" t="s">
        <v>3851</v>
      </c>
      <c r="G628" s="215" t="s">
        <v>412</v>
      </c>
      <c r="H628" s="216">
        <v>2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0.0018</v>
      </c>
      <c r="R628" s="221">
        <f>Q628*H628</f>
        <v>0.0035999999999999999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235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235</v>
      </c>
      <c r="BM628" s="223" t="s">
        <v>3852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3853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 ht="16.5" customHeight="1">
      <c r="A630" s="38"/>
      <c r="B630" s="39"/>
      <c r="C630" s="212" t="s">
        <v>1536</v>
      </c>
      <c r="D630" s="212" t="s">
        <v>205</v>
      </c>
      <c r="E630" s="213" t="s">
        <v>494</v>
      </c>
      <c r="F630" s="214" t="s">
        <v>495</v>
      </c>
      <c r="G630" s="215" t="s">
        <v>412</v>
      </c>
      <c r="H630" s="216">
        <v>40</v>
      </c>
      <c r="I630" s="217"/>
      <c r="J630" s="218">
        <f>ROUND(I630*H630,2)</f>
        <v>0</v>
      </c>
      <c r="K630" s="214" t="s">
        <v>209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0.0028400000000000001</v>
      </c>
      <c r="R630" s="221">
        <f>Q630*H630</f>
        <v>0.11360000000000001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235</v>
      </c>
      <c r="AT630" s="223" t="s">
        <v>205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235</v>
      </c>
      <c r="BM630" s="223" t="s">
        <v>3854</v>
      </c>
    </row>
    <row r="631" s="2" customFormat="1">
      <c r="A631" s="38"/>
      <c r="B631" s="39"/>
      <c r="C631" s="40"/>
      <c r="D631" s="225" t="s">
        <v>212</v>
      </c>
      <c r="E631" s="40"/>
      <c r="F631" s="226" t="s">
        <v>497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212</v>
      </c>
      <c r="AU631" s="17" t="s">
        <v>82</v>
      </c>
    </row>
    <row r="632" s="2" customFormat="1" ht="16.5" customHeight="1">
      <c r="A632" s="38"/>
      <c r="B632" s="39"/>
      <c r="C632" s="212" t="s">
        <v>1540</v>
      </c>
      <c r="D632" s="212" t="s">
        <v>205</v>
      </c>
      <c r="E632" s="213" t="s">
        <v>499</v>
      </c>
      <c r="F632" s="214" t="s">
        <v>3855</v>
      </c>
      <c r="G632" s="215" t="s">
        <v>412</v>
      </c>
      <c r="H632" s="216">
        <v>8</v>
      </c>
      <c r="I632" s="217"/>
      <c r="J632" s="218">
        <f>ROUND(I632*H632,2)</f>
        <v>0</v>
      </c>
      <c r="K632" s="214" t="s">
        <v>19</v>
      </c>
      <c r="L632" s="44"/>
      <c r="M632" s="219" t="s">
        <v>19</v>
      </c>
      <c r="N632" s="220" t="s">
        <v>44</v>
      </c>
      <c r="O632" s="84"/>
      <c r="P632" s="221">
        <f>O632*H632</f>
        <v>0</v>
      </c>
      <c r="Q632" s="221">
        <v>0.0028400000000000001</v>
      </c>
      <c r="R632" s="221">
        <f>Q632*H632</f>
        <v>0.022720000000000001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235</v>
      </c>
      <c r="AT632" s="223" t="s">
        <v>205</v>
      </c>
      <c r="AU632" s="223" t="s">
        <v>82</v>
      </c>
      <c r="AY632" s="17" t="s">
        <v>202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235</v>
      </c>
      <c r="BM632" s="223" t="s">
        <v>3856</v>
      </c>
    </row>
    <row r="633" s="2" customFormat="1" ht="16.5" customHeight="1">
      <c r="A633" s="38"/>
      <c r="B633" s="39"/>
      <c r="C633" s="212" t="s">
        <v>1545</v>
      </c>
      <c r="D633" s="212" t="s">
        <v>205</v>
      </c>
      <c r="E633" s="213" t="s">
        <v>503</v>
      </c>
      <c r="F633" s="214" t="s">
        <v>504</v>
      </c>
      <c r="G633" s="215" t="s">
        <v>412</v>
      </c>
      <c r="H633" s="216">
        <v>46</v>
      </c>
      <c r="I633" s="217"/>
      <c r="J633" s="218">
        <f>ROUND(I633*H633,2)</f>
        <v>0</v>
      </c>
      <c r="K633" s="214" t="s">
        <v>209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0.0047200000000000002</v>
      </c>
      <c r="R633" s="221">
        <f>Q633*H633</f>
        <v>0.21712000000000001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235</v>
      </c>
      <c r="AT633" s="223" t="s">
        <v>205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235</v>
      </c>
      <c r="BM633" s="223" t="s">
        <v>3857</v>
      </c>
    </row>
    <row r="634" s="2" customFormat="1">
      <c r="A634" s="38"/>
      <c r="B634" s="39"/>
      <c r="C634" s="40"/>
      <c r="D634" s="225" t="s">
        <v>212</v>
      </c>
      <c r="E634" s="40"/>
      <c r="F634" s="226" t="s">
        <v>506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212</v>
      </c>
      <c r="AU634" s="17" t="s">
        <v>82</v>
      </c>
    </row>
    <row r="635" s="2" customFormat="1" ht="16.5" customHeight="1">
      <c r="A635" s="38"/>
      <c r="B635" s="39"/>
      <c r="C635" s="212" t="s">
        <v>1549</v>
      </c>
      <c r="D635" s="212" t="s">
        <v>205</v>
      </c>
      <c r="E635" s="213" t="s">
        <v>3858</v>
      </c>
      <c r="F635" s="214" t="s">
        <v>3859</v>
      </c>
      <c r="G635" s="215" t="s">
        <v>412</v>
      </c>
      <c r="H635" s="216">
        <v>8</v>
      </c>
      <c r="I635" s="217"/>
      <c r="J635" s="218">
        <f>ROUND(I635*H635,2)</f>
        <v>0</v>
      </c>
      <c r="K635" s="214" t="s">
        <v>19</v>
      </c>
      <c r="L635" s="44"/>
      <c r="M635" s="219" t="s">
        <v>19</v>
      </c>
      <c r="N635" s="220" t="s">
        <v>44</v>
      </c>
      <c r="O635" s="84"/>
      <c r="P635" s="221">
        <f>O635*H635</f>
        <v>0</v>
      </c>
      <c r="Q635" s="221">
        <v>0.0047200000000000002</v>
      </c>
      <c r="R635" s="221">
        <f>Q635*H635</f>
        <v>0.037760000000000002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235</v>
      </c>
      <c r="AT635" s="223" t="s">
        <v>205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235</v>
      </c>
      <c r="BM635" s="223" t="s">
        <v>3860</v>
      </c>
    </row>
    <row r="636" s="2" customFormat="1" ht="16.5" customHeight="1">
      <c r="A636" s="38"/>
      <c r="B636" s="39"/>
      <c r="C636" s="212" t="s">
        <v>1557</v>
      </c>
      <c r="D636" s="212" t="s">
        <v>205</v>
      </c>
      <c r="E636" s="213" t="s">
        <v>3861</v>
      </c>
      <c r="F636" s="214" t="s">
        <v>500</v>
      </c>
      <c r="G636" s="215" t="s">
        <v>412</v>
      </c>
      <c r="H636" s="216">
        <v>19</v>
      </c>
      <c r="I636" s="217"/>
      <c r="J636" s="218">
        <f>ROUND(I636*H636,2)</f>
        <v>0</v>
      </c>
      <c r="K636" s="214" t="s">
        <v>19</v>
      </c>
      <c r="L636" s="44"/>
      <c r="M636" s="219" t="s">
        <v>19</v>
      </c>
      <c r="N636" s="220" t="s">
        <v>44</v>
      </c>
      <c r="O636" s="84"/>
      <c r="P636" s="221">
        <f>O636*H636</f>
        <v>0</v>
      </c>
      <c r="Q636" s="221">
        <v>0.0047200000000000002</v>
      </c>
      <c r="R636" s="221">
        <f>Q636*H636</f>
        <v>0.08968000000000001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235</v>
      </c>
      <c r="AT636" s="223" t="s">
        <v>205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235</v>
      </c>
      <c r="BM636" s="223" t="s">
        <v>3862</v>
      </c>
    </row>
    <row r="637" s="2" customFormat="1" ht="16.5" customHeight="1">
      <c r="A637" s="38"/>
      <c r="B637" s="39"/>
      <c r="C637" s="212" t="s">
        <v>1561</v>
      </c>
      <c r="D637" s="212" t="s">
        <v>205</v>
      </c>
      <c r="E637" s="213" t="s">
        <v>508</v>
      </c>
      <c r="F637" s="214" t="s">
        <v>509</v>
      </c>
      <c r="G637" s="215" t="s">
        <v>412</v>
      </c>
      <c r="H637" s="216">
        <v>46</v>
      </c>
      <c r="I637" s="217"/>
      <c r="J637" s="218">
        <f>ROUND(I637*H637,2)</f>
        <v>0</v>
      </c>
      <c r="K637" s="214" t="s">
        <v>209</v>
      </c>
      <c r="L637" s="44"/>
      <c r="M637" s="219" t="s">
        <v>19</v>
      </c>
      <c r="N637" s="220" t="s">
        <v>44</v>
      </c>
      <c r="O637" s="84"/>
      <c r="P637" s="221">
        <f>O637*H637</f>
        <v>0</v>
      </c>
      <c r="Q637" s="221">
        <v>0.0061700000000000001</v>
      </c>
      <c r="R637" s="221">
        <f>Q637*H637</f>
        <v>0.28382000000000002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235</v>
      </c>
      <c r="AT637" s="223" t="s">
        <v>205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235</v>
      </c>
      <c r="BM637" s="223" t="s">
        <v>3863</v>
      </c>
    </row>
    <row r="638" s="2" customFormat="1">
      <c r="A638" s="38"/>
      <c r="B638" s="39"/>
      <c r="C638" s="40"/>
      <c r="D638" s="225" t="s">
        <v>212</v>
      </c>
      <c r="E638" s="40"/>
      <c r="F638" s="226" t="s">
        <v>511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212</v>
      </c>
      <c r="AU638" s="17" t="s">
        <v>82</v>
      </c>
    </row>
    <row r="639" s="2" customFormat="1" ht="16.5" customHeight="1">
      <c r="A639" s="38"/>
      <c r="B639" s="39"/>
      <c r="C639" s="212" t="s">
        <v>1565</v>
      </c>
      <c r="D639" s="212" t="s">
        <v>205</v>
      </c>
      <c r="E639" s="213" t="s">
        <v>3864</v>
      </c>
      <c r="F639" s="214" t="s">
        <v>3865</v>
      </c>
      <c r="G639" s="215" t="s">
        <v>412</v>
      </c>
      <c r="H639" s="216">
        <v>2</v>
      </c>
      <c r="I639" s="217"/>
      <c r="J639" s="218">
        <f>ROUND(I639*H639,2)</f>
        <v>0</v>
      </c>
      <c r="K639" s="214" t="s">
        <v>19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0.0061700000000000001</v>
      </c>
      <c r="R639" s="221">
        <f>Q639*H639</f>
        <v>0.01234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235</v>
      </c>
      <c r="AT639" s="223" t="s">
        <v>205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235</v>
      </c>
      <c r="BM639" s="223" t="s">
        <v>3866</v>
      </c>
    </row>
    <row r="640" s="2" customFormat="1" ht="16.5" customHeight="1">
      <c r="A640" s="38"/>
      <c r="B640" s="39"/>
      <c r="C640" s="212" t="s">
        <v>1569</v>
      </c>
      <c r="D640" s="212" t="s">
        <v>205</v>
      </c>
      <c r="E640" s="213" t="s">
        <v>513</v>
      </c>
      <c r="F640" s="214" t="s">
        <v>514</v>
      </c>
      <c r="G640" s="215" t="s">
        <v>412</v>
      </c>
      <c r="H640" s="216">
        <v>36</v>
      </c>
      <c r="I640" s="217"/>
      <c r="J640" s="218">
        <f>ROUND(I640*H640,2)</f>
        <v>0</v>
      </c>
      <c r="K640" s="214" t="s">
        <v>209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0.0084499999999999992</v>
      </c>
      <c r="R640" s="221">
        <f>Q640*H640</f>
        <v>0.30419999999999997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235</v>
      </c>
      <c r="AT640" s="223" t="s">
        <v>205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235</v>
      </c>
      <c r="BM640" s="223" t="s">
        <v>3867</v>
      </c>
    </row>
    <row r="641" s="2" customFormat="1">
      <c r="A641" s="38"/>
      <c r="B641" s="39"/>
      <c r="C641" s="40"/>
      <c r="D641" s="225" t="s">
        <v>212</v>
      </c>
      <c r="E641" s="40"/>
      <c r="F641" s="226" t="s">
        <v>516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212</v>
      </c>
      <c r="AU641" s="17" t="s">
        <v>82</v>
      </c>
    </row>
    <row r="642" s="2" customFormat="1" ht="16.5" customHeight="1">
      <c r="A642" s="38"/>
      <c r="B642" s="39"/>
      <c r="C642" s="212" t="s">
        <v>1573</v>
      </c>
      <c r="D642" s="212" t="s">
        <v>205</v>
      </c>
      <c r="E642" s="213" t="s">
        <v>3868</v>
      </c>
      <c r="F642" s="214" t="s">
        <v>3869</v>
      </c>
      <c r="G642" s="215" t="s">
        <v>412</v>
      </c>
      <c r="H642" s="216">
        <v>6</v>
      </c>
      <c r="I642" s="217"/>
      <c r="J642" s="218">
        <f>ROUND(I642*H642,2)</f>
        <v>0</v>
      </c>
      <c r="K642" s="214" t="s">
        <v>19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0.0084499999999999992</v>
      </c>
      <c r="R642" s="221">
        <f>Q642*H642</f>
        <v>0.050699999999999995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235</v>
      </c>
      <c r="AT642" s="223" t="s">
        <v>205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235</v>
      </c>
      <c r="BM642" s="223" t="s">
        <v>3870</v>
      </c>
    </row>
    <row r="643" s="2" customFormat="1" ht="16.5" customHeight="1">
      <c r="A643" s="38"/>
      <c r="B643" s="39"/>
      <c r="C643" s="212" t="s">
        <v>1577</v>
      </c>
      <c r="D643" s="212" t="s">
        <v>205</v>
      </c>
      <c r="E643" s="213" t="s">
        <v>3871</v>
      </c>
      <c r="F643" s="214" t="s">
        <v>3872</v>
      </c>
      <c r="G643" s="215" t="s">
        <v>412</v>
      </c>
      <c r="H643" s="216">
        <v>56</v>
      </c>
      <c r="I643" s="217"/>
      <c r="J643" s="218">
        <f>ROUND(I643*H643,2)</f>
        <v>0</v>
      </c>
      <c r="K643" s="214" t="s">
        <v>209</v>
      </c>
      <c r="L643" s="44"/>
      <c r="M643" s="219" t="s">
        <v>19</v>
      </c>
      <c r="N643" s="220" t="s">
        <v>44</v>
      </c>
      <c r="O643" s="84"/>
      <c r="P643" s="221">
        <f>O643*H643</f>
        <v>0</v>
      </c>
      <c r="Q643" s="221">
        <v>0.0096299999999999997</v>
      </c>
      <c r="R643" s="221">
        <f>Q643*H643</f>
        <v>0.53927999999999998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235</v>
      </c>
      <c r="AT643" s="223" t="s">
        <v>205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235</v>
      </c>
      <c r="BM643" s="223" t="s">
        <v>3873</v>
      </c>
    </row>
    <row r="644" s="2" customFormat="1">
      <c r="A644" s="38"/>
      <c r="B644" s="39"/>
      <c r="C644" s="40"/>
      <c r="D644" s="225" t="s">
        <v>212</v>
      </c>
      <c r="E644" s="40"/>
      <c r="F644" s="226" t="s">
        <v>3874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212</v>
      </c>
      <c r="AU644" s="17" t="s">
        <v>82</v>
      </c>
    </row>
    <row r="645" s="2" customFormat="1" ht="16.5" customHeight="1">
      <c r="A645" s="38"/>
      <c r="B645" s="39"/>
      <c r="C645" s="212" t="s">
        <v>1581</v>
      </c>
      <c r="D645" s="212" t="s">
        <v>205</v>
      </c>
      <c r="E645" s="213" t="s">
        <v>517</v>
      </c>
      <c r="F645" s="214" t="s">
        <v>518</v>
      </c>
      <c r="G645" s="215" t="s">
        <v>412</v>
      </c>
      <c r="H645" s="216">
        <v>72</v>
      </c>
      <c r="I645" s="217"/>
      <c r="J645" s="218">
        <f>ROUND(I645*H645,2)</f>
        <v>0</v>
      </c>
      <c r="K645" s="214" t="s">
        <v>209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0.011679999999999999</v>
      </c>
      <c r="R645" s="221">
        <f>Q645*H645</f>
        <v>0.84095999999999993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235</v>
      </c>
      <c r="AT645" s="223" t="s">
        <v>205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235</v>
      </c>
      <c r="BM645" s="223" t="s">
        <v>3875</v>
      </c>
    </row>
    <row r="646" s="2" customFormat="1">
      <c r="A646" s="38"/>
      <c r="B646" s="39"/>
      <c r="C646" s="40"/>
      <c r="D646" s="225" t="s">
        <v>212</v>
      </c>
      <c r="E646" s="40"/>
      <c r="F646" s="226" t="s">
        <v>520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212</v>
      </c>
      <c r="AU646" s="17" t="s">
        <v>82</v>
      </c>
    </row>
    <row r="647" s="2" customFormat="1" ht="16.5" customHeight="1">
      <c r="A647" s="38"/>
      <c r="B647" s="39"/>
      <c r="C647" s="212" t="s">
        <v>1585</v>
      </c>
      <c r="D647" s="212" t="s">
        <v>205</v>
      </c>
      <c r="E647" s="213" t="s">
        <v>3876</v>
      </c>
      <c r="F647" s="214" t="s">
        <v>3877</v>
      </c>
      <c r="G647" s="215" t="s">
        <v>412</v>
      </c>
      <c r="H647" s="216">
        <v>6</v>
      </c>
      <c r="I647" s="217"/>
      <c r="J647" s="218">
        <f>ROUND(I647*H647,2)</f>
        <v>0</v>
      </c>
      <c r="K647" s="214" t="s">
        <v>19</v>
      </c>
      <c r="L647" s="44"/>
      <c r="M647" s="219" t="s">
        <v>19</v>
      </c>
      <c r="N647" s="220" t="s">
        <v>44</v>
      </c>
      <c r="O647" s="84"/>
      <c r="P647" s="221">
        <f>O647*H647</f>
        <v>0</v>
      </c>
      <c r="Q647" s="221">
        <v>0.011679999999999999</v>
      </c>
      <c r="R647" s="221">
        <f>Q647*H647</f>
        <v>0.070080000000000003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235</v>
      </c>
      <c r="AT647" s="223" t="s">
        <v>205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235</v>
      </c>
      <c r="BM647" s="223" t="s">
        <v>3878</v>
      </c>
    </row>
    <row r="648" s="2" customFormat="1" ht="16.5" customHeight="1">
      <c r="A648" s="38"/>
      <c r="B648" s="39"/>
      <c r="C648" s="212" t="s">
        <v>1589</v>
      </c>
      <c r="D648" s="212" t="s">
        <v>205</v>
      </c>
      <c r="E648" s="213" t="s">
        <v>3879</v>
      </c>
      <c r="F648" s="214" t="s">
        <v>3880</v>
      </c>
      <c r="G648" s="215" t="s">
        <v>412</v>
      </c>
      <c r="H648" s="216">
        <v>10</v>
      </c>
      <c r="I648" s="217"/>
      <c r="J648" s="218">
        <f>ROUND(I648*H648,2)</f>
        <v>0</v>
      </c>
      <c r="K648" s="214" t="s">
        <v>209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0.015270000000000001</v>
      </c>
      <c r="R648" s="221">
        <f>Q648*H648</f>
        <v>0.1527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235</v>
      </c>
      <c r="AT648" s="223" t="s">
        <v>205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235</v>
      </c>
      <c r="BM648" s="223" t="s">
        <v>3881</v>
      </c>
    </row>
    <row r="649" s="2" customFormat="1">
      <c r="A649" s="38"/>
      <c r="B649" s="39"/>
      <c r="C649" s="40"/>
      <c r="D649" s="225" t="s">
        <v>212</v>
      </c>
      <c r="E649" s="40"/>
      <c r="F649" s="226" t="s">
        <v>3882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212</v>
      </c>
      <c r="AU649" s="17" t="s">
        <v>82</v>
      </c>
    </row>
    <row r="650" s="2" customFormat="1" ht="16.5" customHeight="1">
      <c r="A650" s="38"/>
      <c r="B650" s="39"/>
      <c r="C650" s="212" t="s">
        <v>1593</v>
      </c>
      <c r="D650" s="212" t="s">
        <v>205</v>
      </c>
      <c r="E650" s="213" t="s">
        <v>3883</v>
      </c>
      <c r="F650" s="214" t="s">
        <v>3884</v>
      </c>
      <c r="G650" s="215" t="s">
        <v>412</v>
      </c>
      <c r="H650" s="216">
        <v>37</v>
      </c>
      <c r="I650" s="217"/>
      <c r="J650" s="218">
        <f>ROUND(I650*H650,2)</f>
        <v>0</v>
      </c>
      <c r="K650" s="214" t="s">
        <v>19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0.015270000000000001</v>
      </c>
      <c r="R650" s="221">
        <f>Q650*H650</f>
        <v>0.56498999999999999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235</v>
      </c>
      <c r="AT650" s="223" t="s">
        <v>205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235</v>
      </c>
      <c r="BM650" s="223" t="s">
        <v>3885</v>
      </c>
    </row>
    <row r="651" s="2" customFormat="1" ht="16.5" customHeight="1">
      <c r="A651" s="38"/>
      <c r="B651" s="39"/>
      <c r="C651" s="212" t="s">
        <v>1597</v>
      </c>
      <c r="D651" s="212" t="s">
        <v>205</v>
      </c>
      <c r="E651" s="213" t="s">
        <v>522</v>
      </c>
      <c r="F651" s="214" t="s">
        <v>523</v>
      </c>
      <c r="G651" s="215" t="s">
        <v>412</v>
      </c>
      <c r="H651" s="216">
        <v>2</v>
      </c>
      <c r="I651" s="217"/>
      <c r="J651" s="218">
        <f>ROUND(I651*H651,2)</f>
        <v>0</v>
      </c>
      <c r="K651" s="214" t="s">
        <v>209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0.01951</v>
      </c>
      <c r="R651" s="221">
        <f>Q651*H651</f>
        <v>0.039019999999999999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235</v>
      </c>
      <c r="AT651" s="223" t="s">
        <v>205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235</v>
      </c>
      <c r="BM651" s="223" t="s">
        <v>3886</v>
      </c>
    </row>
    <row r="652" s="2" customFormat="1">
      <c r="A652" s="38"/>
      <c r="B652" s="39"/>
      <c r="C652" s="40"/>
      <c r="D652" s="225" t="s">
        <v>212</v>
      </c>
      <c r="E652" s="40"/>
      <c r="F652" s="226" t="s">
        <v>525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212</v>
      </c>
      <c r="AU652" s="17" t="s">
        <v>82</v>
      </c>
    </row>
    <row r="653" s="2" customFormat="1" ht="16.5" customHeight="1">
      <c r="A653" s="38"/>
      <c r="B653" s="39"/>
      <c r="C653" s="212" t="s">
        <v>1601</v>
      </c>
      <c r="D653" s="212" t="s">
        <v>205</v>
      </c>
      <c r="E653" s="213" t="s">
        <v>3887</v>
      </c>
      <c r="F653" s="214" t="s">
        <v>3888</v>
      </c>
      <c r="G653" s="215" t="s">
        <v>412</v>
      </c>
      <c r="H653" s="216">
        <v>18</v>
      </c>
      <c r="I653" s="217"/>
      <c r="J653" s="218">
        <f>ROUND(I653*H653,2)</f>
        <v>0</v>
      </c>
      <c r="K653" s="214" t="s">
        <v>209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0.020930000000000001</v>
      </c>
      <c r="R653" s="221">
        <f>Q653*H653</f>
        <v>0.37674000000000002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235</v>
      </c>
      <c r="AT653" s="223" t="s">
        <v>205</v>
      </c>
      <c r="AU653" s="223" t="s">
        <v>82</v>
      </c>
      <c r="AY653" s="17" t="s">
        <v>202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235</v>
      </c>
      <c r="BM653" s="223" t="s">
        <v>3889</v>
      </c>
    </row>
    <row r="654" s="2" customFormat="1">
      <c r="A654" s="38"/>
      <c r="B654" s="39"/>
      <c r="C654" s="40"/>
      <c r="D654" s="225" t="s">
        <v>212</v>
      </c>
      <c r="E654" s="40"/>
      <c r="F654" s="226" t="s">
        <v>3890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212</v>
      </c>
      <c r="AU654" s="17" t="s">
        <v>82</v>
      </c>
    </row>
    <row r="655" s="2" customFormat="1" ht="16.5" customHeight="1">
      <c r="A655" s="38"/>
      <c r="B655" s="39"/>
      <c r="C655" s="212" t="s">
        <v>1605</v>
      </c>
      <c r="D655" s="212" t="s">
        <v>205</v>
      </c>
      <c r="E655" s="213" t="s">
        <v>532</v>
      </c>
      <c r="F655" s="214" t="s">
        <v>533</v>
      </c>
      <c r="G655" s="215" t="s">
        <v>412</v>
      </c>
      <c r="H655" s="216">
        <v>2</v>
      </c>
      <c r="I655" s="217"/>
      <c r="J655" s="218">
        <f>ROUND(I655*H655,2)</f>
        <v>0</v>
      </c>
      <c r="K655" s="214" t="s">
        <v>209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0.0031199999999999999</v>
      </c>
      <c r="R655" s="221">
        <f>Q655*H655</f>
        <v>0.0062399999999999999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235</v>
      </c>
      <c r="AT655" s="223" t="s">
        <v>205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235</v>
      </c>
      <c r="BM655" s="223" t="s">
        <v>3891</v>
      </c>
    </row>
    <row r="656" s="2" customFormat="1">
      <c r="A656" s="38"/>
      <c r="B656" s="39"/>
      <c r="C656" s="40"/>
      <c r="D656" s="225" t="s">
        <v>212</v>
      </c>
      <c r="E656" s="40"/>
      <c r="F656" s="226" t="s">
        <v>535</v>
      </c>
      <c r="G656" s="40"/>
      <c r="H656" s="40"/>
      <c r="I656" s="227"/>
      <c r="J656" s="40"/>
      <c r="K656" s="40"/>
      <c r="L656" s="44"/>
      <c r="M656" s="228"/>
      <c r="N656" s="229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212</v>
      </c>
      <c r="AU656" s="17" t="s">
        <v>82</v>
      </c>
    </row>
    <row r="657" s="2" customFormat="1" ht="16.5" customHeight="1">
      <c r="A657" s="38"/>
      <c r="B657" s="39"/>
      <c r="C657" s="212" t="s">
        <v>1609</v>
      </c>
      <c r="D657" s="212" t="s">
        <v>205</v>
      </c>
      <c r="E657" s="213" t="s">
        <v>541</v>
      </c>
      <c r="F657" s="214" t="s">
        <v>542</v>
      </c>
      <c r="G657" s="215" t="s">
        <v>412</v>
      </c>
      <c r="H657" s="216">
        <v>0</v>
      </c>
      <c r="I657" s="217"/>
      <c r="J657" s="218">
        <f>ROUND(I657*H657,2)</f>
        <v>0</v>
      </c>
      <c r="K657" s="214" t="s">
        <v>209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0.00577</v>
      </c>
      <c r="R657" s="221">
        <f>Q657*H657</f>
        <v>0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235</v>
      </c>
      <c r="AT657" s="223" t="s">
        <v>205</v>
      </c>
      <c r="AU657" s="223" t="s">
        <v>82</v>
      </c>
      <c r="AY657" s="17" t="s">
        <v>202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235</v>
      </c>
      <c r="BM657" s="223" t="s">
        <v>3892</v>
      </c>
    </row>
    <row r="658" s="2" customFormat="1">
      <c r="A658" s="38"/>
      <c r="B658" s="39"/>
      <c r="C658" s="40"/>
      <c r="D658" s="225" t="s">
        <v>212</v>
      </c>
      <c r="E658" s="40"/>
      <c r="F658" s="226" t="s">
        <v>544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212</v>
      </c>
      <c r="AU658" s="17" t="s">
        <v>82</v>
      </c>
    </row>
    <row r="659" s="2" customFormat="1" ht="16.5" customHeight="1">
      <c r="A659" s="38"/>
      <c r="B659" s="39"/>
      <c r="C659" s="212" t="s">
        <v>1613</v>
      </c>
      <c r="D659" s="212" t="s">
        <v>205</v>
      </c>
      <c r="E659" s="213" t="s">
        <v>546</v>
      </c>
      <c r="F659" s="214" t="s">
        <v>547</v>
      </c>
      <c r="G659" s="215" t="s">
        <v>412</v>
      </c>
      <c r="H659" s="216">
        <v>34</v>
      </c>
      <c r="I659" s="217"/>
      <c r="J659" s="218">
        <f>ROUND(I659*H659,2)</f>
        <v>0</v>
      </c>
      <c r="K659" s="214" t="s">
        <v>209</v>
      </c>
      <c r="L659" s="44"/>
      <c r="M659" s="219" t="s">
        <v>19</v>
      </c>
      <c r="N659" s="220" t="s">
        <v>44</v>
      </c>
      <c r="O659" s="84"/>
      <c r="P659" s="221">
        <f>O659*H659</f>
        <v>0</v>
      </c>
      <c r="Q659" s="221">
        <v>0.00677</v>
      </c>
      <c r="R659" s="221">
        <f>Q659*H659</f>
        <v>0.23018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235</v>
      </c>
      <c r="AT659" s="223" t="s">
        <v>205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235</v>
      </c>
      <c r="BM659" s="223" t="s">
        <v>3893</v>
      </c>
    </row>
    <row r="660" s="2" customFormat="1">
      <c r="A660" s="38"/>
      <c r="B660" s="39"/>
      <c r="C660" s="40"/>
      <c r="D660" s="225" t="s">
        <v>212</v>
      </c>
      <c r="E660" s="40"/>
      <c r="F660" s="226" t="s">
        <v>549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212</v>
      </c>
      <c r="AU660" s="17" t="s">
        <v>82</v>
      </c>
    </row>
    <row r="661" s="2" customFormat="1" ht="16.5" customHeight="1">
      <c r="A661" s="38"/>
      <c r="B661" s="39"/>
      <c r="C661" s="212" t="s">
        <v>1617</v>
      </c>
      <c r="D661" s="212" t="s">
        <v>205</v>
      </c>
      <c r="E661" s="213" t="s">
        <v>551</v>
      </c>
      <c r="F661" s="214" t="s">
        <v>552</v>
      </c>
      <c r="G661" s="215" t="s">
        <v>412</v>
      </c>
      <c r="H661" s="216">
        <v>8</v>
      </c>
      <c r="I661" s="217"/>
      <c r="J661" s="218">
        <f>ROUND(I661*H661,2)</f>
        <v>0</v>
      </c>
      <c r="K661" s="214" t="s">
        <v>209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0.0091299999999999992</v>
      </c>
      <c r="R661" s="221">
        <f>Q661*H661</f>
        <v>0.073039999999999994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235</v>
      </c>
      <c r="AT661" s="223" t="s">
        <v>205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235</v>
      </c>
      <c r="BM661" s="223" t="s">
        <v>3894</v>
      </c>
    </row>
    <row r="662" s="2" customFormat="1">
      <c r="A662" s="38"/>
      <c r="B662" s="39"/>
      <c r="C662" s="40"/>
      <c r="D662" s="225" t="s">
        <v>212</v>
      </c>
      <c r="E662" s="40"/>
      <c r="F662" s="226" t="s">
        <v>554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212</v>
      </c>
      <c r="AU662" s="17" t="s">
        <v>82</v>
      </c>
    </row>
    <row r="663" s="2" customFormat="1" ht="16.5" customHeight="1">
      <c r="A663" s="38"/>
      <c r="B663" s="39"/>
      <c r="C663" s="212" t="s">
        <v>1621</v>
      </c>
      <c r="D663" s="212" t="s">
        <v>205</v>
      </c>
      <c r="E663" s="213" t="s">
        <v>556</v>
      </c>
      <c r="F663" s="214" t="s">
        <v>557</v>
      </c>
      <c r="G663" s="215" t="s">
        <v>412</v>
      </c>
      <c r="H663" s="216">
        <v>60</v>
      </c>
      <c r="I663" s="217"/>
      <c r="J663" s="218">
        <f>ROUND(I663*H663,2)</f>
        <v>0</v>
      </c>
      <c r="K663" s="214" t="s">
        <v>209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0.011650000000000001</v>
      </c>
      <c r="R663" s="221">
        <f>Q663*H663</f>
        <v>0.69900000000000007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235</v>
      </c>
      <c r="AT663" s="223" t="s">
        <v>205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235</v>
      </c>
      <c r="BM663" s="223" t="s">
        <v>3895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559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16.5" customHeight="1">
      <c r="A665" s="38"/>
      <c r="B665" s="39"/>
      <c r="C665" s="212" t="s">
        <v>1625</v>
      </c>
      <c r="D665" s="212" t="s">
        <v>205</v>
      </c>
      <c r="E665" s="213" t="s">
        <v>561</v>
      </c>
      <c r="F665" s="214" t="s">
        <v>562</v>
      </c>
      <c r="G665" s="215" t="s">
        <v>412</v>
      </c>
      <c r="H665" s="216">
        <v>12</v>
      </c>
      <c r="I665" s="217"/>
      <c r="J665" s="218">
        <f>ROUND(I665*H665,2)</f>
        <v>0</v>
      </c>
      <c r="K665" s="214" t="s">
        <v>209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0.01602</v>
      </c>
      <c r="R665" s="221">
        <f>Q665*H665</f>
        <v>0.19223999999999999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235</v>
      </c>
      <c r="AT665" s="223" t="s">
        <v>205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235</v>
      </c>
      <c r="BM665" s="223" t="s">
        <v>3896</v>
      </c>
    </row>
    <row r="666" s="2" customFormat="1">
      <c r="A666" s="38"/>
      <c r="B666" s="39"/>
      <c r="C666" s="40"/>
      <c r="D666" s="225" t="s">
        <v>212</v>
      </c>
      <c r="E666" s="40"/>
      <c r="F666" s="226" t="s">
        <v>564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212</v>
      </c>
      <c r="AU666" s="17" t="s">
        <v>82</v>
      </c>
    </row>
    <row r="667" s="2" customFormat="1" ht="16.5" customHeight="1">
      <c r="A667" s="38"/>
      <c r="B667" s="39"/>
      <c r="C667" s="212" t="s">
        <v>1629</v>
      </c>
      <c r="D667" s="212" t="s">
        <v>205</v>
      </c>
      <c r="E667" s="213" t="s">
        <v>566</v>
      </c>
      <c r="F667" s="214" t="s">
        <v>567</v>
      </c>
      <c r="G667" s="215" t="s">
        <v>412</v>
      </c>
      <c r="H667" s="216">
        <v>0</v>
      </c>
      <c r="I667" s="217"/>
      <c r="J667" s="218">
        <f>ROUND(I667*H667,2)</f>
        <v>0</v>
      </c>
      <c r="K667" s="214" t="s">
        <v>209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0.021350000000000001</v>
      </c>
      <c r="R667" s="221">
        <f>Q667*H667</f>
        <v>0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235</v>
      </c>
      <c r="AT667" s="223" t="s">
        <v>205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235</v>
      </c>
      <c r="BM667" s="223" t="s">
        <v>3897</v>
      </c>
    </row>
    <row r="668" s="2" customFormat="1">
      <c r="A668" s="38"/>
      <c r="B668" s="39"/>
      <c r="C668" s="40"/>
      <c r="D668" s="225" t="s">
        <v>212</v>
      </c>
      <c r="E668" s="40"/>
      <c r="F668" s="226" t="s">
        <v>569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212</v>
      </c>
      <c r="AU668" s="17" t="s">
        <v>82</v>
      </c>
    </row>
    <row r="669" s="2" customFormat="1" ht="21.75" customHeight="1">
      <c r="A669" s="38"/>
      <c r="B669" s="39"/>
      <c r="C669" s="212" t="s">
        <v>1633</v>
      </c>
      <c r="D669" s="212" t="s">
        <v>205</v>
      </c>
      <c r="E669" s="213" t="s">
        <v>3898</v>
      </c>
      <c r="F669" s="214" t="s">
        <v>3899</v>
      </c>
      <c r="G669" s="215" t="s">
        <v>412</v>
      </c>
      <c r="H669" s="216">
        <v>4</v>
      </c>
      <c r="I669" s="217"/>
      <c r="J669" s="218">
        <f>ROUND(I669*H669,2)</f>
        <v>0</v>
      </c>
      <c r="K669" s="214" t="s">
        <v>209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0.00911</v>
      </c>
      <c r="R669" s="221">
        <f>Q669*H669</f>
        <v>0.03644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235</v>
      </c>
      <c r="AT669" s="223" t="s">
        <v>205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235</v>
      </c>
      <c r="BM669" s="223" t="s">
        <v>3900</v>
      </c>
    </row>
    <row r="670" s="2" customFormat="1">
      <c r="A670" s="38"/>
      <c r="B670" s="39"/>
      <c r="C670" s="40"/>
      <c r="D670" s="225" t="s">
        <v>212</v>
      </c>
      <c r="E670" s="40"/>
      <c r="F670" s="226" t="s">
        <v>3901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212</v>
      </c>
      <c r="AU670" s="17" t="s">
        <v>82</v>
      </c>
    </row>
    <row r="671" s="2" customFormat="1" ht="21.75" customHeight="1">
      <c r="A671" s="38"/>
      <c r="B671" s="39"/>
      <c r="C671" s="212" t="s">
        <v>1637</v>
      </c>
      <c r="D671" s="212" t="s">
        <v>205</v>
      </c>
      <c r="E671" s="213" t="s">
        <v>3902</v>
      </c>
      <c r="F671" s="214" t="s">
        <v>3903</v>
      </c>
      <c r="G671" s="215" t="s">
        <v>412</v>
      </c>
      <c r="H671" s="216">
        <v>6</v>
      </c>
      <c r="I671" s="217"/>
      <c r="J671" s="218">
        <f>ROUND(I671*H671,2)</f>
        <v>0</v>
      </c>
      <c r="K671" s="214" t="s">
        <v>209</v>
      </c>
      <c r="L671" s="44"/>
      <c r="M671" s="219" t="s">
        <v>19</v>
      </c>
      <c r="N671" s="220" t="s">
        <v>44</v>
      </c>
      <c r="O671" s="84"/>
      <c r="P671" s="221">
        <f>O671*H671</f>
        <v>0</v>
      </c>
      <c r="Q671" s="221">
        <v>0.01191</v>
      </c>
      <c r="R671" s="221">
        <f>Q671*H671</f>
        <v>0.071459999999999996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235</v>
      </c>
      <c r="AT671" s="223" t="s">
        <v>205</v>
      </c>
      <c r="AU671" s="223" t="s">
        <v>82</v>
      </c>
      <c r="AY671" s="17" t="s">
        <v>202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235</v>
      </c>
      <c r="BM671" s="223" t="s">
        <v>3904</v>
      </c>
    </row>
    <row r="672" s="2" customFormat="1">
      <c r="A672" s="38"/>
      <c r="B672" s="39"/>
      <c r="C672" s="40"/>
      <c r="D672" s="225" t="s">
        <v>212</v>
      </c>
      <c r="E672" s="40"/>
      <c r="F672" s="226" t="s">
        <v>3905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212</v>
      </c>
      <c r="AU672" s="17" t="s">
        <v>82</v>
      </c>
    </row>
    <row r="673" s="2" customFormat="1" ht="21.75" customHeight="1">
      <c r="A673" s="38"/>
      <c r="B673" s="39"/>
      <c r="C673" s="212" t="s">
        <v>1641</v>
      </c>
      <c r="D673" s="212" t="s">
        <v>205</v>
      </c>
      <c r="E673" s="213" t="s">
        <v>3906</v>
      </c>
      <c r="F673" s="214" t="s">
        <v>3907</v>
      </c>
      <c r="G673" s="215" t="s">
        <v>412</v>
      </c>
      <c r="H673" s="216">
        <v>12</v>
      </c>
      <c r="I673" s="217"/>
      <c r="J673" s="218">
        <f>ROUND(I673*H673,2)</f>
        <v>0</v>
      </c>
      <c r="K673" s="214" t="s">
        <v>209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0.014670000000000001</v>
      </c>
      <c r="R673" s="221">
        <f>Q673*H673</f>
        <v>0.17604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235</v>
      </c>
      <c r="AT673" s="223" t="s">
        <v>205</v>
      </c>
      <c r="AU673" s="223" t="s">
        <v>82</v>
      </c>
      <c r="AY673" s="17" t="s">
        <v>202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235</v>
      </c>
      <c r="BM673" s="223" t="s">
        <v>3908</v>
      </c>
    </row>
    <row r="674" s="2" customFormat="1">
      <c r="A674" s="38"/>
      <c r="B674" s="39"/>
      <c r="C674" s="40"/>
      <c r="D674" s="225" t="s">
        <v>212</v>
      </c>
      <c r="E674" s="40"/>
      <c r="F674" s="226" t="s">
        <v>3909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212</v>
      </c>
      <c r="AU674" s="17" t="s">
        <v>82</v>
      </c>
    </row>
    <row r="675" s="2" customFormat="1" ht="24.15" customHeight="1">
      <c r="A675" s="38"/>
      <c r="B675" s="39"/>
      <c r="C675" s="212" t="s">
        <v>1645</v>
      </c>
      <c r="D675" s="212" t="s">
        <v>205</v>
      </c>
      <c r="E675" s="213" t="s">
        <v>3910</v>
      </c>
      <c r="F675" s="214" t="s">
        <v>3911</v>
      </c>
      <c r="G675" s="215" t="s">
        <v>412</v>
      </c>
      <c r="H675" s="216">
        <v>21</v>
      </c>
      <c r="I675" s="217"/>
      <c r="J675" s="218">
        <f>ROUND(I675*H675,2)</f>
        <v>0</v>
      </c>
      <c r="K675" s="214" t="s">
        <v>209</v>
      </c>
      <c r="L675" s="44"/>
      <c r="M675" s="219" t="s">
        <v>19</v>
      </c>
      <c r="N675" s="220" t="s">
        <v>44</v>
      </c>
      <c r="O675" s="84"/>
      <c r="P675" s="221">
        <f>O675*H675</f>
        <v>0</v>
      </c>
      <c r="Q675" s="221">
        <v>0.017489999999999999</v>
      </c>
      <c r="R675" s="221">
        <f>Q675*H675</f>
        <v>0.36728999999999995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235</v>
      </c>
      <c r="AT675" s="223" t="s">
        <v>205</v>
      </c>
      <c r="AU675" s="223" t="s">
        <v>82</v>
      </c>
      <c r="AY675" s="17" t="s">
        <v>202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235</v>
      </c>
      <c r="BM675" s="223" t="s">
        <v>3912</v>
      </c>
    </row>
    <row r="676" s="2" customFormat="1">
      <c r="A676" s="38"/>
      <c r="B676" s="39"/>
      <c r="C676" s="40"/>
      <c r="D676" s="225" t="s">
        <v>212</v>
      </c>
      <c r="E676" s="40"/>
      <c r="F676" s="226" t="s">
        <v>3913</v>
      </c>
      <c r="G676" s="40"/>
      <c r="H676" s="40"/>
      <c r="I676" s="227"/>
      <c r="J676" s="40"/>
      <c r="K676" s="40"/>
      <c r="L676" s="44"/>
      <c r="M676" s="228"/>
      <c r="N676" s="229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212</v>
      </c>
      <c r="AU676" s="17" t="s">
        <v>82</v>
      </c>
    </row>
    <row r="677" s="2" customFormat="1" ht="24.15" customHeight="1">
      <c r="A677" s="38"/>
      <c r="B677" s="39"/>
      <c r="C677" s="212" t="s">
        <v>1649</v>
      </c>
      <c r="D677" s="212" t="s">
        <v>205</v>
      </c>
      <c r="E677" s="213" t="s">
        <v>3914</v>
      </c>
      <c r="F677" s="214" t="s">
        <v>3915</v>
      </c>
      <c r="G677" s="215" t="s">
        <v>412</v>
      </c>
      <c r="H677" s="216">
        <v>15</v>
      </c>
      <c r="I677" s="217"/>
      <c r="J677" s="218">
        <f>ROUND(I677*H677,2)</f>
        <v>0</v>
      </c>
      <c r="K677" s="214" t="s">
        <v>209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0.022579999999999999</v>
      </c>
      <c r="R677" s="221">
        <f>Q677*H677</f>
        <v>0.3387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235</v>
      </c>
      <c r="AT677" s="223" t="s">
        <v>205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235</v>
      </c>
      <c r="BM677" s="223" t="s">
        <v>3916</v>
      </c>
    </row>
    <row r="678" s="2" customFormat="1">
      <c r="A678" s="38"/>
      <c r="B678" s="39"/>
      <c r="C678" s="40"/>
      <c r="D678" s="225" t="s">
        <v>212</v>
      </c>
      <c r="E678" s="40"/>
      <c r="F678" s="226" t="s">
        <v>3917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212</v>
      </c>
      <c r="AU678" s="17" t="s">
        <v>82</v>
      </c>
    </row>
    <row r="679" s="2" customFormat="1" ht="38.55" customHeight="1">
      <c r="A679" s="38"/>
      <c r="B679" s="39"/>
      <c r="C679" s="212" t="s">
        <v>1653</v>
      </c>
      <c r="D679" s="212" t="s">
        <v>205</v>
      </c>
      <c r="E679" s="213" t="s">
        <v>3918</v>
      </c>
      <c r="F679" s="214" t="s">
        <v>3919</v>
      </c>
      <c r="G679" s="215" t="s">
        <v>412</v>
      </c>
      <c r="H679" s="216">
        <v>3</v>
      </c>
      <c r="I679" s="217"/>
      <c r="J679" s="218">
        <f>ROUND(I679*H679,2)</f>
        <v>0</v>
      </c>
      <c r="K679" s="214" t="s">
        <v>209</v>
      </c>
      <c r="L679" s="44"/>
      <c r="M679" s="219" t="s">
        <v>19</v>
      </c>
      <c r="N679" s="220" t="s">
        <v>44</v>
      </c>
      <c r="O679" s="84"/>
      <c r="P679" s="221">
        <f>O679*H679</f>
        <v>0</v>
      </c>
      <c r="Q679" s="221">
        <v>0.029850000000000002</v>
      </c>
      <c r="R679" s="221">
        <f>Q679*H679</f>
        <v>0.089550000000000005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235</v>
      </c>
      <c r="AT679" s="223" t="s">
        <v>205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235</v>
      </c>
      <c r="BM679" s="223" t="s">
        <v>3920</v>
      </c>
    </row>
    <row r="680" s="2" customFormat="1">
      <c r="A680" s="38"/>
      <c r="B680" s="39"/>
      <c r="C680" s="40"/>
      <c r="D680" s="225" t="s">
        <v>212</v>
      </c>
      <c r="E680" s="40"/>
      <c r="F680" s="226" t="s">
        <v>3921</v>
      </c>
      <c r="G680" s="40"/>
      <c r="H680" s="40"/>
      <c r="I680" s="227"/>
      <c r="J680" s="40"/>
      <c r="K680" s="40"/>
      <c r="L680" s="44"/>
      <c r="M680" s="228"/>
      <c r="N680" s="229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212</v>
      </c>
      <c r="AU680" s="17" t="s">
        <v>82</v>
      </c>
    </row>
    <row r="681" s="2" customFormat="1" ht="21.75" customHeight="1">
      <c r="A681" s="38"/>
      <c r="B681" s="39"/>
      <c r="C681" s="212" t="s">
        <v>1657</v>
      </c>
      <c r="D681" s="212" t="s">
        <v>205</v>
      </c>
      <c r="E681" s="213" t="s">
        <v>3922</v>
      </c>
      <c r="F681" s="214" t="s">
        <v>3923</v>
      </c>
      <c r="G681" s="215" t="s">
        <v>412</v>
      </c>
      <c r="H681" s="216">
        <v>3</v>
      </c>
      <c r="I681" s="217"/>
      <c r="J681" s="218">
        <f>ROUND(I681*H681,2)</f>
        <v>0</v>
      </c>
      <c r="K681" s="214" t="s">
        <v>209</v>
      </c>
      <c r="L681" s="44"/>
      <c r="M681" s="219" t="s">
        <v>19</v>
      </c>
      <c r="N681" s="220" t="s">
        <v>44</v>
      </c>
      <c r="O681" s="84"/>
      <c r="P681" s="221">
        <f>O681*H681</f>
        <v>0</v>
      </c>
      <c r="Q681" s="221">
        <v>0.03653</v>
      </c>
      <c r="R681" s="221">
        <f>Q681*H681</f>
        <v>0.10958999999999999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235</v>
      </c>
      <c r="AT681" s="223" t="s">
        <v>205</v>
      </c>
      <c r="AU681" s="223" t="s">
        <v>82</v>
      </c>
      <c r="AY681" s="17" t="s">
        <v>202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80</v>
      </c>
      <c r="BK681" s="224">
        <f>ROUND(I681*H681,2)</f>
        <v>0</v>
      </c>
      <c r="BL681" s="17" t="s">
        <v>235</v>
      </c>
      <c r="BM681" s="223" t="s">
        <v>3924</v>
      </c>
    </row>
    <row r="682" s="2" customFormat="1">
      <c r="A682" s="38"/>
      <c r="B682" s="39"/>
      <c r="C682" s="40"/>
      <c r="D682" s="225" t="s">
        <v>212</v>
      </c>
      <c r="E682" s="40"/>
      <c r="F682" s="226" t="s">
        <v>3925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212</v>
      </c>
      <c r="AU682" s="17" t="s">
        <v>82</v>
      </c>
    </row>
    <row r="683" s="2" customFormat="1" ht="24.15" customHeight="1">
      <c r="A683" s="38"/>
      <c r="B683" s="39"/>
      <c r="C683" s="212" t="s">
        <v>1661</v>
      </c>
      <c r="D683" s="212" t="s">
        <v>205</v>
      </c>
      <c r="E683" s="213" t="s">
        <v>3926</v>
      </c>
      <c r="F683" s="214" t="s">
        <v>3927</v>
      </c>
      <c r="G683" s="215" t="s">
        <v>280</v>
      </c>
      <c r="H683" s="216">
        <v>106</v>
      </c>
      <c r="I683" s="217"/>
      <c r="J683" s="218">
        <f>ROUND(I683*H683,2)</f>
        <v>0</v>
      </c>
      <c r="K683" s="214" t="s">
        <v>209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0.00055999999999999995</v>
      </c>
      <c r="R683" s="221">
        <f>Q683*H683</f>
        <v>0.059359999999999996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235</v>
      </c>
      <c r="AT683" s="223" t="s">
        <v>205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235</v>
      </c>
      <c r="BM683" s="223" t="s">
        <v>3928</v>
      </c>
    </row>
    <row r="684" s="2" customFormat="1">
      <c r="A684" s="38"/>
      <c r="B684" s="39"/>
      <c r="C684" s="40"/>
      <c r="D684" s="225" t="s">
        <v>212</v>
      </c>
      <c r="E684" s="40"/>
      <c r="F684" s="226" t="s">
        <v>3929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212</v>
      </c>
      <c r="AU684" s="17" t="s">
        <v>82</v>
      </c>
    </row>
    <row r="685" s="2" customFormat="1" ht="16.5" customHeight="1">
      <c r="A685" s="38"/>
      <c r="B685" s="39"/>
      <c r="C685" s="212" t="s">
        <v>1665</v>
      </c>
      <c r="D685" s="212" t="s">
        <v>205</v>
      </c>
      <c r="E685" s="213" t="s">
        <v>3930</v>
      </c>
      <c r="F685" s="214" t="s">
        <v>3931</v>
      </c>
      <c r="G685" s="215" t="s">
        <v>280</v>
      </c>
      <c r="H685" s="216">
        <v>106</v>
      </c>
      <c r="I685" s="217"/>
      <c r="J685" s="218">
        <f>ROUND(I685*H685,2)</f>
        <v>0</v>
      </c>
      <c r="K685" s="214" t="s">
        <v>209</v>
      </c>
      <c r="L685" s="44"/>
      <c r="M685" s="219" t="s">
        <v>19</v>
      </c>
      <c r="N685" s="220" t="s">
        <v>44</v>
      </c>
      <c r="O685" s="84"/>
      <c r="P685" s="221">
        <f>O685*H685</f>
        <v>0</v>
      </c>
      <c r="Q685" s="221">
        <v>0.0031199999999999999</v>
      </c>
      <c r="R685" s="221">
        <f>Q685*H685</f>
        <v>0.33072000000000001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235</v>
      </c>
      <c r="AT685" s="223" t="s">
        <v>205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235</v>
      </c>
      <c r="BM685" s="223" t="s">
        <v>3932</v>
      </c>
    </row>
    <row r="686" s="2" customFormat="1">
      <c r="A686" s="38"/>
      <c r="B686" s="39"/>
      <c r="C686" s="40"/>
      <c r="D686" s="225" t="s">
        <v>212</v>
      </c>
      <c r="E686" s="40"/>
      <c r="F686" s="226" t="s">
        <v>3933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212</v>
      </c>
      <c r="AU686" s="17" t="s">
        <v>82</v>
      </c>
    </row>
    <row r="687" s="2" customFormat="1" ht="21.75" customHeight="1">
      <c r="A687" s="38"/>
      <c r="B687" s="39"/>
      <c r="C687" s="212" t="s">
        <v>1669</v>
      </c>
      <c r="D687" s="212" t="s">
        <v>205</v>
      </c>
      <c r="E687" s="213" t="s">
        <v>3934</v>
      </c>
      <c r="F687" s="214" t="s">
        <v>3935</v>
      </c>
      <c r="G687" s="215" t="s">
        <v>280</v>
      </c>
      <c r="H687" s="216">
        <v>106</v>
      </c>
      <c r="I687" s="217"/>
      <c r="J687" s="218">
        <f>ROUND(I687*H687,2)</f>
        <v>0</v>
      </c>
      <c r="K687" s="214" t="s">
        <v>209</v>
      </c>
      <c r="L687" s="44"/>
      <c r="M687" s="219" t="s">
        <v>19</v>
      </c>
      <c r="N687" s="220" t="s">
        <v>44</v>
      </c>
      <c r="O687" s="84"/>
      <c r="P687" s="221">
        <f>O687*H687</f>
        <v>0</v>
      </c>
      <c r="Q687" s="221">
        <v>0.00027</v>
      </c>
      <c r="R687" s="221">
        <f>Q687*H687</f>
        <v>0.02862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235</v>
      </c>
      <c r="AT687" s="223" t="s">
        <v>205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235</v>
      </c>
      <c r="BM687" s="223" t="s">
        <v>3936</v>
      </c>
    </row>
    <row r="688" s="2" customFormat="1">
      <c r="A688" s="38"/>
      <c r="B688" s="39"/>
      <c r="C688" s="40"/>
      <c r="D688" s="225" t="s">
        <v>212</v>
      </c>
      <c r="E688" s="40"/>
      <c r="F688" s="226" t="s">
        <v>3937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212</v>
      </c>
      <c r="AU688" s="17" t="s">
        <v>82</v>
      </c>
    </row>
    <row r="689" s="2" customFormat="1" ht="21.75" customHeight="1">
      <c r="A689" s="38"/>
      <c r="B689" s="39"/>
      <c r="C689" s="212" t="s">
        <v>1673</v>
      </c>
      <c r="D689" s="212" t="s">
        <v>205</v>
      </c>
      <c r="E689" s="213" t="s">
        <v>3938</v>
      </c>
      <c r="F689" s="214" t="s">
        <v>3939</v>
      </c>
      <c r="G689" s="215" t="s">
        <v>280</v>
      </c>
      <c r="H689" s="216">
        <v>75</v>
      </c>
      <c r="I689" s="217"/>
      <c r="J689" s="218">
        <f>ROUND(I689*H689,2)</f>
        <v>0</v>
      </c>
      <c r="K689" s="214" t="s">
        <v>209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0.00147</v>
      </c>
      <c r="R689" s="221">
        <f>Q689*H689</f>
        <v>0.11025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235</v>
      </c>
      <c r="AT689" s="223" t="s">
        <v>205</v>
      </c>
      <c r="AU689" s="223" t="s">
        <v>82</v>
      </c>
      <c r="AY689" s="17" t="s">
        <v>202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235</v>
      </c>
      <c r="BM689" s="223" t="s">
        <v>3940</v>
      </c>
    </row>
    <row r="690" s="2" customFormat="1">
      <c r="A690" s="38"/>
      <c r="B690" s="39"/>
      <c r="C690" s="40"/>
      <c r="D690" s="225" t="s">
        <v>212</v>
      </c>
      <c r="E690" s="40"/>
      <c r="F690" s="226" t="s">
        <v>3941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212</v>
      </c>
      <c r="AU690" s="17" t="s">
        <v>82</v>
      </c>
    </row>
    <row r="691" s="2" customFormat="1" ht="16.5" customHeight="1">
      <c r="A691" s="38"/>
      <c r="B691" s="39"/>
      <c r="C691" s="212" t="s">
        <v>1677</v>
      </c>
      <c r="D691" s="212" t="s">
        <v>205</v>
      </c>
      <c r="E691" s="213" t="s">
        <v>3942</v>
      </c>
      <c r="F691" s="214" t="s">
        <v>3943</v>
      </c>
      <c r="G691" s="215" t="s">
        <v>280</v>
      </c>
      <c r="H691" s="216">
        <v>9</v>
      </c>
      <c r="I691" s="217"/>
      <c r="J691" s="218">
        <f>ROUND(I691*H691,2)</f>
        <v>0</v>
      </c>
      <c r="K691" s="214" t="s">
        <v>209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0.00035</v>
      </c>
      <c r="R691" s="221">
        <f>Q691*H691</f>
        <v>0.00315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235</v>
      </c>
      <c r="AT691" s="223" t="s">
        <v>205</v>
      </c>
      <c r="AU691" s="223" t="s">
        <v>82</v>
      </c>
      <c r="AY691" s="17" t="s">
        <v>202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80</v>
      </c>
      <c r="BK691" s="224">
        <f>ROUND(I691*H691,2)</f>
        <v>0</v>
      </c>
      <c r="BL691" s="17" t="s">
        <v>235</v>
      </c>
      <c r="BM691" s="223" t="s">
        <v>3944</v>
      </c>
    </row>
    <row r="692" s="2" customFormat="1">
      <c r="A692" s="38"/>
      <c r="B692" s="39"/>
      <c r="C692" s="40"/>
      <c r="D692" s="225" t="s">
        <v>212</v>
      </c>
      <c r="E692" s="40"/>
      <c r="F692" s="226" t="s">
        <v>3945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212</v>
      </c>
      <c r="AU692" s="17" t="s">
        <v>82</v>
      </c>
    </row>
    <row r="693" s="2" customFormat="1" ht="16.5" customHeight="1">
      <c r="A693" s="38"/>
      <c r="B693" s="39"/>
      <c r="C693" s="212" t="s">
        <v>1681</v>
      </c>
      <c r="D693" s="212" t="s">
        <v>205</v>
      </c>
      <c r="E693" s="213" t="s">
        <v>3946</v>
      </c>
      <c r="F693" s="214" t="s">
        <v>3947</v>
      </c>
      <c r="G693" s="215" t="s">
        <v>280</v>
      </c>
      <c r="H693" s="216">
        <v>168</v>
      </c>
      <c r="I693" s="217"/>
      <c r="J693" s="218">
        <f>ROUND(I693*H693,2)</f>
        <v>0</v>
      </c>
      <c r="K693" s="214" t="s">
        <v>209</v>
      </c>
      <c r="L693" s="44"/>
      <c r="M693" s="219" t="s">
        <v>19</v>
      </c>
      <c r="N693" s="220" t="s">
        <v>44</v>
      </c>
      <c r="O693" s="84"/>
      <c r="P693" s="221">
        <f>O693*H693</f>
        <v>0</v>
      </c>
      <c r="Q693" s="221">
        <v>0.00024000000000000001</v>
      </c>
      <c r="R693" s="221">
        <f>Q693*H693</f>
        <v>0.040320000000000002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235</v>
      </c>
      <c r="AT693" s="223" t="s">
        <v>205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235</v>
      </c>
      <c r="BM693" s="223" t="s">
        <v>3948</v>
      </c>
    </row>
    <row r="694" s="2" customFormat="1">
      <c r="A694" s="38"/>
      <c r="B694" s="39"/>
      <c r="C694" s="40"/>
      <c r="D694" s="225" t="s">
        <v>212</v>
      </c>
      <c r="E694" s="40"/>
      <c r="F694" s="226" t="s">
        <v>3949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212</v>
      </c>
      <c r="AU694" s="17" t="s">
        <v>82</v>
      </c>
    </row>
    <row r="695" s="13" customFormat="1">
      <c r="A695" s="13"/>
      <c r="B695" s="230"/>
      <c r="C695" s="231"/>
      <c r="D695" s="232" t="s">
        <v>221</v>
      </c>
      <c r="E695" s="233" t="s">
        <v>19</v>
      </c>
      <c r="F695" s="234" t="s">
        <v>3950</v>
      </c>
      <c r="G695" s="231"/>
      <c r="H695" s="235">
        <v>168</v>
      </c>
      <c r="I695" s="236"/>
      <c r="J695" s="231"/>
      <c r="K695" s="231"/>
      <c r="L695" s="237"/>
      <c r="M695" s="238"/>
      <c r="N695" s="239"/>
      <c r="O695" s="239"/>
      <c r="P695" s="239"/>
      <c r="Q695" s="239"/>
      <c r="R695" s="239"/>
      <c r="S695" s="239"/>
      <c r="T695" s="24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1" t="s">
        <v>221</v>
      </c>
      <c r="AU695" s="241" t="s">
        <v>82</v>
      </c>
      <c r="AV695" s="13" t="s">
        <v>82</v>
      </c>
      <c r="AW695" s="13" t="s">
        <v>35</v>
      </c>
      <c r="AX695" s="13" t="s">
        <v>80</v>
      </c>
      <c r="AY695" s="241" t="s">
        <v>202</v>
      </c>
    </row>
    <row r="696" s="2" customFormat="1" ht="16.5" customHeight="1">
      <c r="A696" s="38"/>
      <c r="B696" s="39"/>
      <c r="C696" s="212" t="s">
        <v>1685</v>
      </c>
      <c r="D696" s="212" t="s">
        <v>205</v>
      </c>
      <c r="E696" s="213" t="s">
        <v>3951</v>
      </c>
      <c r="F696" s="214" t="s">
        <v>3952</v>
      </c>
      <c r="G696" s="215" t="s">
        <v>280</v>
      </c>
      <c r="H696" s="216">
        <v>27</v>
      </c>
      <c r="I696" s="217"/>
      <c r="J696" s="218">
        <f>ROUND(I696*H696,2)</f>
        <v>0</v>
      </c>
      <c r="K696" s="214" t="s">
        <v>209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0.00014999999999999999</v>
      </c>
      <c r="R696" s="221">
        <f>Q696*H696</f>
        <v>0.0040499999999999998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235</v>
      </c>
      <c r="AT696" s="223" t="s">
        <v>205</v>
      </c>
      <c r="AU696" s="223" t="s">
        <v>82</v>
      </c>
      <c r="AY696" s="17" t="s">
        <v>202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235</v>
      </c>
      <c r="BM696" s="223" t="s">
        <v>3953</v>
      </c>
    </row>
    <row r="697" s="2" customFormat="1">
      <c r="A697" s="38"/>
      <c r="B697" s="39"/>
      <c r="C697" s="40"/>
      <c r="D697" s="225" t="s">
        <v>212</v>
      </c>
      <c r="E697" s="40"/>
      <c r="F697" s="226" t="s">
        <v>3954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212</v>
      </c>
      <c r="AU697" s="17" t="s">
        <v>82</v>
      </c>
    </row>
    <row r="698" s="2" customFormat="1" ht="16.5" customHeight="1">
      <c r="A698" s="38"/>
      <c r="B698" s="39"/>
      <c r="C698" s="212" t="s">
        <v>1689</v>
      </c>
      <c r="D698" s="212" t="s">
        <v>205</v>
      </c>
      <c r="E698" s="213" t="s">
        <v>3955</v>
      </c>
      <c r="F698" s="214" t="s">
        <v>3956</v>
      </c>
      <c r="G698" s="215" t="s">
        <v>280</v>
      </c>
      <c r="H698" s="216">
        <v>23</v>
      </c>
      <c r="I698" s="217"/>
      <c r="J698" s="218">
        <f>ROUND(I698*H698,2)</f>
        <v>0</v>
      </c>
      <c r="K698" s="214" t="s">
        <v>209</v>
      </c>
      <c r="L698" s="44"/>
      <c r="M698" s="219" t="s">
        <v>19</v>
      </c>
      <c r="N698" s="220" t="s">
        <v>44</v>
      </c>
      <c r="O698" s="84"/>
      <c r="P698" s="221">
        <f>O698*H698</f>
        <v>0</v>
      </c>
      <c r="Q698" s="221">
        <v>0.00018000000000000001</v>
      </c>
      <c r="R698" s="221">
        <f>Q698*H698</f>
        <v>0.0041400000000000005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235</v>
      </c>
      <c r="AT698" s="223" t="s">
        <v>205</v>
      </c>
      <c r="AU698" s="223" t="s">
        <v>82</v>
      </c>
      <c r="AY698" s="17" t="s">
        <v>202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80</v>
      </c>
      <c r="BK698" s="224">
        <f>ROUND(I698*H698,2)</f>
        <v>0</v>
      </c>
      <c r="BL698" s="17" t="s">
        <v>235</v>
      </c>
      <c r="BM698" s="223" t="s">
        <v>3957</v>
      </c>
    </row>
    <row r="699" s="2" customFormat="1">
      <c r="A699" s="38"/>
      <c r="B699" s="39"/>
      <c r="C699" s="40"/>
      <c r="D699" s="225" t="s">
        <v>212</v>
      </c>
      <c r="E699" s="40"/>
      <c r="F699" s="226" t="s">
        <v>3958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212</v>
      </c>
      <c r="AU699" s="17" t="s">
        <v>82</v>
      </c>
    </row>
    <row r="700" s="2" customFormat="1" ht="16.5" customHeight="1">
      <c r="A700" s="38"/>
      <c r="B700" s="39"/>
      <c r="C700" s="212" t="s">
        <v>1693</v>
      </c>
      <c r="D700" s="212" t="s">
        <v>205</v>
      </c>
      <c r="E700" s="213" t="s">
        <v>3959</v>
      </c>
      <c r="F700" s="214" t="s">
        <v>3960</v>
      </c>
      <c r="G700" s="215" t="s">
        <v>3961</v>
      </c>
      <c r="H700" s="216">
        <v>1</v>
      </c>
      <c r="I700" s="217"/>
      <c r="J700" s="218">
        <f>ROUND(I700*H700,2)</f>
        <v>0</v>
      </c>
      <c r="K700" s="214" t="s">
        <v>19</v>
      </c>
      <c r="L700" s="44"/>
      <c r="M700" s="219" t="s">
        <v>19</v>
      </c>
      <c r="N700" s="220" t="s">
        <v>44</v>
      </c>
      <c r="O700" s="84"/>
      <c r="P700" s="221">
        <f>O700*H700</f>
        <v>0</v>
      </c>
      <c r="Q700" s="221">
        <v>0</v>
      </c>
      <c r="R700" s="221">
        <f>Q700*H700</f>
        <v>0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210</v>
      </c>
      <c r="AT700" s="223" t="s">
        <v>205</v>
      </c>
      <c r="AU700" s="223" t="s">
        <v>82</v>
      </c>
      <c r="AY700" s="17" t="s">
        <v>202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210</v>
      </c>
      <c r="BM700" s="223" t="s">
        <v>3962</v>
      </c>
    </row>
    <row r="701" s="2" customFormat="1" ht="16.5" customHeight="1">
      <c r="A701" s="38"/>
      <c r="B701" s="39"/>
      <c r="C701" s="212" t="s">
        <v>1697</v>
      </c>
      <c r="D701" s="212" t="s">
        <v>205</v>
      </c>
      <c r="E701" s="213" t="s">
        <v>3963</v>
      </c>
      <c r="F701" s="214" t="s">
        <v>3964</v>
      </c>
      <c r="G701" s="215" t="s">
        <v>3961</v>
      </c>
      <c r="H701" s="216">
        <v>2</v>
      </c>
      <c r="I701" s="217"/>
      <c r="J701" s="218">
        <f>ROUND(I701*H701,2)</f>
        <v>0</v>
      </c>
      <c r="K701" s="214" t="s">
        <v>19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210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210</v>
      </c>
      <c r="BM701" s="223" t="s">
        <v>3965</v>
      </c>
    </row>
    <row r="702" s="2" customFormat="1" ht="16.5" customHeight="1">
      <c r="A702" s="38"/>
      <c r="B702" s="39"/>
      <c r="C702" s="212" t="s">
        <v>1701</v>
      </c>
      <c r="D702" s="212" t="s">
        <v>205</v>
      </c>
      <c r="E702" s="213" t="s">
        <v>3966</v>
      </c>
      <c r="F702" s="214" t="s">
        <v>3967</v>
      </c>
      <c r="G702" s="215" t="s">
        <v>3961</v>
      </c>
      <c r="H702" s="216">
        <v>2</v>
      </c>
      <c r="I702" s="217"/>
      <c r="J702" s="218">
        <f>ROUND(I702*H702,2)</f>
        <v>0</v>
      </c>
      <c r="K702" s="214" t="s">
        <v>19</v>
      </c>
      <c r="L702" s="44"/>
      <c r="M702" s="219" t="s">
        <v>19</v>
      </c>
      <c r="N702" s="220" t="s">
        <v>44</v>
      </c>
      <c r="O702" s="84"/>
      <c r="P702" s="221">
        <f>O702*H702</f>
        <v>0</v>
      </c>
      <c r="Q702" s="221">
        <v>0</v>
      </c>
      <c r="R702" s="221">
        <f>Q702*H702</f>
        <v>0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210</v>
      </c>
      <c r="AT702" s="223" t="s">
        <v>205</v>
      </c>
      <c r="AU702" s="223" t="s">
        <v>82</v>
      </c>
      <c r="AY702" s="17" t="s">
        <v>202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210</v>
      </c>
      <c r="BM702" s="223" t="s">
        <v>3968</v>
      </c>
    </row>
    <row r="703" s="2" customFormat="1" ht="16.5" customHeight="1">
      <c r="A703" s="38"/>
      <c r="B703" s="39"/>
      <c r="C703" s="212" t="s">
        <v>1705</v>
      </c>
      <c r="D703" s="212" t="s">
        <v>205</v>
      </c>
      <c r="E703" s="213" t="s">
        <v>3969</v>
      </c>
      <c r="F703" s="214" t="s">
        <v>3967</v>
      </c>
      <c r="G703" s="215" t="s">
        <v>3961</v>
      </c>
      <c r="H703" s="216">
        <v>6</v>
      </c>
      <c r="I703" s="217"/>
      <c r="J703" s="218">
        <f>ROUND(I703*H703,2)</f>
        <v>0</v>
      </c>
      <c r="K703" s="214" t="s">
        <v>19</v>
      </c>
      <c r="L703" s="44"/>
      <c r="M703" s="219" t="s">
        <v>19</v>
      </c>
      <c r="N703" s="220" t="s">
        <v>44</v>
      </c>
      <c r="O703" s="84"/>
      <c r="P703" s="221">
        <f>O703*H703</f>
        <v>0</v>
      </c>
      <c r="Q703" s="221">
        <v>0</v>
      </c>
      <c r="R703" s="221">
        <f>Q703*H703</f>
        <v>0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210</v>
      </c>
      <c r="AT703" s="223" t="s">
        <v>205</v>
      </c>
      <c r="AU703" s="223" t="s">
        <v>82</v>
      </c>
      <c r="AY703" s="17" t="s">
        <v>202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210</v>
      </c>
      <c r="BM703" s="223" t="s">
        <v>3970</v>
      </c>
    </row>
    <row r="704" s="2" customFormat="1" ht="16.5" customHeight="1">
      <c r="A704" s="38"/>
      <c r="B704" s="39"/>
      <c r="C704" s="212" t="s">
        <v>1709</v>
      </c>
      <c r="D704" s="212" t="s">
        <v>205</v>
      </c>
      <c r="E704" s="213" t="s">
        <v>3971</v>
      </c>
      <c r="F704" s="214" t="s">
        <v>3967</v>
      </c>
      <c r="G704" s="215" t="s">
        <v>3961</v>
      </c>
      <c r="H704" s="216">
        <v>14</v>
      </c>
      <c r="I704" s="217"/>
      <c r="J704" s="218">
        <f>ROUND(I704*H704,2)</f>
        <v>0</v>
      </c>
      <c r="K704" s="214" t="s">
        <v>19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210</v>
      </c>
      <c r="AT704" s="223" t="s">
        <v>205</v>
      </c>
      <c r="AU704" s="223" t="s">
        <v>82</v>
      </c>
      <c r="AY704" s="17" t="s">
        <v>202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210</v>
      </c>
      <c r="BM704" s="223" t="s">
        <v>3972</v>
      </c>
    </row>
    <row r="705" s="2" customFormat="1" ht="16.5" customHeight="1">
      <c r="A705" s="38"/>
      <c r="B705" s="39"/>
      <c r="C705" s="212" t="s">
        <v>1713</v>
      </c>
      <c r="D705" s="212" t="s">
        <v>205</v>
      </c>
      <c r="E705" s="213" t="s">
        <v>3973</v>
      </c>
      <c r="F705" s="214" t="s">
        <v>3967</v>
      </c>
      <c r="G705" s="215" t="s">
        <v>3961</v>
      </c>
      <c r="H705" s="216">
        <v>1</v>
      </c>
      <c r="I705" s="217"/>
      <c r="J705" s="218">
        <f>ROUND(I705*H705,2)</f>
        <v>0</v>
      </c>
      <c r="K705" s="214" t="s">
        <v>19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</v>
      </c>
      <c r="R705" s="221">
        <f>Q705*H705</f>
        <v>0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210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210</v>
      </c>
      <c r="BM705" s="223" t="s">
        <v>3974</v>
      </c>
    </row>
    <row r="706" s="2" customFormat="1" ht="16.5" customHeight="1">
      <c r="A706" s="38"/>
      <c r="B706" s="39"/>
      <c r="C706" s="212" t="s">
        <v>1717</v>
      </c>
      <c r="D706" s="212" t="s">
        <v>205</v>
      </c>
      <c r="E706" s="213" t="s">
        <v>3783</v>
      </c>
      <c r="F706" s="214" t="s">
        <v>3784</v>
      </c>
      <c r="G706" s="215" t="s">
        <v>412</v>
      </c>
      <c r="H706" s="216">
        <v>6</v>
      </c>
      <c r="I706" s="217"/>
      <c r="J706" s="218">
        <f>ROUND(I706*H706,2)</f>
        <v>0</v>
      </c>
      <c r="K706" s="214" t="s">
        <v>209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0.0044600000000000004</v>
      </c>
      <c r="R706" s="221">
        <f>Q706*H706</f>
        <v>0.026760000000000003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235</v>
      </c>
      <c r="AT706" s="223" t="s">
        <v>205</v>
      </c>
      <c r="AU706" s="223" t="s">
        <v>82</v>
      </c>
      <c r="AY706" s="17" t="s">
        <v>202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235</v>
      </c>
      <c r="BM706" s="223" t="s">
        <v>3975</v>
      </c>
    </row>
    <row r="707" s="2" customFormat="1">
      <c r="A707" s="38"/>
      <c r="B707" s="39"/>
      <c r="C707" s="40"/>
      <c r="D707" s="225" t="s">
        <v>212</v>
      </c>
      <c r="E707" s="40"/>
      <c r="F707" s="226" t="s">
        <v>3786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212</v>
      </c>
      <c r="AU707" s="17" t="s">
        <v>82</v>
      </c>
    </row>
    <row r="708" s="2" customFormat="1" ht="16.5" customHeight="1">
      <c r="A708" s="38"/>
      <c r="B708" s="39"/>
      <c r="C708" s="212" t="s">
        <v>1721</v>
      </c>
      <c r="D708" s="212" t="s">
        <v>205</v>
      </c>
      <c r="E708" s="213" t="s">
        <v>410</v>
      </c>
      <c r="F708" s="214" t="s">
        <v>411</v>
      </c>
      <c r="G708" s="215" t="s">
        <v>412</v>
      </c>
      <c r="H708" s="216">
        <v>1</v>
      </c>
      <c r="I708" s="217"/>
      <c r="J708" s="218">
        <f>ROUND(I708*H708,2)</f>
        <v>0</v>
      </c>
      <c r="K708" s="214" t="s">
        <v>209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0.0035999999999999999</v>
      </c>
      <c r="R708" s="221">
        <f>Q708*H708</f>
        <v>0.0035999999999999999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235</v>
      </c>
      <c r="AT708" s="223" t="s">
        <v>205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235</v>
      </c>
      <c r="BM708" s="223" t="s">
        <v>3976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414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16.5" customHeight="1">
      <c r="A710" s="38"/>
      <c r="B710" s="39"/>
      <c r="C710" s="212" t="s">
        <v>1725</v>
      </c>
      <c r="D710" s="212" t="s">
        <v>205</v>
      </c>
      <c r="E710" s="213" t="s">
        <v>420</v>
      </c>
      <c r="F710" s="214" t="s">
        <v>421</v>
      </c>
      <c r="G710" s="215" t="s">
        <v>412</v>
      </c>
      <c r="H710" s="216">
        <v>4</v>
      </c>
      <c r="I710" s="217"/>
      <c r="J710" s="218">
        <f>ROUND(I710*H710,2)</f>
        <v>0</v>
      </c>
      <c r="K710" s="214" t="s">
        <v>209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0.0060600000000000003</v>
      </c>
      <c r="R710" s="221">
        <f>Q710*H710</f>
        <v>0.024240000000000001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235</v>
      </c>
      <c r="AT710" s="223" t="s">
        <v>205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235</v>
      </c>
      <c r="BM710" s="223" t="s">
        <v>3977</v>
      </c>
    </row>
    <row r="711" s="2" customFormat="1">
      <c r="A711" s="38"/>
      <c r="B711" s="39"/>
      <c r="C711" s="40"/>
      <c r="D711" s="225" t="s">
        <v>212</v>
      </c>
      <c r="E711" s="40"/>
      <c r="F711" s="226" t="s">
        <v>423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212</v>
      </c>
      <c r="AU711" s="17" t="s">
        <v>82</v>
      </c>
    </row>
    <row r="712" s="2" customFormat="1" ht="16.5" customHeight="1">
      <c r="A712" s="38"/>
      <c r="B712" s="39"/>
      <c r="C712" s="212" t="s">
        <v>1729</v>
      </c>
      <c r="D712" s="212" t="s">
        <v>205</v>
      </c>
      <c r="E712" s="213" t="s">
        <v>434</v>
      </c>
      <c r="F712" s="214" t="s">
        <v>435</v>
      </c>
      <c r="G712" s="215" t="s">
        <v>412</v>
      </c>
      <c r="H712" s="216">
        <v>0</v>
      </c>
      <c r="I712" s="217"/>
      <c r="J712" s="218">
        <f>ROUND(I712*H712,2)</f>
        <v>0</v>
      </c>
      <c r="K712" s="214" t="s">
        <v>209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0.0076499999999999997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235</v>
      </c>
      <c r="AT712" s="223" t="s">
        <v>205</v>
      </c>
      <c r="AU712" s="223" t="s">
        <v>82</v>
      </c>
      <c r="AY712" s="17" t="s">
        <v>202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235</v>
      </c>
      <c r="BM712" s="223" t="s">
        <v>3978</v>
      </c>
    </row>
    <row r="713" s="2" customFormat="1">
      <c r="A713" s="38"/>
      <c r="B713" s="39"/>
      <c r="C713" s="40"/>
      <c r="D713" s="225" t="s">
        <v>212</v>
      </c>
      <c r="E713" s="40"/>
      <c r="F713" s="226" t="s">
        <v>437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212</v>
      </c>
      <c r="AU713" s="17" t="s">
        <v>82</v>
      </c>
    </row>
    <row r="714" s="2" customFormat="1" ht="16.5" customHeight="1">
      <c r="A714" s="38"/>
      <c r="B714" s="39"/>
      <c r="C714" s="212" t="s">
        <v>1733</v>
      </c>
      <c r="D714" s="212" t="s">
        <v>205</v>
      </c>
      <c r="E714" s="213" t="s">
        <v>439</v>
      </c>
      <c r="F714" s="214" t="s">
        <v>440</v>
      </c>
      <c r="G714" s="215" t="s">
        <v>412</v>
      </c>
      <c r="H714" s="216">
        <v>3</v>
      </c>
      <c r="I714" s="217"/>
      <c r="J714" s="218">
        <f>ROUND(I714*H714,2)</f>
        <v>0</v>
      </c>
      <c r="K714" s="214" t="s">
        <v>209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0.01073</v>
      </c>
      <c r="R714" s="221">
        <f>Q714*H714</f>
        <v>0.032189999999999996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235</v>
      </c>
      <c r="AT714" s="223" t="s">
        <v>205</v>
      </c>
      <c r="AU714" s="223" t="s">
        <v>82</v>
      </c>
      <c r="AY714" s="17" t="s">
        <v>202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80</v>
      </c>
      <c r="BK714" s="224">
        <f>ROUND(I714*H714,2)</f>
        <v>0</v>
      </c>
      <c r="BL714" s="17" t="s">
        <v>235</v>
      </c>
      <c r="BM714" s="223" t="s">
        <v>3979</v>
      </c>
    </row>
    <row r="715" s="2" customFormat="1">
      <c r="A715" s="38"/>
      <c r="B715" s="39"/>
      <c r="C715" s="40"/>
      <c r="D715" s="225" t="s">
        <v>212</v>
      </c>
      <c r="E715" s="40"/>
      <c r="F715" s="226" t="s">
        <v>442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212</v>
      </c>
      <c r="AU715" s="17" t="s">
        <v>82</v>
      </c>
    </row>
    <row r="716" s="2" customFormat="1" ht="16.5" customHeight="1">
      <c r="A716" s="38"/>
      <c r="B716" s="39"/>
      <c r="C716" s="212" t="s">
        <v>1737</v>
      </c>
      <c r="D716" s="212" t="s">
        <v>205</v>
      </c>
      <c r="E716" s="213" t="s">
        <v>3980</v>
      </c>
      <c r="F716" s="214" t="s">
        <v>3981</v>
      </c>
      <c r="G716" s="215" t="s">
        <v>412</v>
      </c>
      <c r="H716" s="216">
        <v>2</v>
      </c>
      <c r="I716" s="217"/>
      <c r="J716" s="218">
        <f>ROUND(I716*H716,2)</f>
        <v>0</v>
      </c>
      <c r="K716" s="214" t="s">
        <v>209</v>
      </c>
      <c r="L716" s="44"/>
      <c r="M716" s="219" t="s">
        <v>19</v>
      </c>
      <c r="N716" s="220" t="s">
        <v>44</v>
      </c>
      <c r="O716" s="84"/>
      <c r="P716" s="221">
        <f>O716*H716</f>
        <v>0</v>
      </c>
      <c r="Q716" s="221">
        <v>0.013509999999999999</v>
      </c>
      <c r="R716" s="221">
        <f>Q716*H716</f>
        <v>0.027019999999999999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235</v>
      </c>
      <c r="AT716" s="223" t="s">
        <v>205</v>
      </c>
      <c r="AU716" s="223" t="s">
        <v>82</v>
      </c>
      <c r="AY716" s="17" t="s">
        <v>202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235</v>
      </c>
      <c r="BM716" s="223" t="s">
        <v>3982</v>
      </c>
    </row>
    <row r="717" s="2" customFormat="1">
      <c r="A717" s="38"/>
      <c r="B717" s="39"/>
      <c r="C717" s="40"/>
      <c r="D717" s="225" t="s">
        <v>212</v>
      </c>
      <c r="E717" s="40"/>
      <c r="F717" s="226" t="s">
        <v>3983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212</v>
      </c>
      <c r="AU717" s="17" t="s">
        <v>82</v>
      </c>
    </row>
    <row r="718" s="2" customFormat="1" ht="16.5" customHeight="1">
      <c r="A718" s="38"/>
      <c r="B718" s="39"/>
      <c r="C718" s="212" t="s">
        <v>1741</v>
      </c>
      <c r="D718" s="212" t="s">
        <v>205</v>
      </c>
      <c r="E718" s="213" t="s">
        <v>3984</v>
      </c>
      <c r="F718" s="214" t="s">
        <v>3985</v>
      </c>
      <c r="G718" s="215" t="s">
        <v>412</v>
      </c>
      <c r="H718" s="216">
        <v>4</v>
      </c>
      <c r="I718" s="217"/>
      <c r="J718" s="218">
        <f>ROUND(I718*H718,2)</f>
        <v>0</v>
      </c>
      <c r="K718" s="214" t="s">
        <v>209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0.019009999999999999</v>
      </c>
      <c r="R718" s="221">
        <f>Q718*H718</f>
        <v>0.076039999999999996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235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235</v>
      </c>
      <c r="BM718" s="223" t="s">
        <v>3986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3987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16.5" customHeight="1">
      <c r="A720" s="38"/>
      <c r="B720" s="39"/>
      <c r="C720" s="212" t="s">
        <v>1745</v>
      </c>
      <c r="D720" s="212" t="s">
        <v>205</v>
      </c>
      <c r="E720" s="213" t="s">
        <v>429</v>
      </c>
      <c r="F720" s="214" t="s">
        <v>430</v>
      </c>
      <c r="G720" s="215" t="s">
        <v>412</v>
      </c>
      <c r="H720" s="216">
        <v>1</v>
      </c>
      <c r="I720" s="217"/>
      <c r="J720" s="218">
        <f>ROUND(I720*H720,2)</f>
        <v>0</v>
      </c>
      <c r="K720" s="214" t="s">
        <v>209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0.0047699999999999999</v>
      </c>
      <c r="R720" s="221">
        <f>Q720*H720</f>
        <v>0.0047699999999999999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235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235</v>
      </c>
      <c r="BM720" s="223" t="s">
        <v>3988</v>
      </c>
    </row>
    <row r="721" s="2" customFormat="1">
      <c r="A721" s="38"/>
      <c r="B721" s="39"/>
      <c r="C721" s="40"/>
      <c r="D721" s="225" t="s">
        <v>212</v>
      </c>
      <c r="E721" s="40"/>
      <c r="F721" s="226" t="s">
        <v>432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212</v>
      </c>
      <c r="AU721" s="17" t="s">
        <v>82</v>
      </c>
    </row>
    <row r="722" s="2" customFormat="1" ht="16.5" customHeight="1">
      <c r="A722" s="38"/>
      <c r="B722" s="39"/>
      <c r="C722" s="212" t="s">
        <v>1749</v>
      </c>
      <c r="D722" s="212" t="s">
        <v>205</v>
      </c>
      <c r="E722" s="213" t="s">
        <v>3989</v>
      </c>
      <c r="F722" s="214" t="s">
        <v>3990</v>
      </c>
      <c r="G722" s="215" t="s">
        <v>280</v>
      </c>
      <c r="H722" s="216">
        <v>1</v>
      </c>
      <c r="I722" s="217"/>
      <c r="J722" s="218">
        <f>ROUND(I722*H722,2)</f>
        <v>0</v>
      </c>
      <c r="K722" s="214" t="s">
        <v>209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0.00012999999999999999</v>
      </c>
      <c r="R722" s="221">
        <f>Q722*H722</f>
        <v>0.00012999999999999999</v>
      </c>
      <c r="S722" s="221">
        <v>0.0011000000000000001</v>
      </c>
      <c r="T722" s="222">
        <f>S722*H722</f>
        <v>0.0011000000000000001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235</v>
      </c>
      <c r="AT722" s="223" t="s">
        <v>205</v>
      </c>
      <c r="AU722" s="223" t="s">
        <v>82</v>
      </c>
      <c r="AY722" s="17" t="s">
        <v>202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235</v>
      </c>
      <c r="BM722" s="223" t="s">
        <v>3991</v>
      </c>
    </row>
    <row r="723" s="2" customFormat="1">
      <c r="A723" s="38"/>
      <c r="B723" s="39"/>
      <c r="C723" s="40"/>
      <c r="D723" s="225" t="s">
        <v>212</v>
      </c>
      <c r="E723" s="40"/>
      <c r="F723" s="226" t="s">
        <v>3992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212</v>
      </c>
      <c r="AU723" s="17" t="s">
        <v>82</v>
      </c>
    </row>
    <row r="724" s="2" customFormat="1" ht="16.5" customHeight="1">
      <c r="A724" s="38"/>
      <c r="B724" s="39"/>
      <c r="C724" s="212" t="s">
        <v>1753</v>
      </c>
      <c r="D724" s="212" t="s">
        <v>205</v>
      </c>
      <c r="E724" s="213" t="s">
        <v>3993</v>
      </c>
      <c r="F724" s="214" t="s">
        <v>3994</v>
      </c>
      <c r="G724" s="215" t="s">
        <v>280</v>
      </c>
      <c r="H724" s="216">
        <v>0</v>
      </c>
      <c r="I724" s="217"/>
      <c r="J724" s="218">
        <f>ROUND(I724*H724,2)</f>
        <v>0</v>
      </c>
      <c r="K724" s="214" t="s">
        <v>209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8.0000000000000007E-05</v>
      </c>
      <c r="R724" s="221">
        <f>Q724*H724</f>
        <v>0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235</v>
      </c>
      <c r="AT724" s="223" t="s">
        <v>205</v>
      </c>
      <c r="AU724" s="223" t="s">
        <v>82</v>
      </c>
      <c r="AY724" s="17" t="s">
        <v>202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235</v>
      </c>
      <c r="BM724" s="223" t="s">
        <v>3995</v>
      </c>
    </row>
    <row r="725" s="2" customFormat="1">
      <c r="A725" s="38"/>
      <c r="B725" s="39"/>
      <c r="C725" s="40"/>
      <c r="D725" s="225" t="s">
        <v>212</v>
      </c>
      <c r="E725" s="40"/>
      <c r="F725" s="226" t="s">
        <v>3996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212</v>
      </c>
      <c r="AU725" s="17" t="s">
        <v>82</v>
      </c>
    </row>
    <row r="726" s="2" customFormat="1" ht="16.5" customHeight="1">
      <c r="A726" s="38"/>
      <c r="B726" s="39"/>
      <c r="C726" s="212" t="s">
        <v>1757</v>
      </c>
      <c r="D726" s="212" t="s">
        <v>205</v>
      </c>
      <c r="E726" s="213" t="s">
        <v>3997</v>
      </c>
      <c r="F726" s="214" t="s">
        <v>3998</v>
      </c>
      <c r="G726" s="215" t="s">
        <v>280</v>
      </c>
      <c r="H726" s="216">
        <v>1</v>
      </c>
      <c r="I726" s="217"/>
      <c r="J726" s="218">
        <f>ROUND(I726*H726,2)</f>
        <v>0</v>
      </c>
      <c r="K726" s="214" t="s">
        <v>209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0.00010000000000000001</v>
      </c>
      <c r="R726" s="221">
        <f>Q726*H726</f>
        <v>0.00010000000000000001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235</v>
      </c>
      <c r="AT726" s="223" t="s">
        <v>205</v>
      </c>
      <c r="AU726" s="223" t="s">
        <v>82</v>
      </c>
      <c r="AY726" s="17" t="s">
        <v>202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235</v>
      </c>
      <c r="BM726" s="223" t="s">
        <v>3999</v>
      </c>
    </row>
    <row r="727" s="2" customFormat="1">
      <c r="A727" s="38"/>
      <c r="B727" s="39"/>
      <c r="C727" s="40"/>
      <c r="D727" s="225" t="s">
        <v>212</v>
      </c>
      <c r="E727" s="40"/>
      <c r="F727" s="226" t="s">
        <v>4000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212</v>
      </c>
      <c r="AU727" s="17" t="s">
        <v>82</v>
      </c>
    </row>
    <row r="728" s="2" customFormat="1" ht="16.5" customHeight="1">
      <c r="A728" s="38"/>
      <c r="B728" s="39"/>
      <c r="C728" s="212" t="s">
        <v>1761</v>
      </c>
      <c r="D728" s="212" t="s">
        <v>205</v>
      </c>
      <c r="E728" s="213" t="s">
        <v>4001</v>
      </c>
      <c r="F728" s="214" t="s">
        <v>4002</v>
      </c>
      <c r="G728" s="215" t="s">
        <v>280</v>
      </c>
      <c r="H728" s="216">
        <v>1</v>
      </c>
      <c r="I728" s="217"/>
      <c r="J728" s="218">
        <f>ROUND(I728*H728,2)</f>
        <v>0</v>
      </c>
      <c r="K728" s="214" t="s">
        <v>209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0.00013999999999999999</v>
      </c>
      <c r="R728" s="221">
        <f>Q728*H728</f>
        <v>0.00013999999999999999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235</v>
      </c>
      <c r="AT728" s="223" t="s">
        <v>205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235</v>
      </c>
      <c r="BM728" s="223" t="s">
        <v>4003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4004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16.5" customHeight="1">
      <c r="A730" s="38"/>
      <c r="B730" s="39"/>
      <c r="C730" s="212" t="s">
        <v>1765</v>
      </c>
      <c r="D730" s="212" t="s">
        <v>205</v>
      </c>
      <c r="E730" s="213" t="s">
        <v>4005</v>
      </c>
      <c r="F730" s="214" t="s">
        <v>4006</v>
      </c>
      <c r="G730" s="215" t="s">
        <v>280</v>
      </c>
      <c r="H730" s="216">
        <v>1</v>
      </c>
      <c r="I730" s="217"/>
      <c r="J730" s="218">
        <f>ROUND(I730*H730,2)</f>
        <v>0</v>
      </c>
      <c r="K730" s="214" t="s">
        <v>209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0.00024000000000000001</v>
      </c>
      <c r="R730" s="221">
        <f>Q730*H730</f>
        <v>0.00024000000000000001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235</v>
      </c>
      <c r="AT730" s="223" t="s">
        <v>205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235</v>
      </c>
      <c r="BM730" s="223" t="s">
        <v>4007</v>
      </c>
    </row>
    <row r="731" s="2" customFormat="1">
      <c r="A731" s="38"/>
      <c r="B731" s="39"/>
      <c r="C731" s="40"/>
      <c r="D731" s="225" t="s">
        <v>212</v>
      </c>
      <c r="E731" s="40"/>
      <c r="F731" s="226" t="s">
        <v>4008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212</v>
      </c>
      <c r="AU731" s="17" t="s">
        <v>82</v>
      </c>
    </row>
    <row r="732" s="2" customFormat="1" ht="16.5" customHeight="1">
      <c r="A732" s="38"/>
      <c r="B732" s="39"/>
      <c r="C732" s="212" t="s">
        <v>1769</v>
      </c>
      <c r="D732" s="212" t="s">
        <v>205</v>
      </c>
      <c r="E732" s="213" t="s">
        <v>4009</v>
      </c>
      <c r="F732" s="214" t="s">
        <v>4010</v>
      </c>
      <c r="G732" s="215" t="s">
        <v>280</v>
      </c>
      <c r="H732" s="216">
        <v>1</v>
      </c>
      <c r="I732" s="217"/>
      <c r="J732" s="218">
        <f>ROUND(I732*H732,2)</f>
        <v>0</v>
      </c>
      <c r="K732" s="214" t="s">
        <v>209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9.0000000000000006E-05</v>
      </c>
      <c r="R732" s="221">
        <f>Q732*H732</f>
        <v>9.0000000000000006E-05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235</v>
      </c>
      <c r="AT732" s="223" t="s">
        <v>205</v>
      </c>
      <c r="AU732" s="223" t="s">
        <v>82</v>
      </c>
      <c r="AY732" s="17" t="s">
        <v>202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235</v>
      </c>
      <c r="BM732" s="223" t="s">
        <v>4011</v>
      </c>
    </row>
    <row r="733" s="2" customFormat="1">
      <c r="A733" s="38"/>
      <c r="B733" s="39"/>
      <c r="C733" s="40"/>
      <c r="D733" s="225" t="s">
        <v>212</v>
      </c>
      <c r="E733" s="40"/>
      <c r="F733" s="226" t="s">
        <v>4012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212</v>
      </c>
      <c r="AU733" s="17" t="s">
        <v>82</v>
      </c>
    </row>
    <row r="734" s="2" customFormat="1" ht="16.5" customHeight="1">
      <c r="A734" s="38"/>
      <c r="B734" s="39"/>
      <c r="C734" s="242" t="s">
        <v>1773</v>
      </c>
      <c r="D734" s="242" t="s">
        <v>243</v>
      </c>
      <c r="E734" s="243" t="s">
        <v>4013</v>
      </c>
      <c r="F734" s="244" t="s">
        <v>4014</v>
      </c>
      <c r="G734" s="245" t="s">
        <v>280</v>
      </c>
      <c r="H734" s="246">
        <v>1</v>
      </c>
      <c r="I734" s="247"/>
      <c r="J734" s="248">
        <f>ROUND(I734*H734,2)</f>
        <v>0</v>
      </c>
      <c r="K734" s="244" t="s">
        <v>209</v>
      </c>
      <c r="L734" s="249"/>
      <c r="M734" s="250" t="s">
        <v>19</v>
      </c>
      <c r="N734" s="251" t="s">
        <v>44</v>
      </c>
      <c r="O734" s="84"/>
      <c r="P734" s="221">
        <f>O734*H734</f>
        <v>0</v>
      </c>
      <c r="Q734" s="221">
        <v>0.0061999999999999998</v>
      </c>
      <c r="R734" s="221">
        <f>Q734*H734</f>
        <v>0.0061999999999999998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246</v>
      </c>
      <c r="AT734" s="223" t="s">
        <v>243</v>
      </c>
      <c r="AU734" s="223" t="s">
        <v>82</v>
      </c>
      <c r="AY734" s="17" t="s">
        <v>202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80</v>
      </c>
      <c r="BK734" s="224">
        <f>ROUND(I734*H734,2)</f>
        <v>0</v>
      </c>
      <c r="BL734" s="17" t="s">
        <v>235</v>
      </c>
      <c r="BM734" s="223" t="s">
        <v>4015</v>
      </c>
    </row>
    <row r="735" s="2" customFormat="1" ht="16.5" customHeight="1">
      <c r="A735" s="38"/>
      <c r="B735" s="39"/>
      <c r="C735" s="242" t="s">
        <v>1777</v>
      </c>
      <c r="D735" s="242" t="s">
        <v>243</v>
      </c>
      <c r="E735" s="243" t="s">
        <v>4016</v>
      </c>
      <c r="F735" s="244" t="s">
        <v>4017</v>
      </c>
      <c r="G735" s="245" t="s">
        <v>280</v>
      </c>
      <c r="H735" s="246">
        <v>1</v>
      </c>
      <c r="I735" s="247"/>
      <c r="J735" s="248">
        <f>ROUND(I735*H735,2)</f>
        <v>0</v>
      </c>
      <c r="K735" s="244" t="s">
        <v>209</v>
      </c>
      <c r="L735" s="249"/>
      <c r="M735" s="250" t="s">
        <v>19</v>
      </c>
      <c r="N735" s="251" t="s">
        <v>44</v>
      </c>
      <c r="O735" s="84"/>
      <c r="P735" s="221">
        <f>O735*H735</f>
        <v>0</v>
      </c>
      <c r="Q735" s="221">
        <v>0.0015200000000000001</v>
      </c>
      <c r="R735" s="221">
        <f>Q735*H735</f>
        <v>0.0015200000000000001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246</v>
      </c>
      <c r="AT735" s="223" t="s">
        <v>243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235</v>
      </c>
      <c r="BM735" s="223" t="s">
        <v>4018</v>
      </c>
    </row>
    <row r="736" s="2" customFormat="1" ht="16.5" customHeight="1">
      <c r="A736" s="38"/>
      <c r="B736" s="39"/>
      <c r="C736" s="212" t="s">
        <v>1781</v>
      </c>
      <c r="D736" s="212" t="s">
        <v>205</v>
      </c>
      <c r="E736" s="213" t="s">
        <v>4019</v>
      </c>
      <c r="F736" s="214" t="s">
        <v>4020</v>
      </c>
      <c r="G736" s="215" t="s">
        <v>280</v>
      </c>
      <c r="H736" s="216">
        <v>1</v>
      </c>
      <c r="I736" s="217"/>
      <c r="J736" s="218">
        <f>ROUND(I736*H736,2)</f>
        <v>0</v>
      </c>
      <c r="K736" s="214" t="s">
        <v>209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0.002</v>
      </c>
      <c r="R736" s="221">
        <f>Q736*H736</f>
        <v>0.002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235</v>
      </c>
      <c r="AT736" s="223" t="s">
        <v>205</v>
      </c>
      <c r="AU736" s="223" t="s">
        <v>82</v>
      </c>
      <c r="AY736" s="17" t="s">
        <v>202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80</v>
      </c>
      <c r="BK736" s="224">
        <f>ROUND(I736*H736,2)</f>
        <v>0</v>
      </c>
      <c r="BL736" s="17" t="s">
        <v>235</v>
      </c>
      <c r="BM736" s="223" t="s">
        <v>4021</v>
      </c>
    </row>
    <row r="737" s="2" customFormat="1">
      <c r="A737" s="38"/>
      <c r="B737" s="39"/>
      <c r="C737" s="40"/>
      <c r="D737" s="225" t="s">
        <v>212</v>
      </c>
      <c r="E737" s="40"/>
      <c r="F737" s="226" t="s">
        <v>4022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212</v>
      </c>
      <c r="AU737" s="17" t="s">
        <v>82</v>
      </c>
    </row>
    <row r="738" s="2" customFormat="1" ht="16.5" customHeight="1">
      <c r="A738" s="38"/>
      <c r="B738" s="39"/>
      <c r="C738" s="212" t="s">
        <v>1785</v>
      </c>
      <c r="D738" s="212" t="s">
        <v>205</v>
      </c>
      <c r="E738" s="213" t="s">
        <v>4023</v>
      </c>
      <c r="F738" s="214" t="s">
        <v>4024</v>
      </c>
      <c r="G738" s="215" t="s">
        <v>280</v>
      </c>
      <c r="H738" s="216">
        <v>1</v>
      </c>
      <c r="I738" s="217"/>
      <c r="J738" s="218">
        <f>ROUND(I738*H738,2)</f>
        <v>0</v>
      </c>
      <c r="K738" s="214" t="s">
        <v>19</v>
      </c>
      <c r="L738" s="44"/>
      <c r="M738" s="219" t="s">
        <v>19</v>
      </c>
      <c r="N738" s="220" t="s">
        <v>44</v>
      </c>
      <c r="O738" s="84"/>
      <c r="P738" s="221">
        <f>O738*H738</f>
        <v>0</v>
      </c>
      <c r="Q738" s="221">
        <v>0.002</v>
      </c>
      <c r="R738" s="221">
        <f>Q738*H738</f>
        <v>0.002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235</v>
      </c>
      <c r="AT738" s="223" t="s">
        <v>205</v>
      </c>
      <c r="AU738" s="223" t="s">
        <v>82</v>
      </c>
      <c r="AY738" s="17" t="s">
        <v>202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235</v>
      </c>
      <c r="BM738" s="223" t="s">
        <v>4025</v>
      </c>
    </row>
    <row r="739" s="2" customFormat="1" ht="16.5" customHeight="1">
      <c r="A739" s="38"/>
      <c r="B739" s="39"/>
      <c r="C739" s="212" t="s">
        <v>1789</v>
      </c>
      <c r="D739" s="212" t="s">
        <v>205</v>
      </c>
      <c r="E739" s="213" t="s">
        <v>4026</v>
      </c>
      <c r="F739" s="214" t="s">
        <v>4027</v>
      </c>
      <c r="G739" s="215" t="s">
        <v>3961</v>
      </c>
      <c r="H739" s="216">
        <v>4</v>
      </c>
      <c r="I739" s="217"/>
      <c r="J739" s="218">
        <f>ROUND(I739*H739,2)</f>
        <v>0</v>
      </c>
      <c r="K739" s="214" t="s">
        <v>19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0.050000000000000003</v>
      </c>
      <c r="R739" s="221">
        <f>Q739*H739</f>
        <v>0.20000000000000001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210</v>
      </c>
      <c r="AT739" s="223" t="s">
        <v>205</v>
      </c>
      <c r="AU739" s="223" t="s">
        <v>82</v>
      </c>
      <c r="AY739" s="17" t="s">
        <v>202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210</v>
      </c>
      <c r="BM739" s="223" t="s">
        <v>4028</v>
      </c>
    </row>
    <row r="740" s="2" customFormat="1">
      <c r="A740" s="38"/>
      <c r="B740" s="39"/>
      <c r="C740" s="40"/>
      <c r="D740" s="232" t="s">
        <v>491</v>
      </c>
      <c r="E740" s="40"/>
      <c r="F740" s="252" t="s">
        <v>4029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491</v>
      </c>
      <c r="AU740" s="17" t="s">
        <v>82</v>
      </c>
    </row>
    <row r="741" s="2" customFormat="1" ht="16.5" customHeight="1">
      <c r="A741" s="38"/>
      <c r="B741" s="39"/>
      <c r="C741" s="212" t="s">
        <v>1793</v>
      </c>
      <c r="D741" s="212" t="s">
        <v>205</v>
      </c>
      <c r="E741" s="213" t="s">
        <v>4030</v>
      </c>
      <c r="F741" s="214" t="s">
        <v>4031</v>
      </c>
      <c r="G741" s="215" t="s">
        <v>3961</v>
      </c>
      <c r="H741" s="216">
        <v>1</v>
      </c>
      <c r="I741" s="217"/>
      <c r="J741" s="218">
        <f>ROUND(I741*H741,2)</f>
        <v>0</v>
      </c>
      <c r="K741" s="214" t="s">
        <v>19</v>
      </c>
      <c r="L741" s="44"/>
      <c r="M741" s="219" t="s">
        <v>19</v>
      </c>
      <c r="N741" s="220" t="s">
        <v>44</v>
      </c>
      <c r="O741" s="84"/>
      <c r="P741" s="221">
        <f>O741*H741</f>
        <v>0</v>
      </c>
      <c r="Q741" s="221">
        <v>0.050000000000000003</v>
      </c>
      <c r="R741" s="221">
        <f>Q741*H741</f>
        <v>0.050000000000000003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210</v>
      </c>
      <c r="AT741" s="223" t="s">
        <v>205</v>
      </c>
      <c r="AU741" s="223" t="s">
        <v>82</v>
      </c>
      <c r="AY741" s="17" t="s">
        <v>202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210</v>
      </c>
      <c r="BM741" s="223" t="s">
        <v>4032</v>
      </c>
    </row>
    <row r="742" s="2" customFormat="1">
      <c r="A742" s="38"/>
      <c r="B742" s="39"/>
      <c r="C742" s="40"/>
      <c r="D742" s="232" t="s">
        <v>491</v>
      </c>
      <c r="E742" s="40"/>
      <c r="F742" s="252" t="s">
        <v>4029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491</v>
      </c>
      <c r="AU742" s="17" t="s">
        <v>82</v>
      </c>
    </row>
    <row r="743" s="2" customFormat="1" ht="16.5" customHeight="1">
      <c r="A743" s="38"/>
      <c r="B743" s="39"/>
      <c r="C743" s="212" t="s">
        <v>1797</v>
      </c>
      <c r="D743" s="212" t="s">
        <v>205</v>
      </c>
      <c r="E743" s="213" t="s">
        <v>4033</v>
      </c>
      <c r="F743" s="214" t="s">
        <v>4034</v>
      </c>
      <c r="G743" s="215" t="s">
        <v>3961</v>
      </c>
      <c r="H743" s="216">
        <v>4</v>
      </c>
      <c r="I743" s="217"/>
      <c r="J743" s="218">
        <f>ROUND(I743*H743,2)</f>
        <v>0</v>
      </c>
      <c r="K743" s="214" t="s">
        <v>19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0.050000000000000003</v>
      </c>
      <c r="R743" s="221">
        <f>Q743*H743</f>
        <v>0.20000000000000001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210</v>
      </c>
      <c r="AT743" s="223" t="s">
        <v>205</v>
      </c>
      <c r="AU743" s="223" t="s">
        <v>82</v>
      </c>
      <c r="AY743" s="17" t="s">
        <v>202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80</v>
      </c>
      <c r="BK743" s="224">
        <f>ROUND(I743*H743,2)</f>
        <v>0</v>
      </c>
      <c r="BL743" s="17" t="s">
        <v>210</v>
      </c>
      <c r="BM743" s="223" t="s">
        <v>4035</v>
      </c>
    </row>
    <row r="744" s="2" customFormat="1">
      <c r="A744" s="38"/>
      <c r="B744" s="39"/>
      <c r="C744" s="40"/>
      <c r="D744" s="232" t="s">
        <v>491</v>
      </c>
      <c r="E744" s="40"/>
      <c r="F744" s="252" t="s">
        <v>4029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491</v>
      </c>
      <c r="AU744" s="17" t="s">
        <v>82</v>
      </c>
    </row>
    <row r="745" s="2" customFormat="1" ht="16.5" customHeight="1">
      <c r="A745" s="38"/>
      <c r="B745" s="39"/>
      <c r="C745" s="212" t="s">
        <v>1802</v>
      </c>
      <c r="D745" s="212" t="s">
        <v>205</v>
      </c>
      <c r="E745" s="213" t="s">
        <v>4036</v>
      </c>
      <c r="F745" s="214" t="s">
        <v>4034</v>
      </c>
      <c r="G745" s="215" t="s">
        <v>3961</v>
      </c>
      <c r="H745" s="216">
        <v>0</v>
      </c>
      <c r="I745" s="217"/>
      <c r="J745" s="218">
        <f>ROUND(I745*H745,2)</f>
        <v>0</v>
      </c>
      <c r="K745" s="214" t="s">
        <v>19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0.050000000000000003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210</v>
      </c>
      <c r="AT745" s="223" t="s">
        <v>205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210</v>
      </c>
      <c r="BM745" s="223" t="s">
        <v>4037</v>
      </c>
    </row>
    <row r="746" s="2" customFormat="1">
      <c r="A746" s="38"/>
      <c r="B746" s="39"/>
      <c r="C746" s="40"/>
      <c r="D746" s="232" t="s">
        <v>491</v>
      </c>
      <c r="E746" s="40"/>
      <c r="F746" s="252" t="s">
        <v>4029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491</v>
      </c>
      <c r="AU746" s="17" t="s">
        <v>82</v>
      </c>
    </row>
    <row r="747" s="2" customFormat="1" ht="16.5" customHeight="1">
      <c r="A747" s="38"/>
      <c r="B747" s="39"/>
      <c r="C747" s="212" t="s">
        <v>1806</v>
      </c>
      <c r="D747" s="212" t="s">
        <v>205</v>
      </c>
      <c r="E747" s="213" t="s">
        <v>4038</v>
      </c>
      <c r="F747" s="214" t="s">
        <v>4034</v>
      </c>
      <c r="G747" s="215" t="s">
        <v>3961</v>
      </c>
      <c r="H747" s="216">
        <v>3</v>
      </c>
      <c r="I747" s="217"/>
      <c r="J747" s="218">
        <f>ROUND(I747*H747,2)</f>
        <v>0</v>
      </c>
      <c r="K747" s="214" t="s">
        <v>19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0.050000000000000003</v>
      </c>
      <c r="R747" s="221">
        <f>Q747*H747</f>
        <v>0.15000000000000002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210</v>
      </c>
      <c r="AT747" s="223" t="s">
        <v>205</v>
      </c>
      <c r="AU747" s="223" t="s">
        <v>82</v>
      </c>
      <c r="AY747" s="17" t="s">
        <v>202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210</v>
      </c>
      <c r="BM747" s="223" t="s">
        <v>4039</v>
      </c>
    </row>
    <row r="748" s="2" customFormat="1">
      <c r="A748" s="38"/>
      <c r="B748" s="39"/>
      <c r="C748" s="40"/>
      <c r="D748" s="232" t="s">
        <v>491</v>
      </c>
      <c r="E748" s="40"/>
      <c r="F748" s="252" t="s">
        <v>4029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491</v>
      </c>
      <c r="AU748" s="17" t="s">
        <v>82</v>
      </c>
    </row>
    <row r="749" s="2" customFormat="1" ht="16.5" customHeight="1">
      <c r="A749" s="38"/>
      <c r="B749" s="39"/>
      <c r="C749" s="212" t="s">
        <v>1810</v>
      </c>
      <c r="D749" s="212" t="s">
        <v>205</v>
      </c>
      <c r="E749" s="213" t="s">
        <v>4040</v>
      </c>
      <c r="F749" s="214" t="s">
        <v>4034</v>
      </c>
      <c r="G749" s="215" t="s">
        <v>3961</v>
      </c>
      <c r="H749" s="216">
        <v>2</v>
      </c>
      <c r="I749" s="217"/>
      <c r="J749" s="218">
        <f>ROUND(I749*H749,2)</f>
        <v>0</v>
      </c>
      <c r="K749" s="214" t="s">
        <v>19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0.050000000000000003</v>
      </c>
      <c r="R749" s="221">
        <f>Q749*H749</f>
        <v>0.10000000000000001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210</v>
      </c>
      <c r="AT749" s="223" t="s">
        <v>205</v>
      </c>
      <c r="AU749" s="223" t="s">
        <v>82</v>
      </c>
      <c r="AY749" s="17" t="s">
        <v>202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210</v>
      </c>
      <c r="BM749" s="223" t="s">
        <v>4041</v>
      </c>
    </row>
    <row r="750" s="2" customFormat="1">
      <c r="A750" s="38"/>
      <c r="B750" s="39"/>
      <c r="C750" s="40"/>
      <c r="D750" s="232" t="s">
        <v>491</v>
      </c>
      <c r="E750" s="40"/>
      <c r="F750" s="252" t="s">
        <v>4029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491</v>
      </c>
      <c r="AU750" s="17" t="s">
        <v>82</v>
      </c>
    </row>
    <row r="751" s="2" customFormat="1" ht="16.5" customHeight="1">
      <c r="A751" s="38"/>
      <c r="B751" s="39"/>
      <c r="C751" s="212" t="s">
        <v>1813</v>
      </c>
      <c r="D751" s="212" t="s">
        <v>205</v>
      </c>
      <c r="E751" s="213" t="s">
        <v>4042</v>
      </c>
      <c r="F751" s="214" t="s">
        <v>4027</v>
      </c>
      <c r="G751" s="215" t="s">
        <v>3961</v>
      </c>
      <c r="H751" s="216">
        <v>4</v>
      </c>
      <c r="I751" s="217"/>
      <c r="J751" s="218">
        <f>ROUND(I751*H751,2)</f>
        <v>0</v>
      </c>
      <c r="K751" s="214" t="s">
        <v>19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0.050000000000000003</v>
      </c>
      <c r="R751" s="221">
        <f>Q751*H751</f>
        <v>0.20000000000000001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210</v>
      </c>
      <c r="AT751" s="223" t="s">
        <v>205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210</v>
      </c>
      <c r="BM751" s="223" t="s">
        <v>4043</v>
      </c>
    </row>
    <row r="752" s="2" customFormat="1">
      <c r="A752" s="38"/>
      <c r="B752" s="39"/>
      <c r="C752" s="40"/>
      <c r="D752" s="232" t="s">
        <v>491</v>
      </c>
      <c r="E752" s="40"/>
      <c r="F752" s="252" t="s">
        <v>4029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491</v>
      </c>
      <c r="AU752" s="17" t="s">
        <v>82</v>
      </c>
    </row>
    <row r="753" s="2" customFormat="1" ht="24.15" customHeight="1">
      <c r="A753" s="38"/>
      <c r="B753" s="39"/>
      <c r="C753" s="212" t="s">
        <v>1816</v>
      </c>
      <c r="D753" s="212" t="s">
        <v>205</v>
      </c>
      <c r="E753" s="213" t="s">
        <v>4044</v>
      </c>
      <c r="F753" s="214" t="s">
        <v>4045</v>
      </c>
      <c r="G753" s="215" t="s">
        <v>218</v>
      </c>
      <c r="H753" s="216">
        <v>10.331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0</v>
      </c>
      <c r="R753" s="221">
        <f>Q753*H753</f>
        <v>0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235</v>
      </c>
      <c r="AT753" s="223" t="s">
        <v>205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235</v>
      </c>
      <c r="BM753" s="223" t="s">
        <v>4046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4047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12" customFormat="1" ht="22.8" customHeight="1">
      <c r="A755" s="12"/>
      <c r="B755" s="196"/>
      <c r="C755" s="197"/>
      <c r="D755" s="198" t="s">
        <v>72</v>
      </c>
      <c r="E755" s="210" t="s">
        <v>4048</v>
      </c>
      <c r="F755" s="210" t="s">
        <v>4049</v>
      </c>
      <c r="G755" s="197"/>
      <c r="H755" s="197"/>
      <c r="I755" s="200"/>
      <c r="J755" s="211">
        <f>BK755</f>
        <v>0</v>
      </c>
      <c r="K755" s="197"/>
      <c r="L755" s="202"/>
      <c r="M755" s="203"/>
      <c r="N755" s="204"/>
      <c r="O755" s="204"/>
      <c r="P755" s="205">
        <f>SUM(P756:P772)</f>
        <v>0</v>
      </c>
      <c r="Q755" s="204"/>
      <c r="R755" s="205">
        <f>SUM(R756:R772)</f>
        <v>3.9600000000000004</v>
      </c>
      <c r="S755" s="204"/>
      <c r="T755" s="206">
        <f>SUM(T756:T772)</f>
        <v>0.82679999999999998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7" t="s">
        <v>82</v>
      </c>
      <c r="AT755" s="208" t="s">
        <v>72</v>
      </c>
      <c r="AU755" s="208" t="s">
        <v>80</v>
      </c>
      <c r="AY755" s="207" t="s">
        <v>202</v>
      </c>
      <c r="BK755" s="209">
        <f>SUM(BK756:BK772)</f>
        <v>0</v>
      </c>
    </row>
    <row r="756" s="2" customFormat="1" ht="24.15" customHeight="1">
      <c r="A756" s="38"/>
      <c r="B756" s="39"/>
      <c r="C756" s="212" t="s">
        <v>1820</v>
      </c>
      <c r="D756" s="212" t="s">
        <v>205</v>
      </c>
      <c r="E756" s="213" t="s">
        <v>4050</v>
      </c>
      <c r="F756" s="214" t="s">
        <v>4051</v>
      </c>
      <c r="G756" s="215" t="s">
        <v>268</v>
      </c>
      <c r="H756" s="216">
        <v>30</v>
      </c>
      <c r="I756" s="217"/>
      <c r="J756" s="218">
        <f>ROUND(I756*H756,2)</f>
        <v>0</v>
      </c>
      <c r="K756" s="214" t="s">
        <v>209</v>
      </c>
      <c r="L756" s="44"/>
      <c r="M756" s="219" t="s">
        <v>19</v>
      </c>
      <c r="N756" s="220" t="s">
        <v>44</v>
      </c>
      <c r="O756" s="84"/>
      <c r="P756" s="221">
        <f>O756*H756</f>
        <v>0</v>
      </c>
      <c r="Q756" s="221">
        <v>0</v>
      </c>
      <c r="R756" s="221">
        <f>Q756*H756</f>
        <v>0</v>
      </c>
      <c r="S756" s="221">
        <v>0.017000000000000001</v>
      </c>
      <c r="T756" s="222">
        <f>S756*H756</f>
        <v>0.51000000000000001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235</v>
      </c>
      <c r="AT756" s="223" t="s">
        <v>205</v>
      </c>
      <c r="AU756" s="223" t="s">
        <v>82</v>
      </c>
      <c r="AY756" s="17" t="s">
        <v>202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235</v>
      </c>
      <c r="BM756" s="223" t="s">
        <v>4052</v>
      </c>
    </row>
    <row r="757" s="2" customFormat="1">
      <c r="A757" s="38"/>
      <c r="B757" s="39"/>
      <c r="C757" s="40"/>
      <c r="D757" s="225" t="s">
        <v>212</v>
      </c>
      <c r="E757" s="40"/>
      <c r="F757" s="226" t="s">
        <v>4053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212</v>
      </c>
      <c r="AU757" s="17" t="s">
        <v>82</v>
      </c>
    </row>
    <row r="758" s="2" customFormat="1" ht="16.5" customHeight="1">
      <c r="A758" s="38"/>
      <c r="B758" s="39"/>
      <c r="C758" s="212" t="s">
        <v>1823</v>
      </c>
      <c r="D758" s="212" t="s">
        <v>205</v>
      </c>
      <c r="E758" s="213" t="s">
        <v>4054</v>
      </c>
      <c r="F758" s="214" t="s">
        <v>4055</v>
      </c>
      <c r="G758" s="215" t="s">
        <v>268</v>
      </c>
      <c r="H758" s="216">
        <v>30</v>
      </c>
      <c r="I758" s="217"/>
      <c r="J758" s="218">
        <f>ROUND(I758*H758,2)</f>
        <v>0</v>
      </c>
      <c r="K758" s="214" t="s">
        <v>209</v>
      </c>
      <c r="L758" s="44"/>
      <c r="M758" s="219" t="s">
        <v>19</v>
      </c>
      <c r="N758" s="220" t="s">
        <v>44</v>
      </c>
      <c r="O758" s="84"/>
      <c r="P758" s="221">
        <f>O758*H758</f>
        <v>0</v>
      </c>
      <c r="Q758" s="221">
        <v>0</v>
      </c>
      <c r="R758" s="221">
        <f>Q758*H758</f>
        <v>0</v>
      </c>
      <c r="S758" s="221">
        <v>0</v>
      </c>
      <c r="T758" s="222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235</v>
      </c>
      <c r="AT758" s="223" t="s">
        <v>205</v>
      </c>
      <c r="AU758" s="223" t="s">
        <v>82</v>
      </c>
      <c r="AY758" s="17" t="s">
        <v>202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80</v>
      </c>
      <c r="BK758" s="224">
        <f>ROUND(I758*H758,2)</f>
        <v>0</v>
      </c>
      <c r="BL758" s="17" t="s">
        <v>235</v>
      </c>
      <c r="BM758" s="223" t="s">
        <v>4056</v>
      </c>
    </row>
    <row r="759" s="2" customFormat="1">
      <c r="A759" s="38"/>
      <c r="B759" s="39"/>
      <c r="C759" s="40"/>
      <c r="D759" s="225" t="s">
        <v>212</v>
      </c>
      <c r="E759" s="40"/>
      <c r="F759" s="226" t="s">
        <v>4057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212</v>
      </c>
      <c r="AU759" s="17" t="s">
        <v>82</v>
      </c>
    </row>
    <row r="760" s="2" customFormat="1" ht="16.5" customHeight="1">
      <c r="A760" s="38"/>
      <c r="B760" s="39"/>
      <c r="C760" s="242" t="s">
        <v>1828</v>
      </c>
      <c r="D760" s="242" t="s">
        <v>243</v>
      </c>
      <c r="E760" s="243" t="s">
        <v>4058</v>
      </c>
      <c r="F760" s="244" t="s">
        <v>4059</v>
      </c>
      <c r="G760" s="245" t="s">
        <v>2157</v>
      </c>
      <c r="H760" s="246">
        <v>2.7000000000000002</v>
      </c>
      <c r="I760" s="247"/>
      <c r="J760" s="248">
        <f>ROUND(I760*H760,2)</f>
        <v>0</v>
      </c>
      <c r="K760" s="244" t="s">
        <v>209</v>
      </c>
      <c r="L760" s="249"/>
      <c r="M760" s="250" t="s">
        <v>19</v>
      </c>
      <c r="N760" s="251" t="s">
        <v>44</v>
      </c>
      <c r="O760" s="84"/>
      <c r="P760" s="221">
        <f>O760*H760</f>
        <v>0</v>
      </c>
      <c r="Q760" s="221">
        <v>0.55000000000000004</v>
      </c>
      <c r="R760" s="221">
        <f>Q760*H760</f>
        <v>1.4850000000000003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246</v>
      </c>
      <c r="AT760" s="223" t="s">
        <v>243</v>
      </c>
      <c r="AU760" s="223" t="s">
        <v>82</v>
      </c>
      <c r="AY760" s="17" t="s">
        <v>202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235</v>
      </c>
      <c r="BM760" s="223" t="s">
        <v>4060</v>
      </c>
    </row>
    <row r="761" s="2" customFormat="1">
      <c r="A761" s="38"/>
      <c r="B761" s="39"/>
      <c r="C761" s="40"/>
      <c r="D761" s="232" t="s">
        <v>491</v>
      </c>
      <c r="E761" s="40"/>
      <c r="F761" s="252" t="s">
        <v>4061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491</v>
      </c>
      <c r="AU761" s="17" t="s">
        <v>82</v>
      </c>
    </row>
    <row r="762" s="13" customFormat="1">
      <c r="A762" s="13"/>
      <c r="B762" s="230"/>
      <c r="C762" s="231"/>
      <c r="D762" s="232" t="s">
        <v>221</v>
      </c>
      <c r="E762" s="233" t="s">
        <v>19</v>
      </c>
      <c r="F762" s="234" t="s">
        <v>4062</v>
      </c>
      <c r="G762" s="231"/>
      <c r="H762" s="235">
        <v>1.3500000000000001</v>
      </c>
      <c r="I762" s="236"/>
      <c r="J762" s="231"/>
      <c r="K762" s="231"/>
      <c r="L762" s="237"/>
      <c r="M762" s="238"/>
      <c r="N762" s="239"/>
      <c r="O762" s="239"/>
      <c r="P762" s="239"/>
      <c r="Q762" s="239"/>
      <c r="R762" s="239"/>
      <c r="S762" s="239"/>
      <c r="T762" s="24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1" t="s">
        <v>221</v>
      </c>
      <c r="AU762" s="241" t="s">
        <v>82</v>
      </c>
      <c r="AV762" s="13" t="s">
        <v>82</v>
      </c>
      <c r="AW762" s="13" t="s">
        <v>35</v>
      </c>
      <c r="AX762" s="13" t="s">
        <v>73</v>
      </c>
      <c r="AY762" s="241" t="s">
        <v>202</v>
      </c>
    </row>
    <row r="763" s="13" customFormat="1">
      <c r="A763" s="13"/>
      <c r="B763" s="230"/>
      <c r="C763" s="231"/>
      <c r="D763" s="232" t="s">
        <v>221</v>
      </c>
      <c r="E763" s="233" t="s">
        <v>19</v>
      </c>
      <c r="F763" s="234" t="s">
        <v>4062</v>
      </c>
      <c r="G763" s="231"/>
      <c r="H763" s="235">
        <v>1.3500000000000001</v>
      </c>
      <c r="I763" s="236"/>
      <c r="J763" s="231"/>
      <c r="K763" s="231"/>
      <c r="L763" s="237"/>
      <c r="M763" s="238"/>
      <c r="N763" s="239"/>
      <c r="O763" s="239"/>
      <c r="P763" s="239"/>
      <c r="Q763" s="239"/>
      <c r="R763" s="239"/>
      <c r="S763" s="239"/>
      <c r="T763" s="24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1" t="s">
        <v>221</v>
      </c>
      <c r="AU763" s="241" t="s">
        <v>82</v>
      </c>
      <c r="AV763" s="13" t="s">
        <v>82</v>
      </c>
      <c r="AW763" s="13" t="s">
        <v>35</v>
      </c>
      <c r="AX763" s="13" t="s">
        <v>73</v>
      </c>
      <c r="AY763" s="241" t="s">
        <v>202</v>
      </c>
    </row>
    <row r="764" s="2" customFormat="1" ht="24.15" customHeight="1">
      <c r="A764" s="38"/>
      <c r="B764" s="39"/>
      <c r="C764" s="212" t="s">
        <v>1831</v>
      </c>
      <c r="D764" s="212" t="s">
        <v>205</v>
      </c>
      <c r="E764" s="213" t="s">
        <v>4063</v>
      </c>
      <c r="F764" s="214" t="s">
        <v>4064</v>
      </c>
      <c r="G764" s="215" t="s">
        <v>208</v>
      </c>
      <c r="H764" s="216">
        <v>20</v>
      </c>
      <c r="I764" s="217"/>
      <c r="J764" s="218">
        <f>ROUND(I764*H764,2)</f>
        <v>0</v>
      </c>
      <c r="K764" s="214" t="s">
        <v>209</v>
      </c>
      <c r="L764" s="44"/>
      <c r="M764" s="219" t="s">
        <v>19</v>
      </c>
      <c r="N764" s="220" t="s">
        <v>44</v>
      </c>
      <c r="O764" s="84"/>
      <c r="P764" s="221">
        <f>O764*H764</f>
        <v>0</v>
      </c>
      <c r="Q764" s="221">
        <v>0</v>
      </c>
      <c r="R764" s="221">
        <f>Q764*H764</f>
        <v>0</v>
      </c>
      <c r="S764" s="221">
        <v>0.01584</v>
      </c>
      <c r="T764" s="222">
        <f>S764*H764</f>
        <v>0.31679999999999997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235</v>
      </c>
      <c r="AT764" s="223" t="s">
        <v>205</v>
      </c>
      <c r="AU764" s="223" t="s">
        <v>82</v>
      </c>
      <c r="AY764" s="17" t="s">
        <v>202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235</v>
      </c>
      <c r="BM764" s="223" t="s">
        <v>4065</v>
      </c>
    </row>
    <row r="765" s="2" customFormat="1">
      <c r="A765" s="38"/>
      <c r="B765" s="39"/>
      <c r="C765" s="40"/>
      <c r="D765" s="225" t="s">
        <v>212</v>
      </c>
      <c r="E765" s="40"/>
      <c r="F765" s="226" t="s">
        <v>4066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212</v>
      </c>
      <c r="AU765" s="17" t="s">
        <v>82</v>
      </c>
    </row>
    <row r="766" s="2" customFormat="1" ht="24.15" customHeight="1">
      <c r="A766" s="38"/>
      <c r="B766" s="39"/>
      <c r="C766" s="212" t="s">
        <v>1834</v>
      </c>
      <c r="D766" s="212" t="s">
        <v>205</v>
      </c>
      <c r="E766" s="213" t="s">
        <v>4067</v>
      </c>
      <c r="F766" s="214" t="s">
        <v>4068</v>
      </c>
      <c r="G766" s="215" t="s">
        <v>208</v>
      </c>
      <c r="H766" s="216">
        <v>20</v>
      </c>
      <c r="I766" s="217"/>
      <c r="J766" s="218">
        <f>ROUND(I766*H766,2)</f>
        <v>0</v>
      </c>
      <c r="K766" s="214" t="s">
        <v>209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</v>
      </c>
      <c r="R766" s="221">
        <f>Q766*H766</f>
        <v>0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235</v>
      </c>
      <c r="AT766" s="223" t="s">
        <v>205</v>
      </c>
      <c r="AU766" s="223" t="s">
        <v>82</v>
      </c>
      <c r="AY766" s="17" t="s">
        <v>202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80</v>
      </c>
      <c r="BK766" s="224">
        <f>ROUND(I766*H766,2)</f>
        <v>0</v>
      </c>
      <c r="BL766" s="17" t="s">
        <v>235</v>
      </c>
      <c r="BM766" s="223" t="s">
        <v>4069</v>
      </c>
    </row>
    <row r="767" s="2" customFormat="1">
      <c r="A767" s="38"/>
      <c r="B767" s="39"/>
      <c r="C767" s="40"/>
      <c r="D767" s="225" t="s">
        <v>212</v>
      </c>
      <c r="E767" s="40"/>
      <c r="F767" s="226" t="s">
        <v>4070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212</v>
      </c>
      <c r="AU767" s="17" t="s">
        <v>82</v>
      </c>
    </row>
    <row r="768" s="2" customFormat="1" ht="16.5" customHeight="1">
      <c r="A768" s="38"/>
      <c r="B768" s="39"/>
      <c r="C768" s="242" t="s">
        <v>1838</v>
      </c>
      <c r="D768" s="242" t="s">
        <v>243</v>
      </c>
      <c r="E768" s="243" t="s">
        <v>4071</v>
      </c>
      <c r="F768" s="244" t="s">
        <v>4072</v>
      </c>
      <c r="G768" s="245" t="s">
        <v>2157</v>
      </c>
      <c r="H768" s="246">
        <v>4.5</v>
      </c>
      <c r="I768" s="247"/>
      <c r="J768" s="248">
        <f>ROUND(I768*H768,2)</f>
        <v>0</v>
      </c>
      <c r="K768" s="244" t="s">
        <v>209</v>
      </c>
      <c r="L768" s="249"/>
      <c r="M768" s="250" t="s">
        <v>19</v>
      </c>
      <c r="N768" s="251" t="s">
        <v>44</v>
      </c>
      <c r="O768" s="84"/>
      <c r="P768" s="221">
        <f>O768*H768</f>
        <v>0</v>
      </c>
      <c r="Q768" s="221">
        <v>0.55000000000000004</v>
      </c>
      <c r="R768" s="221">
        <f>Q768*H768</f>
        <v>2.4750000000000001</v>
      </c>
      <c r="S768" s="221">
        <v>0</v>
      </c>
      <c r="T768" s="22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3" t="s">
        <v>246</v>
      </c>
      <c r="AT768" s="223" t="s">
        <v>243</v>
      </c>
      <c r="AU768" s="223" t="s">
        <v>82</v>
      </c>
      <c r="AY768" s="17" t="s">
        <v>202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7" t="s">
        <v>80</v>
      </c>
      <c r="BK768" s="224">
        <f>ROUND(I768*H768,2)</f>
        <v>0</v>
      </c>
      <c r="BL768" s="17" t="s">
        <v>235</v>
      </c>
      <c r="BM768" s="223" t="s">
        <v>4073</v>
      </c>
    </row>
    <row r="769" s="13" customFormat="1">
      <c r="A769" s="13"/>
      <c r="B769" s="230"/>
      <c r="C769" s="231"/>
      <c r="D769" s="232" t="s">
        <v>221</v>
      </c>
      <c r="E769" s="233" t="s">
        <v>19</v>
      </c>
      <c r="F769" s="234" t="s">
        <v>4074</v>
      </c>
      <c r="G769" s="231"/>
      <c r="H769" s="235">
        <v>2.25</v>
      </c>
      <c r="I769" s="236"/>
      <c r="J769" s="231"/>
      <c r="K769" s="231"/>
      <c r="L769" s="237"/>
      <c r="M769" s="238"/>
      <c r="N769" s="239"/>
      <c r="O769" s="239"/>
      <c r="P769" s="239"/>
      <c r="Q769" s="239"/>
      <c r="R769" s="239"/>
      <c r="S769" s="239"/>
      <c r="T769" s="24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1" t="s">
        <v>221</v>
      </c>
      <c r="AU769" s="241" t="s">
        <v>82</v>
      </c>
      <c r="AV769" s="13" t="s">
        <v>82</v>
      </c>
      <c r="AW769" s="13" t="s">
        <v>35</v>
      </c>
      <c r="AX769" s="13" t="s">
        <v>73</v>
      </c>
      <c r="AY769" s="241" t="s">
        <v>202</v>
      </c>
    </row>
    <row r="770" s="13" customFormat="1">
      <c r="A770" s="13"/>
      <c r="B770" s="230"/>
      <c r="C770" s="231"/>
      <c r="D770" s="232" t="s">
        <v>221</v>
      </c>
      <c r="E770" s="233" t="s">
        <v>19</v>
      </c>
      <c r="F770" s="234" t="s">
        <v>4074</v>
      </c>
      <c r="G770" s="231"/>
      <c r="H770" s="235">
        <v>2.25</v>
      </c>
      <c r="I770" s="236"/>
      <c r="J770" s="231"/>
      <c r="K770" s="231"/>
      <c r="L770" s="237"/>
      <c r="M770" s="238"/>
      <c r="N770" s="239"/>
      <c r="O770" s="239"/>
      <c r="P770" s="239"/>
      <c r="Q770" s="239"/>
      <c r="R770" s="239"/>
      <c r="S770" s="239"/>
      <c r="T770" s="24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1" t="s">
        <v>221</v>
      </c>
      <c r="AU770" s="241" t="s">
        <v>82</v>
      </c>
      <c r="AV770" s="13" t="s">
        <v>82</v>
      </c>
      <c r="AW770" s="13" t="s">
        <v>35</v>
      </c>
      <c r="AX770" s="13" t="s">
        <v>73</v>
      </c>
      <c r="AY770" s="241" t="s">
        <v>202</v>
      </c>
    </row>
    <row r="771" s="2" customFormat="1" ht="24.15" customHeight="1">
      <c r="A771" s="38"/>
      <c r="B771" s="39"/>
      <c r="C771" s="212" t="s">
        <v>1842</v>
      </c>
      <c r="D771" s="212" t="s">
        <v>205</v>
      </c>
      <c r="E771" s="213" t="s">
        <v>4075</v>
      </c>
      <c r="F771" s="214" t="s">
        <v>4076</v>
      </c>
      <c r="G771" s="215" t="s">
        <v>218</v>
      </c>
      <c r="H771" s="216">
        <v>3.96</v>
      </c>
      <c r="I771" s="217"/>
      <c r="J771" s="218">
        <f>ROUND(I771*H771,2)</f>
        <v>0</v>
      </c>
      <c r="K771" s="214" t="s">
        <v>209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3" t="s">
        <v>235</v>
      </c>
      <c r="AT771" s="223" t="s">
        <v>205</v>
      </c>
      <c r="AU771" s="223" t="s">
        <v>82</v>
      </c>
      <c r="AY771" s="17" t="s">
        <v>202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80</v>
      </c>
      <c r="BK771" s="224">
        <f>ROUND(I771*H771,2)</f>
        <v>0</v>
      </c>
      <c r="BL771" s="17" t="s">
        <v>235</v>
      </c>
      <c r="BM771" s="223" t="s">
        <v>4077</v>
      </c>
    </row>
    <row r="772" s="2" customFormat="1">
      <c r="A772" s="38"/>
      <c r="B772" s="39"/>
      <c r="C772" s="40"/>
      <c r="D772" s="225" t="s">
        <v>212</v>
      </c>
      <c r="E772" s="40"/>
      <c r="F772" s="226" t="s">
        <v>4078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212</v>
      </c>
      <c r="AU772" s="17" t="s">
        <v>82</v>
      </c>
    </row>
    <row r="773" s="12" customFormat="1" ht="22.8" customHeight="1">
      <c r="A773" s="12"/>
      <c r="B773" s="196"/>
      <c r="C773" s="197"/>
      <c r="D773" s="198" t="s">
        <v>72</v>
      </c>
      <c r="E773" s="210" t="s">
        <v>4079</v>
      </c>
      <c r="F773" s="210" t="s">
        <v>4080</v>
      </c>
      <c r="G773" s="197"/>
      <c r="H773" s="197"/>
      <c r="I773" s="200"/>
      <c r="J773" s="211">
        <f>BK773</f>
        <v>0</v>
      </c>
      <c r="K773" s="197"/>
      <c r="L773" s="202"/>
      <c r="M773" s="203"/>
      <c r="N773" s="204"/>
      <c r="O773" s="204"/>
      <c r="P773" s="205">
        <f>SUM(P774:P779)</f>
        <v>0</v>
      </c>
      <c r="Q773" s="204"/>
      <c r="R773" s="205">
        <f>SUM(R774:R779)</f>
        <v>0.0049199999999999999</v>
      </c>
      <c r="S773" s="204"/>
      <c r="T773" s="206">
        <f>SUM(T774:T779)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07" t="s">
        <v>82</v>
      </c>
      <c r="AT773" s="208" t="s">
        <v>72</v>
      </c>
      <c r="AU773" s="208" t="s">
        <v>80</v>
      </c>
      <c r="AY773" s="207" t="s">
        <v>202</v>
      </c>
      <c r="BK773" s="209">
        <f>SUM(BK774:BK779)</f>
        <v>0</v>
      </c>
    </row>
    <row r="774" s="2" customFormat="1" ht="24.15" customHeight="1">
      <c r="A774" s="38"/>
      <c r="B774" s="39"/>
      <c r="C774" s="212" t="s">
        <v>1845</v>
      </c>
      <c r="D774" s="212" t="s">
        <v>205</v>
      </c>
      <c r="E774" s="213" t="s">
        <v>4081</v>
      </c>
      <c r="F774" s="214" t="s">
        <v>4082</v>
      </c>
      <c r="G774" s="215" t="s">
        <v>268</v>
      </c>
      <c r="H774" s="216">
        <v>30</v>
      </c>
      <c r="I774" s="217"/>
      <c r="J774" s="218">
        <f>ROUND(I774*H774,2)</f>
        <v>0</v>
      </c>
      <c r="K774" s="214" t="s">
        <v>209</v>
      </c>
      <c r="L774" s="44"/>
      <c r="M774" s="219" t="s">
        <v>19</v>
      </c>
      <c r="N774" s="220" t="s">
        <v>44</v>
      </c>
      <c r="O774" s="84"/>
      <c r="P774" s="221">
        <f>O774*H774</f>
        <v>0</v>
      </c>
      <c r="Q774" s="221">
        <v>1.0000000000000001E-05</v>
      </c>
      <c r="R774" s="221">
        <f>Q774*H774</f>
        <v>0.00030000000000000003</v>
      </c>
      <c r="S774" s="221">
        <v>0</v>
      </c>
      <c r="T774" s="22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3" t="s">
        <v>235</v>
      </c>
      <c r="AT774" s="223" t="s">
        <v>205</v>
      </c>
      <c r="AU774" s="223" t="s">
        <v>82</v>
      </c>
      <c r="AY774" s="17" t="s">
        <v>202</v>
      </c>
      <c r="BE774" s="224">
        <f>IF(N774="základní",J774,0)</f>
        <v>0</v>
      </c>
      <c r="BF774" s="224">
        <f>IF(N774="snížená",J774,0)</f>
        <v>0</v>
      </c>
      <c r="BG774" s="224">
        <f>IF(N774="zákl. přenesená",J774,0)</f>
        <v>0</v>
      </c>
      <c r="BH774" s="224">
        <f>IF(N774="sníž. přenesená",J774,0)</f>
        <v>0</v>
      </c>
      <c r="BI774" s="224">
        <f>IF(N774="nulová",J774,0)</f>
        <v>0</v>
      </c>
      <c r="BJ774" s="17" t="s">
        <v>80</v>
      </c>
      <c r="BK774" s="224">
        <f>ROUND(I774*H774,2)</f>
        <v>0</v>
      </c>
      <c r="BL774" s="17" t="s">
        <v>235</v>
      </c>
      <c r="BM774" s="223" t="s">
        <v>4083</v>
      </c>
    </row>
    <row r="775" s="2" customFormat="1">
      <c r="A775" s="38"/>
      <c r="B775" s="39"/>
      <c r="C775" s="40"/>
      <c r="D775" s="225" t="s">
        <v>212</v>
      </c>
      <c r="E775" s="40"/>
      <c r="F775" s="226" t="s">
        <v>4084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212</v>
      </c>
      <c r="AU775" s="17" t="s">
        <v>82</v>
      </c>
    </row>
    <row r="776" s="2" customFormat="1" ht="24.15" customHeight="1">
      <c r="A776" s="38"/>
      <c r="B776" s="39"/>
      <c r="C776" s="242" t="s">
        <v>1850</v>
      </c>
      <c r="D776" s="242" t="s">
        <v>243</v>
      </c>
      <c r="E776" s="243" t="s">
        <v>4085</v>
      </c>
      <c r="F776" s="244" t="s">
        <v>4086</v>
      </c>
      <c r="G776" s="245" t="s">
        <v>268</v>
      </c>
      <c r="H776" s="246">
        <v>33</v>
      </c>
      <c r="I776" s="247"/>
      <c r="J776" s="248">
        <f>ROUND(I776*H776,2)</f>
        <v>0</v>
      </c>
      <c r="K776" s="244" t="s">
        <v>209</v>
      </c>
      <c r="L776" s="249"/>
      <c r="M776" s="250" t="s">
        <v>19</v>
      </c>
      <c r="N776" s="251" t="s">
        <v>44</v>
      </c>
      <c r="O776" s="84"/>
      <c r="P776" s="221">
        <f>O776*H776</f>
        <v>0</v>
      </c>
      <c r="Q776" s="221">
        <v>0.00013999999999999999</v>
      </c>
      <c r="R776" s="221">
        <f>Q776*H776</f>
        <v>0.00462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246</v>
      </c>
      <c r="AT776" s="223" t="s">
        <v>243</v>
      </c>
      <c r="AU776" s="223" t="s">
        <v>82</v>
      </c>
      <c r="AY776" s="17" t="s">
        <v>202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80</v>
      </c>
      <c r="BK776" s="224">
        <f>ROUND(I776*H776,2)</f>
        <v>0</v>
      </c>
      <c r="BL776" s="17" t="s">
        <v>235</v>
      </c>
      <c r="BM776" s="223" t="s">
        <v>4087</v>
      </c>
    </row>
    <row r="777" s="13" customFormat="1">
      <c r="A777" s="13"/>
      <c r="B777" s="230"/>
      <c r="C777" s="231"/>
      <c r="D777" s="232" t="s">
        <v>221</v>
      </c>
      <c r="E777" s="231"/>
      <c r="F777" s="234" t="s">
        <v>4088</v>
      </c>
      <c r="G777" s="231"/>
      <c r="H777" s="235">
        <v>33</v>
      </c>
      <c r="I777" s="236"/>
      <c r="J777" s="231"/>
      <c r="K777" s="231"/>
      <c r="L777" s="237"/>
      <c r="M777" s="238"/>
      <c r="N777" s="239"/>
      <c r="O777" s="239"/>
      <c r="P777" s="239"/>
      <c r="Q777" s="239"/>
      <c r="R777" s="239"/>
      <c r="S777" s="239"/>
      <c r="T777" s="24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1" t="s">
        <v>221</v>
      </c>
      <c r="AU777" s="241" t="s">
        <v>82</v>
      </c>
      <c r="AV777" s="13" t="s">
        <v>82</v>
      </c>
      <c r="AW777" s="13" t="s">
        <v>4</v>
      </c>
      <c r="AX777" s="13" t="s">
        <v>80</v>
      </c>
      <c r="AY777" s="241" t="s">
        <v>202</v>
      </c>
    </row>
    <row r="778" s="2" customFormat="1" ht="24.15" customHeight="1">
      <c r="A778" s="38"/>
      <c r="B778" s="39"/>
      <c r="C778" s="212" t="s">
        <v>1853</v>
      </c>
      <c r="D778" s="212" t="s">
        <v>205</v>
      </c>
      <c r="E778" s="213" t="s">
        <v>4089</v>
      </c>
      <c r="F778" s="214" t="s">
        <v>4090</v>
      </c>
      <c r="G778" s="215" t="s">
        <v>218</v>
      </c>
      <c r="H778" s="216">
        <v>0.0050000000000000001</v>
      </c>
      <c r="I778" s="217"/>
      <c r="J778" s="218">
        <f>ROUND(I778*H778,2)</f>
        <v>0</v>
      </c>
      <c r="K778" s="214" t="s">
        <v>209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</v>
      </c>
      <c r="R778" s="221">
        <f>Q778*H778</f>
        <v>0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235</v>
      </c>
      <c r="AT778" s="223" t="s">
        <v>205</v>
      </c>
      <c r="AU778" s="223" t="s">
        <v>82</v>
      </c>
      <c r="AY778" s="17" t="s">
        <v>202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235</v>
      </c>
      <c r="BM778" s="223" t="s">
        <v>4091</v>
      </c>
    </row>
    <row r="779" s="2" customFormat="1">
      <c r="A779" s="38"/>
      <c r="B779" s="39"/>
      <c r="C779" s="40"/>
      <c r="D779" s="225" t="s">
        <v>212</v>
      </c>
      <c r="E779" s="40"/>
      <c r="F779" s="226" t="s">
        <v>4092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212</v>
      </c>
      <c r="AU779" s="17" t="s">
        <v>82</v>
      </c>
    </row>
    <row r="780" s="12" customFormat="1" ht="22.8" customHeight="1">
      <c r="A780" s="12"/>
      <c r="B780" s="196"/>
      <c r="C780" s="197"/>
      <c r="D780" s="198" t="s">
        <v>72</v>
      </c>
      <c r="E780" s="210" t="s">
        <v>633</v>
      </c>
      <c r="F780" s="210" t="s">
        <v>634</v>
      </c>
      <c r="G780" s="197"/>
      <c r="H780" s="197"/>
      <c r="I780" s="200"/>
      <c r="J780" s="211">
        <f>BK780</f>
        <v>0</v>
      </c>
      <c r="K780" s="197"/>
      <c r="L780" s="202"/>
      <c r="M780" s="203"/>
      <c r="N780" s="204"/>
      <c r="O780" s="204"/>
      <c r="P780" s="205">
        <f>SUM(P781:P789)</f>
        <v>0</v>
      </c>
      <c r="Q780" s="204"/>
      <c r="R780" s="205">
        <f>SUM(R781:R789)</f>
        <v>0.061887520000000001</v>
      </c>
      <c r="S780" s="204"/>
      <c r="T780" s="206">
        <f>SUM(T781:T789)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07" t="s">
        <v>82</v>
      </c>
      <c r="AT780" s="208" t="s">
        <v>72</v>
      </c>
      <c r="AU780" s="208" t="s">
        <v>80</v>
      </c>
      <c r="AY780" s="207" t="s">
        <v>202</v>
      </c>
      <c r="BK780" s="209">
        <f>SUM(BK781:BK789)</f>
        <v>0</v>
      </c>
    </row>
    <row r="781" s="2" customFormat="1" ht="16.5" customHeight="1">
      <c r="A781" s="38"/>
      <c r="B781" s="39"/>
      <c r="C781" s="212" t="s">
        <v>1856</v>
      </c>
      <c r="D781" s="212" t="s">
        <v>205</v>
      </c>
      <c r="E781" s="213" t="s">
        <v>4093</v>
      </c>
      <c r="F781" s="214" t="s">
        <v>4094</v>
      </c>
      <c r="G781" s="215" t="s">
        <v>647</v>
      </c>
      <c r="H781" s="216">
        <v>55.536000000000001</v>
      </c>
      <c r="I781" s="217"/>
      <c r="J781" s="218">
        <f>ROUND(I781*H781,2)</f>
        <v>0</v>
      </c>
      <c r="K781" s="214" t="s">
        <v>209</v>
      </c>
      <c r="L781" s="44"/>
      <c r="M781" s="219" t="s">
        <v>19</v>
      </c>
      <c r="N781" s="220" t="s">
        <v>44</v>
      </c>
      <c r="O781" s="84"/>
      <c r="P781" s="221">
        <f>O781*H781</f>
        <v>0</v>
      </c>
      <c r="Q781" s="221">
        <v>6.9999999999999994E-05</v>
      </c>
      <c r="R781" s="221">
        <f>Q781*H781</f>
        <v>0.0038875199999999998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235</v>
      </c>
      <c r="AT781" s="223" t="s">
        <v>205</v>
      </c>
      <c r="AU781" s="223" t="s">
        <v>82</v>
      </c>
      <c r="AY781" s="17" t="s">
        <v>202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235</v>
      </c>
      <c r="BM781" s="223" t="s">
        <v>4095</v>
      </c>
    </row>
    <row r="782" s="2" customFormat="1">
      <c r="A782" s="38"/>
      <c r="B782" s="39"/>
      <c r="C782" s="40"/>
      <c r="D782" s="225" t="s">
        <v>212</v>
      </c>
      <c r="E782" s="40"/>
      <c r="F782" s="226" t="s">
        <v>4096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212</v>
      </c>
      <c r="AU782" s="17" t="s">
        <v>82</v>
      </c>
    </row>
    <row r="783" s="2" customFormat="1" ht="16.5" customHeight="1">
      <c r="A783" s="38"/>
      <c r="B783" s="39"/>
      <c r="C783" s="242" t="s">
        <v>1859</v>
      </c>
      <c r="D783" s="242" t="s">
        <v>243</v>
      </c>
      <c r="E783" s="243" t="s">
        <v>4097</v>
      </c>
      <c r="F783" s="244" t="s">
        <v>4098</v>
      </c>
      <c r="G783" s="245" t="s">
        <v>218</v>
      </c>
      <c r="H783" s="246">
        <v>0.058000000000000003</v>
      </c>
      <c r="I783" s="247"/>
      <c r="J783" s="248">
        <f>ROUND(I783*H783,2)</f>
        <v>0</v>
      </c>
      <c r="K783" s="244" t="s">
        <v>209</v>
      </c>
      <c r="L783" s="249"/>
      <c r="M783" s="250" t="s">
        <v>19</v>
      </c>
      <c r="N783" s="251" t="s">
        <v>44</v>
      </c>
      <c r="O783" s="84"/>
      <c r="P783" s="221">
        <f>O783*H783</f>
        <v>0</v>
      </c>
      <c r="Q783" s="221">
        <v>1</v>
      </c>
      <c r="R783" s="221">
        <f>Q783*H783</f>
        <v>0.058000000000000003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246</v>
      </c>
      <c r="AT783" s="223" t="s">
        <v>243</v>
      </c>
      <c r="AU783" s="223" t="s">
        <v>82</v>
      </c>
      <c r="AY783" s="17" t="s">
        <v>202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235</v>
      </c>
      <c r="BM783" s="223" t="s">
        <v>4099</v>
      </c>
    </row>
    <row r="784" s="13" customFormat="1">
      <c r="A784" s="13"/>
      <c r="B784" s="230"/>
      <c r="C784" s="231"/>
      <c r="D784" s="232" t="s">
        <v>221</v>
      </c>
      <c r="E784" s="233" t="s">
        <v>19</v>
      </c>
      <c r="F784" s="234" t="s">
        <v>4100</v>
      </c>
      <c r="G784" s="231"/>
      <c r="H784" s="235">
        <v>0.0050000000000000001</v>
      </c>
      <c r="I784" s="236"/>
      <c r="J784" s="231"/>
      <c r="K784" s="231"/>
      <c r="L784" s="237"/>
      <c r="M784" s="238"/>
      <c r="N784" s="239"/>
      <c r="O784" s="239"/>
      <c r="P784" s="239"/>
      <c r="Q784" s="239"/>
      <c r="R784" s="239"/>
      <c r="S784" s="239"/>
      <c r="T784" s="24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1" t="s">
        <v>221</v>
      </c>
      <c r="AU784" s="241" t="s">
        <v>82</v>
      </c>
      <c r="AV784" s="13" t="s">
        <v>82</v>
      </c>
      <c r="AW784" s="13" t="s">
        <v>35</v>
      </c>
      <c r="AX784" s="13" t="s">
        <v>73</v>
      </c>
      <c r="AY784" s="241" t="s">
        <v>202</v>
      </c>
    </row>
    <row r="785" s="13" customFormat="1">
      <c r="A785" s="13"/>
      <c r="B785" s="230"/>
      <c r="C785" s="231"/>
      <c r="D785" s="232" t="s">
        <v>221</v>
      </c>
      <c r="E785" s="233" t="s">
        <v>19</v>
      </c>
      <c r="F785" s="234" t="s">
        <v>4101</v>
      </c>
      <c r="G785" s="231"/>
      <c r="H785" s="235">
        <v>0.014</v>
      </c>
      <c r="I785" s="236"/>
      <c r="J785" s="231"/>
      <c r="K785" s="231"/>
      <c r="L785" s="237"/>
      <c r="M785" s="238"/>
      <c r="N785" s="239"/>
      <c r="O785" s="239"/>
      <c r="P785" s="239"/>
      <c r="Q785" s="239"/>
      <c r="R785" s="239"/>
      <c r="S785" s="239"/>
      <c r="T785" s="24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1" t="s">
        <v>221</v>
      </c>
      <c r="AU785" s="241" t="s">
        <v>82</v>
      </c>
      <c r="AV785" s="13" t="s">
        <v>82</v>
      </c>
      <c r="AW785" s="13" t="s">
        <v>35</v>
      </c>
      <c r="AX785" s="13" t="s">
        <v>73</v>
      </c>
      <c r="AY785" s="241" t="s">
        <v>202</v>
      </c>
    </row>
    <row r="786" s="13" customFormat="1">
      <c r="A786" s="13"/>
      <c r="B786" s="230"/>
      <c r="C786" s="231"/>
      <c r="D786" s="232" t="s">
        <v>221</v>
      </c>
      <c r="E786" s="233" t="s">
        <v>19</v>
      </c>
      <c r="F786" s="234" t="s">
        <v>4102</v>
      </c>
      <c r="G786" s="231"/>
      <c r="H786" s="235">
        <v>0.017000000000000001</v>
      </c>
      <c r="I786" s="236"/>
      <c r="J786" s="231"/>
      <c r="K786" s="231"/>
      <c r="L786" s="237"/>
      <c r="M786" s="238"/>
      <c r="N786" s="239"/>
      <c r="O786" s="239"/>
      <c r="P786" s="239"/>
      <c r="Q786" s="239"/>
      <c r="R786" s="239"/>
      <c r="S786" s="239"/>
      <c r="T786" s="24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1" t="s">
        <v>221</v>
      </c>
      <c r="AU786" s="241" t="s">
        <v>82</v>
      </c>
      <c r="AV786" s="13" t="s">
        <v>82</v>
      </c>
      <c r="AW786" s="13" t="s">
        <v>35</v>
      </c>
      <c r="AX786" s="13" t="s">
        <v>73</v>
      </c>
      <c r="AY786" s="241" t="s">
        <v>202</v>
      </c>
    </row>
    <row r="787" s="13" customFormat="1">
      <c r="A787" s="13"/>
      <c r="B787" s="230"/>
      <c r="C787" s="231"/>
      <c r="D787" s="232" t="s">
        <v>221</v>
      </c>
      <c r="E787" s="233" t="s">
        <v>19</v>
      </c>
      <c r="F787" s="234" t="s">
        <v>4103</v>
      </c>
      <c r="G787" s="231"/>
      <c r="H787" s="235">
        <v>0.021999999999999999</v>
      </c>
      <c r="I787" s="236"/>
      <c r="J787" s="231"/>
      <c r="K787" s="231"/>
      <c r="L787" s="237"/>
      <c r="M787" s="238"/>
      <c r="N787" s="239"/>
      <c r="O787" s="239"/>
      <c r="P787" s="239"/>
      <c r="Q787" s="239"/>
      <c r="R787" s="239"/>
      <c r="S787" s="239"/>
      <c r="T787" s="24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1" t="s">
        <v>221</v>
      </c>
      <c r="AU787" s="241" t="s">
        <v>82</v>
      </c>
      <c r="AV787" s="13" t="s">
        <v>82</v>
      </c>
      <c r="AW787" s="13" t="s">
        <v>35</v>
      </c>
      <c r="AX787" s="13" t="s">
        <v>73</v>
      </c>
      <c r="AY787" s="241" t="s">
        <v>202</v>
      </c>
    </row>
    <row r="788" s="2" customFormat="1" ht="24.15" customHeight="1">
      <c r="A788" s="38"/>
      <c r="B788" s="39"/>
      <c r="C788" s="212" t="s">
        <v>1862</v>
      </c>
      <c r="D788" s="212" t="s">
        <v>205</v>
      </c>
      <c r="E788" s="213" t="s">
        <v>4104</v>
      </c>
      <c r="F788" s="214" t="s">
        <v>4105</v>
      </c>
      <c r="G788" s="215" t="s">
        <v>218</v>
      </c>
      <c r="H788" s="216">
        <v>0.062</v>
      </c>
      <c r="I788" s="217"/>
      <c r="J788" s="218">
        <f>ROUND(I788*H788,2)</f>
        <v>0</v>
      </c>
      <c r="K788" s="214" t="s">
        <v>209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235</v>
      </c>
      <c r="AT788" s="223" t="s">
        <v>205</v>
      </c>
      <c r="AU788" s="223" t="s">
        <v>82</v>
      </c>
      <c r="AY788" s="17" t="s">
        <v>202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80</v>
      </c>
      <c r="BK788" s="224">
        <f>ROUND(I788*H788,2)</f>
        <v>0</v>
      </c>
      <c r="BL788" s="17" t="s">
        <v>235</v>
      </c>
      <c r="BM788" s="223" t="s">
        <v>4106</v>
      </c>
    </row>
    <row r="789" s="2" customFormat="1">
      <c r="A789" s="38"/>
      <c r="B789" s="39"/>
      <c r="C789" s="40"/>
      <c r="D789" s="225" t="s">
        <v>212</v>
      </c>
      <c r="E789" s="40"/>
      <c r="F789" s="226" t="s">
        <v>4107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212</v>
      </c>
      <c r="AU789" s="17" t="s">
        <v>82</v>
      </c>
    </row>
    <row r="790" s="12" customFormat="1" ht="22.8" customHeight="1">
      <c r="A790" s="12"/>
      <c r="B790" s="196"/>
      <c r="C790" s="197"/>
      <c r="D790" s="198" t="s">
        <v>72</v>
      </c>
      <c r="E790" s="210" t="s">
        <v>657</v>
      </c>
      <c r="F790" s="210" t="s">
        <v>658</v>
      </c>
      <c r="G790" s="197"/>
      <c r="H790" s="197"/>
      <c r="I790" s="200"/>
      <c r="J790" s="211">
        <f>BK790</f>
        <v>0</v>
      </c>
      <c r="K790" s="197"/>
      <c r="L790" s="202"/>
      <c r="M790" s="203"/>
      <c r="N790" s="204"/>
      <c r="O790" s="204"/>
      <c r="P790" s="205">
        <f>SUM(P791:P794)</f>
        <v>0</v>
      </c>
      <c r="Q790" s="204"/>
      <c r="R790" s="205">
        <f>SUM(R791:R794)</f>
        <v>0.63611280000000003</v>
      </c>
      <c r="S790" s="204"/>
      <c r="T790" s="206">
        <f>SUM(T791:T794)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7" t="s">
        <v>82</v>
      </c>
      <c r="AT790" s="208" t="s">
        <v>72</v>
      </c>
      <c r="AU790" s="208" t="s">
        <v>80</v>
      </c>
      <c r="AY790" s="207" t="s">
        <v>202</v>
      </c>
      <c r="BK790" s="209">
        <f>SUM(BK791:BK794)</f>
        <v>0</v>
      </c>
    </row>
    <row r="791" s="2" customFormat="1" ht="16.5" customHeight="1">
      <c r="A791" s="38"/>
      <c r="B791" s="39"/>
      <c r="C791" s="212" t="s">
        <v>1865</v>
      </c>
      <c r="D791" s="212" t="s">
        <v>205</v>
      </c>
      <c r="E791" s="213" t="s">
        <v>4108</v>
      </c>
      <c r="F791" s="214" t="s">
        <v>4109</v>
      </c>
      <c r="G791" s="215" t="s">
        <v>268</v>
      </c>
      <c r="H791" s="216">
        <v>623.63999999999999</v>
      </c>
      <c r="I791" s="217"/>
      <c r="J791" s="218">
        <f>ROUND(I791*H791,2)</f>
        <v>0</v>
      </c>
      <c r="K791" s="214" t="s">
        <v>209</v>
      </c>
      <c r="L791" s="44"/>
      <c r="M791" s="219" t="s">
        <v>19</v>
      </c>
      <c r="N791" s="220" t="s">
        <v>44</v>
      </c>
      <c r="O791" s="84"/>
      <c r="P791" s="221">
        <f>O791*H791</f>
        <v>0</v>
      </c>
      <c r="Q791" s="221">
        <v>0.00036000000000000002</v>
      </c>
      <c r="R791" s="221">
        <f>Q791*H791</f>
        <v>0.2245104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235</v>
      </c>
      <c r="AT791" s="223" t="s">
        <v>205</v>
      </c>
      <c r="AU791" s="223" t="s">
        <v>82</v>
      </c>
      <c r="AY791" s="17" t="s">
        <v>202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80</v>
      </c>
      <c r="BK791" s="224">
        <f>ROUND(I791*H791,2)</f>
        <v>0</v>
      </c>
      <c r="BL791" s="17" t="s">
        <v>235</v>
      </c>
      <c r="BM791" s="223" t="s">
        <v>4110</v>
      </c>
    </row>
    <row r="792" s="2" customFormat="1">
      <c r="A792" s="38"/>
      <c r="B792" s="39"/>
      <c r="C792" s="40"/>
      <c r="D792" s="225" t="s">
        <v>212</v>
      </c>
      <c r="E792" s="40"/>
      <c r="F792" s="226" t="s">
        <v>4111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212</v>
      </c>
      <c r="AU792" s="17" t="s">
        <v>82</v>
      </c>
    </row>
    <row r="793" s="2" customFormat="1" ht="16.5" customHeight="1">
      <c r="A793" s="38"/>
      <c r="B793" s="39"/>
      <c r="C793" s="212" t="s">
        <v>1869</v>
      </c>
      <c r="D793" s="212" t="s">
        <v>205</v>
      </c>
      <c r="E793" s="213" t="s">
        <v>4112</v>
      </c>
      <c r="F793" s="214" t="s">
        <v>4113</v>
      </c>
      <c r="G793" s="215" t="s">
        <v>268</v>
      </c>
      <c r="H793" s="216">
        <v>623.63999999999999</v>
      </c>
      <c r="I793" s="217"/>
      <c r="J793" s="218">
        <f>ROUND(I793*H793,2)</f>
        <v>0</v>
      </c>
      <c r="K793" s="214" t="s">
        <v>209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0.00066</v>
      </c>
      <c r="R793" s="221">
        <f>Q793*H793</f>
        <v>0.41160239999999998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235</v>
      </c>
      <c r="AT793" s="223" t="s">
        <v>205</v>
      </c>
      <c r="AU793" s="223" t="s">
        <v>82</v>
      </c>
      <c r="AY793" s="17" t="s">
        <v>202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80</v>
      </c>
      <c r="BK793" s="224">
        <f>ROUND(I793*H793,2)</f>
        <v>0</v>
      </c>
      <c r="BL793" s="17" t="s">
        <v>235</v>
      </c>
      <c r="BM793" s="223" t="s">
        <v>4114</v>
      </c>
    </row>
    <row r="794" s="2" customFormat="1">
      <c r="A794" s="38"/>
      <c r="B794" s="39"/>
      <c r="C794" s="40"/>
      <c r="D794" s="225" t="s">
        <v>212</v>
      </c>
      <c r="E794" s="40"/>
      <c r="F794" s="226" t="s">
        <v>4115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212</v>
      </c>
      <c r="AU794" s="17" t="s">
        <v>82</v>
      </c>
    </row>
    <row r="795" s="12" customFormat="1" ht="22.8" customHeight="1">
      <c r="A795" s="12"/>
      <c r="B795" s="196"/>
      <c r="C795" s="197"/>
      <c r="D795" s="198" t="s">
        <v>72</v>
      </c>
      <c r="E795" s="210" t="s">
        <v>4116</v>
      </c>
      <c r="F795" s="210" t="s">
        <v>4117</v>
      </c>
      <c r="G795" s="197"/>
      <c r="H795" s="197"/>
      <c r="I795" s="200"/>
      <c r="J795" s="211">
        <f>BK795</f>
        <v>0</v>
      </c>
      <c r="K795" s="197"/>
      <c r="L795" s="202"/>
      <c r="M795" s="203"/>
      <c r="N795" s="204"/>
      <c r="O795" s="204"/>
      <c r="P795" s="205">
        <f>SUM(P796:P799)</f>
        <v>0</v>
      </c>
      <c r="Q795" s="204"/>
      <c r="R795" s="205">
        <f>SUM(R796:R799)</f>
        <v>0.21052800000000002</v>
      </c>
      <c r="S795" s="204"/>
      <c r="T795" s="206">
        <f>SUM(T796:T799)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07" t="s">
        <v>82</v>
      </c>
      <c r="AT795" s="208" t="s">
        <v>72</v>
      </c>
      <c r="AU795" s="208" t="s">
        <v>80</v>
      </c>
      <c r="AY795" s="207" t="s">
        <v>202</v>
      </c>
      <c r="BK795" s="209">
        <f>SUM(BK796:BK799)</f>
        <v>0</v>
      </c>
    </row>
    <row r="796" s="2" customFormat="1" ht="16.5" customHeight="1">
      <c r="A796" s="38"/>
      <c r="B796" s="39"/>
      <c r="C796" s="212" t="s">
        <v>1874</v>
      </c>
      <c r="D796" s="212" t="s">
        <v>205</v>
      </c>
      <c r="E796" s="213" t="s">
        <v>4118</v>
      </c>
      <c r="F796" s="214" t="s">
        <v>4119</v>
      </c>
      <c r="G796" s="215" t="s">
        <v>268</v>
      </c>
      <c r="H796" s="216">
        <v>619.20000000000005</v>
      </c>
      <c r="I796" s="217"/>
      <c r="J796" s="218">
        <f>ROUND(I796*H796,2)</f>
        <v>0</v>
      </c>
      <c r="K796" s="214" t="s">
        <v>209</v>
      </c>
      <c r="L796" s="44"/>
      <c r="M796" s="219" t="s">
        <v>19</v>
      </c>
      <c r="N796" s="220" t="s">
        <v>44</v>
      </c>
      <c r="O796" s="84"/>
      <c r="P796" s="221">
        <f>O796*H796</f>
        <v>0</v>
      </c>
      <c r="Q796" s="221">
        <v>0.00020000000000000001</v>
      </c>
      <c r="R796" s="221">
        <f>Q796*H796</f>
        <v>0.12384000000000002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235</v>
      </c>
      <c r="AT796" s="223" t="s">
        <v>205</v>
      </c>
      <c r="AU796" s="223" t="s">
        <v>82</v>
      </c>
      <c r="AY796" s="17" t="s">
        <v>202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80</v>
      </c>
      <c r="BK796" s="224">
        <f>ROUND(I796*H796,2)</f>
        <v>0</v>
      </c>
      <c r="BL796" s="17" t="s">
        <v>235</v>
      </c>
      <c r="BM796" s="223" t="s">
        <v>4120</v>
      </c>
    </row>
    <row r="797" s="2" customFormat="1">
      <c r="A797" s="38"/>
      <c r="B797" s="39"/>
      <c r="C797" s="40"/>
      <c r="D797" s="225" t="s">
        <v>212</v>
      </c>
      <c r="E797" s="40"/>
      <c r="F797" s="226" t="s">
        <v>4121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212</v>
      </c>
      <c r="AU797" s="17" t="s">
        <v>82</v>
      </c>
    </row>
    <row r="798" s="2" customFormat="1" ht="24.15" customHeight="1">
      <c r="A798" s="38"/>
      <c r="B798" s="39"/>
      <c r="C798" s="212" t="s">
        <v>1879</v>
      </c>
      <c r="D798" s="212" t="s">
        <v>205</v>
      </c>
      <c r="E798" s="213" t="s">
        <v>4122</v>
      </c>
      <c r="F798" s="214" t="s">
        <v>4123</v>
      </c>
      <c r="G798" s="215" t="s">
        <v>268</v>
      </c>
      <c r="H798" s="216">
        <v>619.20000000000005</v>
      </c>
      <c r="I798" s="217"/>
      <c r="J798" s="218">
        <f>ROUND(I798*H798,2)</f>
        <v>0</v>
      </c>
      <c r="K798" s="214" t="s">
        <v>209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0.00013999999999999999</v>
      </c>
      <c r="R798" s="221">
        <f>Q798*H798</f>
        <v>0.086688000000000001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235</v>
      </c>
      <c r="AT798" s="223" t="s">
        <v>205</v>
      </c>
      <c r="AU798" s="223" t="s">
        <v>82</v>
      </c>
      <c r="AY798" s="17" t="s">
        <v>202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235</v>
      </c>
      <c r="BM798" s="223" t="s">
        <v>4124</v>
      </c>
    </row>
    <row r="799" s="2" customFormat="1">
      <c r="A799" s="38"/>
      <c r="B799" s="39"/>
      <c r="C799" s="40"/>
      <c r="D799" s="225" t="s">
        <v>212</v>
      </c>
      <c r="E799" s="40"/>
      <c r="F799" s="226" t="s">
        <v>4125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212</v>
      </c>
      <c r="AU799" s="17" t="s">
        <v>82</v>
      </c>
    </row>
    <row r="800" s="12" customFormat="1" ht="25.92" customHeight="1">
      <c r="A800" s="12"/>
      <c r="B800" s="196"/>
      <c r="C800" s="197"/>
      <c r="D800" s="198" t="s">
        <v>72</v>
      </c>
      <c r="E800" s="199" t="s">
        <v>243</v>
      </c>
      <c r="F800" s="199" t="s">
        <v>669</v>
      </c>
      <c r="G800" s="197"/>
      <c r="H800" s="197"/>
      <c r="I800" s="200"/>
      <c r="J800" s="201">
        <f>BK800</f>
        <v>0</v>
      </c>
      <c r="K800" s="197"/>
      <c r="L800" s="202"/>
      <c r="M800" s="203"/>
      <c r="N800" s="204"/>
      <c r="O800" s="204"/>
      <c r="P800" s="205">
        <f>P801</f>
        <v>0</v>
      </c>
      <c r="Q800" s="204"/>
      <c r="R800" s="205">
        <f>R801</f>
        <v>3.1031299999999988</v>
      </c>
      <c r="S800" s="204"/>
      <c r="T800" s="206">
        <f>T801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07" t="s">
        <v>227</v>
      </c>
      <c r="AT800" s="208" t="s">
        <v>72</v>
      </c>
      <c r="AU800" s="208" t="s">
        <v>73</v>
      </c>
      <c r="AY800" s="207" t="s">
        <v>202</v>
      </c>
      <c r="BK800" s="209">
        <f>BK801</f>
        <v>0</v>
      </c>
    </row>
    <row r="801" s="12" customFormat="1" ht="22.8" customHeight="1">
      <c r="A801" s="12"/>
      <c r="B801" s="196"/>
      <c r="C801" s="197"/>
      <c r="D801" s="198" t="s">
        <v>72</v>
      </c>
      <c r="E801" s="210" t="s">
        <v>670</v>
      </c>
      <c r="F801" s="210" t="s">
        <v>671</v>
      </c>
      <c r="G801" s="197"/>
      <c r="H801" s="197"/>
      <c r="I801" s="200"/>
      <c r="J801" s="211">
        <f>BK801</f>
        <v>0</v>
      </c>
      <c r="K801" s="197"/>
      <c r="L801" s="202"/>
      <c r="M801" s="203"/>
      <c r="N801" s="204"/>
      <c r="O801" s="204"/>
      <c r="P801" s="205">
        <f>SUM(P802:P1023)</f>
        <v>0</v>
      </c>
      <c r="Q801" s="204"/>
      <c r="R801" s="205">
        <f>SUM(R802:R1023)</f>
        <v>3.1031299999999988</v>
      </c>
      <c r="S801" s="204"/>
      <c r="T801" s="206">
        <f>SUM(T802:T1023)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07" t="s">
        <v>227</v>
      </c>
      <c r="AT801" s="208" t="s">
        <v>72</v>
      </c>
      <c r="AU801" s="208" t="s">
        <v>80</v>
      </c>
      <c r="AY801" s="207" t="s">
        <v>202</v>
      </c>
      <c r="BK801" s="209">
        <f>SUM(BK802:BK1023)</f>
        <v>0</v>
      </c>
    </row>
    <row r="802" s="2" customFormat="1" ht="16.5" customHeight="1">
      <c r="A802" s="38"/>
      <c r="B802" s="39"/>
      <c r="C802" s="212" t="s">
        <v>1882</v>
      </c>
      <c r="D802" s="212" t="s">
        <v>205</v>
      </c>
      <c r="E802" s="213" t="s">
        <v>4126</v>
      </c>
      <c r="F802" s="214" t="s">
        <v>4127</v>
      </c>
      <c r="G802" s="215" t="s">
        <v>280</v>
      </c>
      <c r="H802" s="216">
        <v>371</v>
      </c>
      <c r="I802" s="217"/>
      <c r="J802" s="218">
        <f>ROUND(I802*H802,2)</f>
        <v>0</v>
      </c>
      <c r="K802" s="214" t="s">
        <v>209</v>
      </c>
      <c r="L802" s="44"/>
      <c r="M802" s="219" t="s">
        <v>19</v>
      </c>
      <c r="N802" s="220" t="s">
        <v>44</v>
      </c>
      <c r="O802" s="84"/>
      <c r="P802" s="221">
        <f>O802*H802</f>
        <v>0</v>
      </c>
      <c r="Q802" s="221">
        <v>4.0000000000000003E-05</v>
      </c>
      <c r="R802" s="221">
        <f>Q802*H802</f>
        <v>0.014840000000000001</v>
      </c>
      <c r="S802" s="221">
        <v>0</v>
      </c>
      <c r="T802" s="22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3" t="s">
        <v>230</v>
      </c>
      <c r="AT802" s="223" t="s">
        <v>205</v>
      </c>
      <c r="AU802" s="223" t="s">
        <v>82</v>
      </c>
      <c r="AY802" s="17" t="s">
        <v>202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80</v>
      </c>
      <c r="BK802" s="224">
        <f>ROUND(I802*H802,2)</f>
        <v>0</v>
      </c>
      <c r="BL802" s="17" t="s">
        <v>230</v>
      </c>
      <c r="BM802" s="223" t="s">
        <v>4128</v>
      </c>
    </row>
    <row r="803" s="2" customFormat="1">
      <c r="A803" s="38"/>
      <c r="B803" s="39"/>
      <c r="C803" s="40"/>
      <c r="D803" s="225" t="s">
        <v>212</v>
      </c>
      <c r="E803" s="40"/>
      <c r="F803" s="226" t="s">
        <v>4129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212</v>
      </c>
      <c r="AU803" s="17" t="s">
        <v>82</v>
      </c>
    </row>
    <row r="804" s="2" customFormat="1" ht="16.5" customHeight="1">
      <c r="A804" s="38"/>
      <c r="B804" s="39"/>
      <c r="C804" s="212" t="s">
        <v>1885</v>
      </c>
      <c r="D804" s="212" t="s">
        <v>205</v>
      </c>
      <c r="E804" s="213" t="s">
        <v>4130</v>
      </c>
      <c r="F804" s="214" t="s">
        <v>4131</v>
      </c>
      <c r="G804" s="215" t="s">
        <v>280</v>
      </c>
      <c r="H804" s="216">
        <v>150</v>
      </c>
      <c r="I804" s="217"/>
      <c r="J804" s="218">
        <f>ROUND(I804*H804,2)</f>
        <v>0</v>
      </c>
      <c r="K804" s="214" t="s">
        <v>209</v>
      </c>
      <c r="L804" s="44"/>
      <c r="M804" s="219" t="s">
        <v>19</v>
      </c>
      <c r="N804" s="220" t="s">
        <v>44</v>
      </c>
      <c r="O804" s="84"/>
      <c r="P804" s="221">
        <f>O804*H804</f>
        <v>0</v>
      </c>
      <c r="Q804" s="221">
        <v>6.0000000000000002E-05</v>
      </c>
      <c r="R804" s="221">
        <f>Q804*H804</f>
        <v>0.0090000000000000011</v>
      </c>
      <c r="S804" s="221">
        <v>0</v>
      </c>
      <c r="T804" s="22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3" t="s">
        <v>230</v>
      </c>
      <c r="AT804" s="223" t="s">
        <v>205</v>
      </c>
      <c r="AU804" s="223" t="s">
        <v>82</v>
      </c>
      <c r="AY804" s="17" t="s">
        <v>202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7" t="s">
        <v>80</v>
      </c>
      <c r="BK804" s="224">
        <f>ROUND(I804*H804,2)</f>
        <v>0</v>
      </c>
      <c r="BL804" s="17" t="s">
        <v>230</v>
      </c>
      <c r="BM804" s="223" t="s">
        <v>4132</v>
      </c>
    </row>
    <row r="805" s="2" customFormat="1">
      <c r="A805" s="38"/>
      <c r="B805" s="39"/>
      <c r="C805" s="40"/>
      <c r="D805" s="225" t="s">
        <v>212</v>
      </c>
      <c r="E805" s="40"/>
      <c r="F805" s="226" t="s">
        <v>4133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212</v>
      </c>
      <c r="AU805" s="17" t="s">
        <v>82</v>
      </c>
    </row>
    <row r="806" s="2" customFormat="1" ht="16.5" customHeight="1">
      <c r="A806" s="38"/>
      <c r="B806" s="39"/>
      <c r="C806" s="212" t="s">
        <v>1888</v>
      </c>
      <c r="D806" s="212" t="s">
        <v>205</v>
      </c>
      <c r="E806" s="213" t="s">
        <v>4134</v>
      </c>
      <c r="F806" s="214" t="s">
        <v>4135</v>
      </c>
      <c r="G806" s="215" t="s">
        <v>280</v>
      </c>
      <c r="H806" s="216">
        <v>128</v>
      </c>
      <c r="I806" s="217"/>
      <c r="J806" s="218">
        <f>ROUND(I806*H806,2)</f>
        <v>0</v>
      </c>
      <c r="K806" s="214" t="s">
        <v>209</v>
      </c>
      <c r="L806" s="44"/>
      <c r="M806" s="219" t="s">
        <v>19</v>
      </c>
      <c r="N806" s="220" t="s">
        <v>44</v>
      </c>
      <c r="O806" s="84"/>
      <c r="P806" s="221">
        <f>O806*H806</f>
        <v>0</v>
      </c>
      <c r="Q806" s="221">
        <v>0.00012</v>
      </c>
      <c r="R806" s="221">
        <f>Q806*H806</f>
        <v>0.01536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230</v>
      </c>
      <c r="AT806" s="223" t="s">
        <v>205</v>
      </c>
      <c r="AU806" s="223" t="s">
        <v>82</v>
      </c>
      <c r="AY806" s="17" t="s">
        <v>202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80</v>
      </c>
      <c r="BK806" s="224">
        <f>ROUND(I806*H806,2)</f>
        <v>0</v>
      </c>
      <c r="BL806" s="17" t="s">
        <v>230</v>
      </c>
      <c r="BM806" s="223" t="s">
        <v>4136</v>
      </c>
    </row>
    <row r="807" s="2" customFormat="1">
      <c r="A807" s="38"/>
      <c r="B807" s="39"/>
      <c r="C807" s="40"/>
      <c r="D807" s="225" t="s">
        <v>212</v>
      </c>
      <c r="E807" s="40"/>
      <c r="F807" s="226" t="s">
        <v>4137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212</v>
      </c>
      <c r="AU807" s="17" t="s">
        <v>82</v>
      </c>
    </row>
    <row r="808" s="2" customFormat="1" ht="16.5" customHeight="1">
      <c r="A808" s="38"/>
      <c r="B808" s="39"/>
      <c r="C808" s="212" t="s">
        <v>1893</v>
      </c>
      <c r="D808" s="212" t="s">
        <v>205</v>
      </c>
      <c r="E808" s="213" t="s">
        <v>4138</v>
      </c>
      <c r="F808" s="214" t="s">
        <v>4139</v>
      </c>
      <c r="G808" s="215" t="s">
        <v>280</v>
      </c>
      <c r="H808" s="216">
        <v>15</v>
      </c>
      <c r="I808" s="217"/>
      <c r="J808" s="218">
        <f>ROUND(I808*H808,2)</f>
        <v>0</v>
      </c>
      <c r="K808" s="214" t="s">
        <v>209</v>
      </c>
      <c r="L808" s="44"/>
      <c r="M808" s="219" t="s">
        <v>19</v>
      </c>
      <c r="N808" s="220" t="s">
        <v>44</v>
      </c>
      <c r="O808" s="84"/>
      <c r="P808" s="221">
        <f>O808*H808</f>
        <v>0</v>
      </c>
      <c r="Q808" s="221">
        <v>0.00017000000000000001</v>
      </c>
      <c r="R808" s="221">
        <f>Q808*H808</f>
        <v>0.0025500000000000002</v>
      </c>
      <c r="S808" s="221">
        <v>0</v>
      </c>
      <c r="T808" s="22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3" t="s">
        <v>230</v>
      </c>
      <c r="AT808" s="223" t="s">
        <v>205</v>
      </c>
      <c r="AU808" s="223" t="s">
        <v>82</v>
      </c>
      <c r="AY808" s="17" t="s">
        <v>202</v>
      </c>
      <c r="BE808" s="224">
        <f>IF(N808="základní",J808,0)</f>
        <v>0</v>
      </c>
      <c r="BF808" s="224">
        <f>IF(N808="snížená",J808,0)</f>
        <v>0</v>
      </c>
      <c r="BG808" s="224">
        <f>IF(N808="zákl. přenesená",J808,0)</f>
        <v>0</v>
      </c>
      <c r="BH808" s="224">
        <f>IF(N808="sníž. přenesená",J808,0)</f>
        <v>0</v>
      </c>
      <c r="BI808" s="224">
        <f>IF(N808="nulová",J808,0)</f>
        <v>0</v>
      </c>
      <c r="BJ808" s="17" t="s">
        <v>80</v>
      </c>
      <c r="BK808" s="224">
        <f>ROUND(I808*H808,2)</f>
        <v>0</v>
      </c>
      <c r="BL808" s="17" t="s">
        <v>230</v>
      </c>
      <c r="BM808" s="223" t="s">
        <v>4140</v>
      </c>
    </row>
    <row r="809" s="2" customFormat="1">
      <c r="A809" s="38"/>
      <c r="B809" s="39"/>
      <c r="C809" s="40"/>
      <c r="D809" s="225" t="s">
        <v>212</v>
      </c>
      <c r="E809" s="40"/>
      <c r="F809" s="226" t="s">
        <v>4141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212</v>
      </c>
      <c r="AU809" s="17" t="s">
        <v>82</v>
      </c>
    </row>
    <row r="810" s="2" customFormat="1" ht="16.5" customHeight="1">
      <c r="A810" s="38"/>
      <c r="B810" s="39"/>
      <c r="C810" s="212" t="s">
        <v>1898</v>
      </c>
      <c r="D810" s="212" t="s">
        <v>205</v>
      </c>
      <c r="E810" s="213" t="s">
        <v>4142</v>
      </c>
      <c r="F810" s="214" t="s">
        <v>4143</v>
      </c>
      <c r="G810" s="215" t="s">
        <v>280</v>
      </c>
      <c r="H810" s="216">
        <v>60</v>
      </c>
      <c r="I810" s="217"/>
      <c r="J810" s="218">
        <f>ROUND(I810*H810,2)</f>
        <v>0</v>
      </c>
      <c r="K810" s="214" t="s">
        <v>209</v>
      </c>
      <c r="L810" s="44"/>
      <c r="M810" s="219" t="s">
        <v>19</v>
      </c>
      <c r="N810" s="220" t="s">
        <v>44</v>
      </c>
      <c r="O810" s="84"/>
      <c r="P810" s="221">
        <f>O810*H810</f>
        <v>0</v>
      </c>
      <c r="Q810" s="221">
        <v>0.00019000000000000001</v>
      </c>
      <c r="R810" s="221">
        <f>Q810*H810</f>
        <v>0.0114</v>
      </c>
      <c r="S810" s="221">
        <v>0</v>
      </c>
      <c r="T810" s="22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3" t="s">
        <v>230</v>
      </c>
      <c r="AT810" s="223" t="s">
        <v>205</v>
      </c>
      <c r="AU810" s="223" t="s">
        <v>82</v>
      </c>
      <c r="AY810" s="17" t="s">
        <v>202</v>
      </c>
      <c r="BE810" s="224">
        <f>IF(N810="základní",J810,0)</f>
        <v>0</v>
      </c>
      <c r="BF810" s="224">
        <f>IF(N810="snížená",J810,0)</f>
        <v>0</v>
      </c>
      <c r="BG810" s="224">
        <f>IF(N810="zákl. přenesená",J810,0)</f>
        <v>0</v>
      </c>
      <c r="BH810" s="224">
        <f>IF(N810="sníž. přenesená",J810,0)</f>
        <v>0</v>
      </c>
      <c r="BI810" s="224">
        <f>IF(N810="nulová",J810,0)</f>
        <v>0</v>
      </c>
      <c r="BJ810" s="17" t="s">
        <v>80</v>
      </c>
      <c r="BK810" s="224">
        <f>ROUND(I810*H810,2)</f>
        <v>0</v>
      </c>
      <c r="BL810" s="17" t="s">
        <v>230</v>
      </c>
      <c r="BM810" s="223" t="s">
        <v>4144</v>
      </c>
    </row>
    <row r="811" s="2" customFormat="1">
      <c r="A811" s="38"/>
      <c r="B811" s="39"/>
      <c r="C811" s="40"/>
      <c r="D811" s="225" t="s">
        <v>212</v>
      </c>
      <c r="E811" s="40"/>
      <c r="F811" s="226" t="s">
        <v>4145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212</v>
      </c>
      <c r="AU811" s="17" t="s">
        <v>82</v>
      </c>
    </row>
    <row r="812" s="2" customFormat="1" ht="16.5" customHeight="1">
      <c r="A812" s="38"/>
      <c r="B812" s="39"/>
      <c r="C812" s="212" t="s">
        <v>1902</v>
      </c>
      <c r="D812" s="212" t="s">
        <v>205</v>
      </c>
      <c r="E812" s="213" t="s">
        <v>4146</v>
      </c>
      <c r="F812" s="214" t="s">
        <v>4147</v>
      </c>
      <c r="G812" s="215" t="s">
        <v>280</v>
      </c>
      <c r="H812" s="216">
        <v>25</v>
      </c>
      <c r="I812" s="217"/>
      <c r="J812" s="218">
        <f>ROUND(I812*H812,2)</f>
        <v>0</v>
      </c>
      <c r="K812" s="214" t="s">
        <v>209</v>
      </c>
      <c r="L812" s="44"/>
      <c r="M812" s="219" t="s">
        <v>19</v>
      </c>
      <c r="N812" s="220" t="s">
        <v>44</v>
      </c>
      <c r="O812" s="84"/>
      <c r="P812" s="221">
        <f>O812*H812</f>
        <v>0</v>
      </c>
      <c r="Q812" s="221">
        <v>0.00022000000000000001</v>
      </c>
      <c r="R812" s="221">
        <f>Q812*H812</f>
        <v>0.0055000000000000005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230</v>
      </c>
      <c r="AT812" s="223" t="s">
        <v>205</v>
      </c>
      <c r="AU812" s="223" t="s">
        <v>82</v>
      </c>
      <c r="AY812" s="17" t="s">
        <v>202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80</v>
      </c>
      <c r="BK812" s="224">
        <f>ROUND(I812*H812,2)</f>
        <v>0</v>
      </c>
      <c r="BL812" s="17" t="s">
        <v>230</v>
      </c>
      <c r="BM812" s="223" t="s">
        <v>4148</v>
      </c>
    </row>
    <row r="813" s="2" customFormat="1">
      <c r="A813" s="38"/>
      <c r="B813" s="39"/>
      <c r="C813" s="40"/>
      <c r="D813" s="225" t="s">
        <v>212</v>
      </c>
      <c r="E813" s="40"/>
      <c r="F813" s="226" t="s">
        <v>4149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212</v>
      </c>
      <c r="AU813" s="17" t="s">
        <v>82</v>
      </c>
    </row>
    <row r="814" s="2" customFormat="1" ht="16.5" customHeight="1">
      <c r="A814" s="38"/>
      <c r="B814" s="39"/>
      <c r="C814" s="212" t="s">
        <v>1906</v>
      </c>
      <c r="D814" s="212" t="s">
        <v>205</v>
      </c>
      <c r="E814" s="213" t="s">
        <v>4150</v>
      </c>
      <c r="F814" s="214" t="s">
        <v>4151</v>
      </c>
      <c r="G814" s="215" t="s">
        <v>280</v>
      </c>
      <c r="H814" s="216">
        <v>4</v>
      </c>
      <c r="I814" s="217"/>
      <c r="J814" s="218">
        <f>ROUND(I814*H814,2)</f>
        <v>0</v>
      </c>
      <c r="K814" s="214" t="s">
        <v>209</v>
      </c>
      <c r="L814" s="44"/>
      <c r="M814" s="219" t="s">
        <v>19</v>
      </c>
      <c r="N814" s="220" t="s">
        <v>44</v>
      </c>
      <c r="O814" s="84"/>
      <c r="P814" s="221">
        <f>O814*H814</f>
        <v>0</v>
      </c>
      <c r="Q814" s="221">
        <v>0.00027999999999999998</v>
      </c>
      <c r="R814" s="221">
        <f>Q814*H814</f>
        <v>0.0011199999999999999</v>
      </c>
      <c r="S814" s="221">
        <v>0</v>
      </c>
      <c r="T814" s="22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3" t="s">
        <v>230</v>
      </c>
      <c r="AT814" s="223" t="s">
        <v>205</v>
      </c>
      <c r="AU814" s="223" t="s">
        <v>82</v>
      </c>
      <c r="AY814" s="17" t="s">
        <v>202</v>
      </c>
      <c r="BE814" s="224">
        <f>IF(N814="základní",J814,0)</f>
        <v>0</v>
      </c>
      <c r="BF814" s="224">
        <f>IF(N814="snížená",J814,0)</f>
        <v>0</v>
      </c>
      <c r="BG814" s="224">
        <f>IF(N814="zákl. přenesená",J814,0)</f>
        <v>0</v>
      </c>
      <c r="BH814" s="224">
        <f>IF(N814="sníž. přenesená",J814,0)</f>
        <v>0</v>
      </c>
      <c r="BI814" s="224">
        <f>IF(N814="nulová",J814,0)</f>
        <v>0</v>
      </c>
      <c r="BJ814" s="17" t="s">
        <v>80</v>
      </c>
      <c r="BK814" s="224">
        <f>ROUND(I814*H814,2)</f>
        <v>0</v>
      </c>
      <c r="BL814" s="17" t="s">
        <v>230</v>
      </c>
      <c r="BM814" s="223" t="s">
        <v>4152</v>
      </c>
    </row>
    <row r="815" s="2" customFormat="1">
      <c r="A815" s="38"/>
      <c r="B815" s="39"/>
      <c r="C815" s="40"/>
      <c r="D815" s="225" t="s">
        <v>212</v>
      </c>
      <c r="E815" s="40"/>
      <c r="F815" s="226" t="s">
        <v>4153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212</v>
      </c>
      <c r="AU815" s="17" t="s">
        <v>82</v>
      </c>
    </row>
    <row r="816" s="2" customFormat="1" ht="21.75" customHeight="1">
      <c r="A816" s="38"/>
      <c r="B816" s="39"/>
      <c r="C816" s="212" t="s">
        <v>1910</v>
      </c>
      <c r="D816" s="212" t="s">
        <v>205</v>
      </c>
      <c r="E816" s="213" t="s">
        <v>4154</v>
      </c>
      <c r="F816" s="214" t="s">
        <v>4155</v>
      </c>
      <c r="G816" s="215" t="s">
        <v>280</v>
      </c>
      <c r="H816" s="216">
        <v>333</v>
      </c>
      <c r="I816" s="217"/>
      <c r="J816" s="218">
        <f>ROUND(I816*H816,2)</f>
        <v>0</v>
      </c>
      <c r="K816" s="214" t="s">
        <v>209</v>
      </c>
      <c r="L816" s="44"/>
      <c r="M816" s="219" t="s">
        <v>19</v>
      </c>
      <c r="N816" s="220" t="s">
        <v>44</v>
      </c>
      <c r="O816" s="84"/>
      <c r="P816" s="221">
        <f>O816*H816</f>
        <v>0</v>
      </c>
      <c r="Q816" s="221">
        <v>2.0000000000000002E-05</v>
      </c>
      <c r="R816" s="221">
        <f>Q816*H816</f>
        <v>0.0066600000000000001</v>
      </c>
      <c r="S816" s="221">
        <v>0</v>
      </c>
      <c r="T816" s="22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3" t="s">
        <v>230</v>
      </c>
      <c r="AT816" s="223" t="s">
        <v>205</v>
      </c>
      <c r="AU816" s="223" t="s">
        <v>82</v>
      </c>
      <c r="AY816" s="17" t="s">
        <v>202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7" t="s">
        <v>80</v>
      </c>
      <c r="BK816" s="224">
        <f>ROUND(I816*H816,2)</f>
        <v>0</v>
      </c>
      <c r="BL816" s="17" t="s">
        <v>230</v>
      </c>
      <c r="BM816" s="223" t="s">
        <v>4156</v>
      </c>
    </row>
    <row r="817" s="2" customFormat="1">
      <c r="A817" s="38"/>
      <c r="B817" s="39"/>
      <c r="C817" s="40"/>
      <c r="D817" s="225" t="s">
        <v>212</v>
      </c>
      <c r="E817" s="40"/>
      <c r="F817" s="226" t="s">
        <v>4157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212</v>
      </c>
      <c r="AU817" s="17" t="s">
        <v>82</v>
      </c>
    </row>
    <row r="818" s="2" customFormat="1" ht="16.5" customHeight="1">
      <c r="A818" s="38"/>
      <c r="B818" s="39"/>
      <c r="C818" s="242" t="s">
        <v>1915</v>
      </c>
      <c r="D818" s="242" t="s">
        <v>243</v>
      </c>
      <c r="E818" s="243" t="s">
        <v>4158</v>
      </c>
      <c r="F818" s="244" t="s">
        <v>4159</v>
      </c>
      <c r="G818" s="245" t="s">
        <v>280</v>
      </c>
      <c r="H818" s="246">
        <v>111</v>
      </c>
      <c r="I818" s="247"/>
      <c r="J818" s="248">
        <f>ROUND(I818*H818,2)</f>
        <v>0</v>
      </c>
      <c r="K818" s="244" t="s">
        <v>19</v>
      </c>
      <c r="L818" s="249"/>
      <c r="M818" s="250" t="s">
        <v>19</v>
      </c>
      <c r="N818" s="251" t="s">
        <v>44</v>
      </c>
      <c r="O818" s="84"/>
      <c r="P818" s="221">
        <f>O818*H818</f>
        <v>0</v>
      </c>
      <c r="Q818" s="221">
        <v>0.001</v>
      </c>
      <c r="R818" s="221">
        <f>Q818*H818</f>
        <v>0.111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246</v>
      </c>
      <c r="AT818" s="223" t="s">
        <v>243</v>
      </c>
      <c r="AU818" s="223" t="s">
        <v>82</v>
      </c>
      <c r="AY818" s="17" t="s">
        <v>202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80</v>
      </c>
      <c r="BK818" s="224">
        <f>ROUND(I818*H818,2)</f>
        <v>0</v>
      </c>
      <c r="BL818" s="17" t="s">
        <v>235</v>
      </c>
      <c r="BM818" s="223" t="s">
        <v>4160</v>
      </c>
    </row>
    <row r="819" s="2" customFormat="1" ht="16.5" customHeight="1">
      <c r="A819" s="38"/>
      <c r="B819" s="39"/>
      <c r="C819" s="242" t="s">
        <v>1920</v>
      </c>
      <c r="D819" s="242" t="s">
        <v>243</v>
      </c>
      <c r="E819" s="243" t="s">
        <v>4161</v>
      </c>
      <c r="F819" s="244" t="s">
        <v>4162</v>
      </c>
      <c r="G819" s="245" t="s">
        <v>280</v>
      </c>
      <c r="H819" s="246">
        <v>111</v>
      </c>
      <c r="I819" s="247"/>
      <c r="J819" s="248">
        <f>ROUND(I819*H819,2)</f>
        <v>0</v>
      </c>
      <c r="K819" s="244" t="s">
        <v>19</v>
      </c>
      <c r="L819" s="249"/>
      <c r="M819" s="250" t="s">
        <v>19</v>
      </c>
      <c r="N819" s="251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3" t="s">
        <v>246</v>
      </c>
      <c r="AT819" s="223" t="s">
        <v>243</v>
      </c>
      <c r="AU819" s="223" t="s">
        <v>82</v>
      </c>
      <c r="AY819" s="17" t="s">
        <v>202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7" t="s">
        <v>80</v>
      </c>
      <c r="BK819" s="224">
        <f>ROUND(I819*H819,2)</f>
        <v>0</v>
      </c>
      <c r="BL819" s="17" t="s">
        <v>235</v>
      </c>
      <c r="BM819" s="223" t="s">
        <v>4163</v>
      </c>
    </row>
    <row r="820" s="2" customFormat="1">
      <c r="A820" s="38"/>
      <c r="B820" s="39"/>
      <c r="C820" s="40"/>
      <c r="D820" s="232" t="s">
        <v>491</v>
      </c>
      <c r="E820" s="40"/>
      <c r="F820" s="252" t="s">
        <v>4164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491</v>
      </c>
      <c r="AU820" s="17" t="s">
        <v>82</v>
      </c>
    </row>
    <row r="821" s="2" customFormat="1" ht="24.15" customHeight="1">
      <c r="A821" s="38"/>
      <c r="B821" s="39"/>
      <c r="C821" s="242" t="s">
        <v>1925</v>
      </c>
      <c r="D821" s="242" t="s">
        <v>243</v>
      </c>
      <c r="E821" s="243" t="s">
        <v>4165</v>
      </c>
      <c r="F821" s="244" t="s">
        <v>4166</v>
      </c>
      <c r="G821" s="245" t="s">
        <v>280</v>
      </c>
      <c r="H821" s="246">
        <v>111</v>
      </c>
      <c r="I821" s="247"/>
      <c r="J821" s="248">
        <f>ROUND(I821*H821,2)</f>
        <v>0</v>
      </c>
      <c r="K821" s="244" t="s">
        <v>19</v>
      </c>
      <c r="L821" s="249"/>
      <c r="M821" s="250" t="s">
        <v>19</v>
      </c>
      <c r="N821" s="251" t="s">
        <v>44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246</v>
      </c>
      <c r="AT821" s="223" t="s">
        <v>243</v>
      </c>
      <c r="AU821" s="223" t="s">
        <v>82</v>
      </c>
      <c r="AY821" s="17" t="s">
        <v>202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235</v>
      </c>
      <c r="BM821" s="223" t="s">
        <v>4167</v>
      </c>
    </row>
    <row r="822" s="2" customFormat="1">
      <c r="A822" s="38"/>
      <c r="B822" s="39"/>
      <c r="C822" s="40"/>
      <c r="D822" s="232" t="s">
        <v>491</v>
      </c>
      <c r="E822" s="40"/>
      <c r="F822" s="252" t="s">
        <v>4164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491</v>
      </c>
      <c r="AU822" s="17" t="s">
        <v>82</v>
      </c>
    </row>
    <row r="823" s="2" customFormat="1" ht="21.75" customHeight="1">
      <c r="A823" s="38"/>
      <c r="B823" s="39"/>
      <c r="C823" s="212" t="s">
        <v>1930</v>
      </c>
      <c r="D823" s="212" t="s">
        <v>205</v>
      </c>
      <c r="E823" s="213" t="s">
        <v>4168</v>
      </c>
      <c r="F823" s="214" t="s">
        <v>4169</v>
      </c>
      <c r="G823" s="215" t="s">
        <v>280</v>
      </c>
      <c r="H823" s="216">
        <v>218</v>
      </c>
      <c r="I823" s="217"/>
      <c r="J823" s="218">
        <f>ROUND(I823*H823,2)</f>
        <v>0</v>
      </c>
      <c r="K823" s="214" t="s">
        <v>209</v>
      </c>
      <c r="L823" s="44"/>
      <c r="M823" s="219" t="s">
        <v>19</v>
      </c>
      <c r="N823" s="220" t="s">
        <v>44</v>
      </c>
      <c r="O823" s="84"/>
      <c r="P823" s="221">
        <f>O823*H823</f>
        <v>0</v>
      </c>
      <c r="Q823" s="221">
        <v>2.0000000000000002E-05</v>
      </c>
      <c r="R823" s="221">
        <f>Q823*H823</f>
        <v>0.0043600000000000002</v>
      </c>
      <c r="S823" s="221">
        <v>0</v>
      </c>
      <c r="T823" s="222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3" t="s">
        <v>230</v>
      </c>
      <c r="AT823" s="223" t="s">
        <v>205</v>
      </c>
      <c r="AU823" s="223" t="s">
        <v>82</v>
      </c>
      <c r="AY823" s="17" t="s">
        <v>202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17" t="s">
        <v>80</v>
      </c>
      <c r="BK823" s="224">
        <f>ROUND(I823*H823,2)</f>
        <v>0</v>
      </c>
      <c r="BL823" s="17" t="s">
        <v>230</v>
      </c>
      <c r="BM823" s="223" t="s">
        <v>4170</v>
      </c>
    </row>
    <row r="824" s="2" customFormat="1">
      <c r="A824" s="38"/>
      <c r="B824" s="39"/>
      <c r="C824" s="40"/>
      <c r="D824" s="225" t="s">
        <v>212</v>
      </c>
      <c r="E824" s="40"/>
      <c r="F824" s="226" t="s">
        <v>4171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212</v>
      </c>
      <c r="AU824" s="17" t="s">
        <v>82</v>
      </c>
    </row>
    <row r="825" s="2" customFormat="1" ht="16.5" customHeight="1">
      <c r="A825" s="38"/>
      <c r="B825" s="39"/>
      <c r="C825" s="242" t="s">
        <v>1935</v>
      </c>
      <c r="D825" s="242" t="s">
        <v>243</v>
      </c>
      <c r="E825" s="243" t="s">
        <v>4172</v>
      </c>
      <c r="F825" s="244" t="s">
        <v>951</v>
      </c>
      <c r="G825" s="245" t="s">
        <v>280</v>
      </c>
      <c r="H825" s="246">
        <v>43</v>
      </c>
      <c r="I825" s="247"/>
      <c r="J825" s="248">
        <f>ROUND(I825*H825,2)</f>
        <v>0</v>
      </c>
      <c r="K825" s="244" t="s">
        <v>19</v>
      </c>
      <c r="L825" s="249"/>
      <c r="M825" s="250" t="s">
        <v>19</v>
      </c>
      <c r="N825" s="251" t="s">
        <v>44</v>
      </c>
      <c r="O825" s="84"/>
      <c r="P825" s="221">
        <f>O825*H825</f>
        <v>0</v>
      </c>
      <c r="Q825" s="221">
        <v>0.0019</v>
      </c>
      <c r="R825" s="221">
        <f>Q825*H825</f>
        <v>0.081699999999999995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246</v>
      </c>
      <c r="AT825" s="223" t="s">
        <v>243</v>
      </c>
      <c r="AU825" s="223" t="s">
        <v>82</v>
      </c>
      <c r="AY825" s="17" t="s">
        <v>202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235</v>
      </c>
      <c r="BM825" s="223" t="s">
        <v>4173</v>
      </c>
    </row>
    <row r="826" s="2" customFormat="1">
      <c r="A826" s="38"/>
      <c r="B826" s="39"/>
      <c r="C826" s="40"/>
      <c r="D826" s="232" t="s">
        <v>491</v>
      </c>
      <c r="E826" s="40"/>
      <c r="F826" s="252" t="s">
        <v>492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491</v>
      </c>
      <c r="AU826" s="17" t="s">
        <v>82</v>
      </c>
    </row>
    <row r="827" s="2" customFormat="1" ht="16.5" customHeight="1">
      <c r="A827" s="38"/>
      <c r="B827" s="39"/>
      <c r="C827" s="242" t="s">
        <v>1940</v>
      </c>
      <c r="D827" s="242" t="s">
        <v>243</v>
      </c>
      <c r="E827" s="243" t="s">
        <v>4174</v>
      </c>
      <c r="F827" s="244" t="s">
        <v>955</v>
      </c>
      <c r="G827" s="245" t="s">
        <v>280</v>
      </c>
      <c r="H827" s="246">
        <v>173</v>
      </c>
      <c r="I827" s="247"/>
      <c r="J827" s="248">
        <f>ROUND(I827*H827,2)</f>
        <v>0</v>
      </c>
      <c r="K827" s="244" t="s">
        <v>19</v>
      </c>
      <c r="L827" s="249"/>
      <c r="M827" s="250" t="s">
        <v>19</v>
      </c>
      <c r="N827" s="251" t="s">
        <v>44</v>
      </c>
      <c r="O827" s="84"/>
      <c r="P827" s="221">
        <f>O827*H827</f>
        <v>0</v>
      </c>
      <c r="Q827" s="221">
        <v>0.00016000000000000001</v>
      </c>
      <c r="R827" s="221">
        <f>Q827*H827</f>
        <v>0.027680000000000003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246</v>
      </c>
      <c r="AT827" s="223" t="s">
        <v>243</v>
      </c>
      <c r="AU827" s="223" t="s">
        <v>82</v>
      </c>
      <c r="AY827" s="17" t="s">
        <v>202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80</v>
      </c>
      <c r="BK827" s="224">
        <f>ROUND(I827*H827,2)</f>
        <v>0</v>
      </c>
      <c r="BL827" s="17" t="s">
        <v>235</v>
      </c>
      <c r="BM827" s="223" t="s">
        <v>4175</v>
      </c>
    </row>
    <row r="828" s="2" customFormat="1" ht="16.5" customHeight="1">
      <c r="A828" s="38"/>
      <c r="B828" s="39"/>
      <c r="C828" s="242" t="s">
        <v>1944</v>
      </c>
      <c r="D828" s="242" t="s">
        <v>243</v>
      </c>
      <c r="E828" s="243" t="s">
        <v>4176</v>
      </c>
      <c r="F828" s="244" t="s">
        <v>4177</v>
      </c>
      <c r="G828" s="245" t="s">
        <v>280</v>
      </c>
      <c r="H828" s="246">
        <v>2</v>
      </c>
      <c r="I828" s="247"/>
      <c r="J828" s="248">
        <f>ROUND(I828*H828,2)</f>
        <v>0</v>
      </c>
      <c r="K828" s="244" t="s">
        <v>19</v>
      </c>
      <c r="L828" s="249"/>
      <c r="M828" s="250" t="s">
        <v>19</v>
      </c>
      <c r="N828" s="251" t="s">
        <v>44</v>
      </c>
      <c r="O828" s="84"/>
      <c r="P828" s="221">
        <f>O828*H828</f>
        <v>0</v>
      </c>
      <c r="Q828" s="221">
        <v>0</v>
      </c>
      <c r="R828" s="221">
        <f>Q828*H828</f>
        <v>0</v>
      </c>
      <c r="S828" s="221">
        <v>0</v>
      </c>
      <c r="T828" s="222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3" t="s">
        <v>246</v>
      </c>
      <c r="AT828" s="223" t="s">
        <v>243</v>
      </c>
      <c r="AU828" s="223" t="s">
        <v>82</v>
      </c>
      <c r="AY828" s="17" t="s">
        <v>202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7" t="s">
        <v>80</v>
      </c>
      <c r="BK828" s="224">
        <f>ROUND(I828*H828,2)</f>
        <v>0</v>
      </c>
      <c r="BL828" s="17" t="s">
        <v>235</v>
      </c>
      <c r="BM828" s="223" t="s">
        <v>4178</v>
      </c>
    </row>
    <row r="829" s="2" customFormat="1" ht="21.75" customHeight="1">
      <c r="A829" s="38"/>
      <c r="B829" s="39"/>
      <c r="C829" s="212" t="s">
        <v>1949</v>
      </c>
      <c r="D829" s="212" t="s">
        <v>205</v>
      </c>
      <c r="E829" s="213" t="s">
        <v>4179</v>
      </c>
      <c r="F829" s="214" t="s">
        <v>4180</v>
      </c>
      <c r="G829" s="215" t="s">
        <v>280</v>
      </c>
      <c r="H829" s="216">
        <v>239</v>
      </c>
      <c r="I829" s="217"/>
      <c r="J829" s="218">
        <f>ROUND(I829*H829,2)</f>
        <v>0</v>
      </c>
      <c r="K829" s="214" t="s">
        <v>209</v>
      </c>
      <c r="L829" s="44"/>
      <c r="M829" s="219" t="s">
        <v>19</v>
      </c>
      <c r="N829" s="220" t="s">
        <v>44</v>
      </c>
      <c r="O829" s="84"/>
      <c r="P829" s="221">
        <f>O829*H829</f>
        <v>0</v>
      </c>
      <c r="Q829" s="221">
        <v>3.0000000000000001E-05</v>
      </c>
      <c r="R829" s="221">
        <f>Q829*H829</f>
        <v>0.0071700000000000002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230</v>
      </c>
      <c r="AT829" s="223" t="s">
        <v>205</v>
      </c>
      <c r="AU829" s="223" t="s">
        <v>82</v>
      </c>
      <c r="AY829" s="17" t="s">
        <v>202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230</v>
      </c>
      <c r="BM829" s="223" t="s">
        <v>4181</v>
      </c>
    </row>
    <row r="830" s="2" customFormat="1">
      <c r="A830" s="38"/>
      <c r="B830" s="39"/>
      <c r="C830" s="40"/>
      <c r="D830" s="225" t="s">
        <v>212</v>
      </c>
      <c r="E830" s="40"/>
      <c r="F830" s="226" t="s">
        <v>4182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212</v>
      </c>
      <c r="AU830" s="17" t="s">
        <v>82</v>
      </c>
    </row>
    <row r="831" s="2" customFormat="1" ht="16.5" customHeight="1">
      <c r="A831" s="38"/>
      <c r="B831" s="39"/>
      <c r="C831" s="242" t="s">
        <v>1953</v>
      </c>
      <c r="D831" s="242" t="s">
        <v>243</v>
      </c>
      <c r="E831" s="243" t="s">
        <v>950</v>
      </c>
      <c r="F831" s="244" t="s">
        <v>951</v>
      </c>
      <c r="G831" s="245" t="s">
        <v>280</v>
      </c>
      <c r="H831" s="246">
        <v>60</v>
      </c>
      <c r="I831" s="247"/>
      <c r="J831" s="248">
        <f>ROUND(I831*H831,2)</f>
        <v>0</v>
      </c>
      <c r="K831" s="244" t="s">
        <v>19</v>
      </c>
      <c r="L831" s="249"/>
      <c r="M831" s="250" t="s">
        <v>19</v>
      </c>
      <c r="N831" s="251" t="s">
        <v>44</v>
      </c>
      <c r="O831" s="84"/>
      <c r="P831" s="221">
        <f>O831*H831</f>
        <v>0</v>
      </c>
      <c r="Q831" s="221">
        <v>0.0019</v>
      </c>
      <c r="R831" s="221">
        <f>Q831*H831</f>
        <v>0.114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246</v>
      </c>
      <c r="AT831" s="223" t="s">
        <v>243</v>
      </c>
      <c r="AU831" s="223" t="s">
        <v>82</v>
      </c>
      <c r="AY831" s="17" t="s">
        <v>202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235</v>
      </c>
      <c r="BM831" s="223" t="s">
        <v>4183</v>
      </c>
    </row>
    <row r="832" s="2" customFormat="1">
      <c r="A832" s="38"/>
      <c r="B832" s="39"/>
      <c r="C832" s="40"/>
      <c r="D832" s="232" t="s">
        <v>491</v>
      </c>
      <c r="E832" s="40"/>
      <c r="F832" s="252" t="s">
        <v>492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491</v>
      </c>
      <c r="AU832" s="17" t="s">
        <v>82</v>
      </c>
    </row>
    <row r="833" s="2" customFormat="1" ht="16.5" customHeight="1">
      <c r="A833" s="38"/>
      <c r="B833" s="39"/>
      <c r="C833" s="242" t="s">
        <v>1958</v>
      </c>
      <c r="D833" s="242" t="s">
        <v>243</v>
      </c>
      <c r="E833" s="243" t="s">
        <v>954</v>
      </c>
      <c r="F833" s="244" t="s">
        <v>955</v>
      </c>
      <c r="G833" s="245" t="s">
        <v>280</v>
      </c>
      <c r="H833" s="246">
        <v>175</v>
      </c>
      <c r="I833" s="247"/>
      <c r="J833" s="248">
        <f>ROUND(I833*H833,2)</f>
        <v>0</v>
      </c>
      <c r="K833" s="244" t="s">
        <v>19</v>
      </c>
      <c r="L833" s="249"/>
      <c r="M833" s="250" t="s">
        <v>19</v>
      </c>
      <c r="N833" s="251" t="s">
        <v>44</v>
      </c>
      <c r="O833" s="84"/>
      <c r="P833" s="221">
        <f>O833*H833</f>
        <v>0</v>
      </c>
      <c r="Q833" s="221">
        <v>0.00016000000000000001</v>
      </c>
      <c r="R833" s="221">
        <f>Q833*H833</f>
        <v>0.028000000000000001</v>
      </c>
      <c r="S833" s="221">
        <v>0</v>
      </c>
      <c r="T833" s="222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23" t="s">
        <v>246</v>
      </c>
      <c r="AT833" s="223" t="s">
        <v>243</v>
      </c>
      <c r="AU833" s="223" t="s">
        <v>82</v>
      </c>
      <c r="AY833" s="17" t="s">
        <v>202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17" t="s">
        <v>80</v>
      </c>
      <c r="BK833" s="224">
        <f>ROUND(I833*H833,2)</f>
        <v>0</v>
      </c>
      <c r="BL833" s="17" t="s">
        <v>235</v>
      </c>
      <c r="BM833" s="223" t="s">
        <v>4184</v>
      </c>
    </row>
    <row r="834" s="2" customFormat="1" ht="16.5" customHeight="1">
      <c r="A834" s="38"/>
      <c r="B834" s="39"/>
      <c r="C834" s="242" t="s">
        <v>1963</v>
      </c>
      <c r="D834" s="242" t="s">
        <v>243</v>
      </c>
      <c r="E834" s="243" t="s">
        <v>4185</v>
      </c>
      <c r="F834" s="244" t="s">
        <v>4186</v>
      </c>
      <c r="G834" s="245" t="s">
        <v>280</v>
      </c>
      <c r="H834" s="246">
        <v>2</v>
      </c>
      <c r="I834" s="247"/>
      <c r="J834" s="248">
        <f>ROUND(I834*H834,2)</f>
        <v>0</v>
      </c>
      <c r="K834" s="244" t="s">
        <v>19</v>
      </c>
      <c r="L834" s="249"/>
      <c r="M834" s="250" t="s">
        <v>19</v>
      </c>
      <c r="N834" s="251" t="s">
        <v>44</v>
      </c>
      <c r="O834" s="84"/>
      <c r="P834" s="221">
        <f>O834*H834</f>
        <v>0</v>
      </c>
      <c r="Q834" s="221">
        <v>0.0048199999999999996</v>
      </c>
      <c r="R834" s="221">
        <f>Q834*H834</f>
        <v>0.0096399999999999993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246</v>
      </c>
      <c r="AT834" s="223" t="s">
        <v>243</v>
      </c>
      <c r="AU834" s="223" t="s">
        <v>82</v>
      </c>
      <c r="AY834" s="17" t="s">
        <v>202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80</v>
      </c>
      <c r="BK834" s="224">
        <f>ROUND(I834*H834,2)</f>
        <v>0</v>
      </c>
      <c r="BL834" s="17" t="s">
        <v>235</v>
      </c>
      <c r="BM834" s="223" t="s">
        <v>4187</v>
      </c>
    </row>
    <row r="835" s="2" customFormat="1" ht="16.5" customHeight="1">
      <c r="A835" s="38"/>
      <c r="B835" s="39"/>
      <c r="C835" s="242" t="s">
        <v>1969</v>
      </c>
      <c r="D835" s="242" t="s">
        <v>243</v>
      </c>
      <c r="E835" s="243" t="s">
        <v>4188</v>
      </c>
      <c r="F835" s="244" t="s">
        <v>4186</v>
      </c>
      <c r="G835" s="245" t="s">
        <v>280</v>
      </c>
      <c r="H835" s="246">
        <v>2</v>
      </c>
      <c r="I835" s="247"/>
      <c r="J835" s="248">
        <f>ROUND(I835*H835,2)</f>
        <v>0</v>
      </c>
      <c r="K835" s="244" t="s">
        <v>19</v>
      </c>
      <c r="L835" s="249"/>
      <c r="M835" s="250" t="s">
        <v>19</v>
      </c>
      <c r="N835" s="251" t="s">
        <v>44</v>
      </c>
      <c r="O835" s="84"/>
      <c r="P835" s="221">
        <f>O835*H835</f>
        <v>0</v>
      </c>
      <c r="Q835" s="221">
        <v>0.0048199999999999996</v>
      </c>
      <c r="R835" s="221">
        <f>Q835*H835</f>
        <v>0.0096399999999999993</v>
      </c>
      <c r="S835" s="221">
        <v>0</v>
      </c>
      <c r="T835" s="22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23" t="s">
        <v>246</v>
      </c>
      <c r="AT835" s="223" t="s">
        <v>243</v>
      </c>
      <c r="AU835" s="223" t="s">
        <v>82</v>
      </c>
      <c r="AY835" s="17" t="s">
        <v>202</v>
      </c>
      <c r="BE835" s="224">
        <f>IF(N835="základní",J835,0)</f>
        <v>0</v>
      </c>
      <c r="BF835" s="224">
        <f>IF(N835="snížená",J835,0)</f>
        <v>0</v>
      </c>
      <c r="BG835" s="224">
        <f>IF(N835="zákl. přenesená",J835,0)</f>
        <v>0</v>
      </c>
      <c r="BH835" s="224">
        <f>IF(N835="sníž. přenesená",J835,0)</f>
        <v>0</v>
      </c>
      <c r="BI835" s="224">
        <f>IF(N835="nulová",J835,0)</f>
        <v>0</v>
      </c>
      <c r="BJ835" s="17" t="s">
        <v>80</v>
      </c>
      <c r="BK835" s="224">
        <f>ROUND(I835*H835,2)</f>
        <v>0</v>
      </c>
      <c r="BL835" s="17" t="s">
        <v>235</v>
      </c>
      <c r="BM835" s="223" t="s">
        <v>4189</v>
      </c>
    </row>
    <row r="836" s="2" customFormat="1" ht="21.75" customHeight="1">
      <c r="A836" s="38"/>
      <c r="B836" s="39"/>
      <c r="C836" s="212" t="s">
        <v>1974</v>
      </c>
      <c r="D836" s="212" t="s">
        <v>205</v>
      </c>
      <c r="E836" s="213" t="s">
        <v>1020</v>
      </c>
      <c r="F836" s="214" t="s">
        <v>1021</v>
      </c>
      <c r="G836" s="215" t="s">
        <v>280</v>
      </c>
      <c r="H836" s="216">
        <v>117</v>
      </c>
      <c r="I836" s="217"/>
      <c r="J836" s="218">
        <f>ROUND(I836*H836,2)</f>
        <v>0</v>
      </c>
      <c r="K836" s="214" t="s">
        <v>209</v>
      </c>
      <c r="L836" s="44"/>
      <c r="M836" s="219" t="s">
        <v>19</v>
      </c>
      <c r="N836" s="220" t="s">
        <v>44</v>
      </c>
      <c r="O836" s="84"/>
      <c r="P836" s="221">
        <f>O836*H836</f>
        <v>0</v>
      </c>
      <c r="Q836" s="221">
        <v>6.9999999999999994E-05</v>
      </c>
      <c r="R836" s="221">
        <f>Q836*H836</f>
        <v>0.0081899999999999994</v>
      </c>
      <c r="S836" s="221">
        <v>0</v>
      </c>
      <c r="T836" s="22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3" t="s">
        <v>230</v>
      </c>
      <c r="AT836" s="223" t="s">
        <v>205</v>
      </c>
      <c r="AU836" s="223" t="s">
        <v>82</v>
      </c>
      <c r="AY836" s="17" t="s">
        <v>202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80</v>
      </c>
      <c r="BK836" s="224">
        <f>ROUND(I836*H836,2)</f>
        <v>0</v>
      </c>
      <c r="BL836" s="17" t="s">
        <v>230</v>
      </c>
      <c r="BM836" s="223" t="s">
        <v>4190</v>
      </c>
    </row>
    <row r="837" s="2" customFormat="1">
      <c r="A837" s="38"/>
      <c r="B837" s="39"/>
      <c r="C837" s="40"/>
      <c r="D837" s="225" t="s">
        <v>212</v>
      </c>
      <c r="E837" s="40"/>
      <c r="F837" s="226" t="s">
        <v>1023</v>
      </c>
      <c r="G837" s="40"/>
      <c r="H837" s="40"/>
      <c r="I837" s="227"/>
      <c r="J837" s="40"/>
      <c r="K837" s="40"/>
      <c r="L837" s="44"/>
      <c r="M837" s="228"/>
      <c r="N837" s="229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212</v>
      </c>
      <c r="AU837" s="17" t="s">
        <v>82</v>
      </c>
    </row>
    <row r="838" s="2" customFormat="1" ht="16.5" customHeight="1">
      <c r="A838" s="38"/>
      <c r="B838" s="39"/>
      <c r="C838" s="242" t="s">
        <v>1979</v>
      </c>
      <c r="D838" s="242" t="s">
        <v>243</v>
      </c>
      <c r="E838" s="243" t="s">
        <v>1012</v>
      </c>
      <c r="F838" s="244" t="s">
        <v>1013</v>
      </c>
      <c r="G838" s="245" t="s">
        <v>280</v>
      </c>
      <c r="H838" s="246">
        <v>6</v>
      </c>
      <c r="I838" s="247"/>
      <c r="J838" s="248">
        <f>ROUND(I838*H838,2)</f>
        <v>0</v>
      </c>
      <c r="K838" s="244" t="s">
        <v>19</v>
      </c>
      <c r="L838" s="249"/>
      <c r="M838" s="250" t="s">
        <v>19</v>
      </c>
      <c r="N838" s="251" t="s">
        <v>44</v>
      </c>
      <c r="O838" s="84"/>
      <c r="P838" s="221">
        <f>O838*H838</f>
        <v>0</v>
      </c>
      <c r="Q838" s="221">
        <v>0.0023999999999999998</v>
      </c>
      <c r="R838" s="221">
        <f>Q838*H838</f>
        <v>0.0144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246</v>
      </c>
      <c r="AT838" s="223" t="s">
        <v>243</v>
      </c>
      <c r="AU838" s="223" t="s">
        <v>82</v>
      </c>
      <c r="AY838" s="17" t="s">
        <v>202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80</v>
      </c>
      <c r="BK838" s="224">
        <f>ROUND(I838*H838,2)</f>
        <v>0</v>
      </c>
      <c r="BL838" s="17" t="s">
        <v>235</v>
      </c>
      <c r="BM838" s="223" t="s">
        <v>4191</v>
      </c>
    </row>
    <row r="839" s="2" customFormat="1">
      <c r="A839" s="38"/>
      <c r="B839" s="39"/>
      <c r="C839" s="40"/>
      <c r="D839" s="232" t="s">
        <v>491</v>
      </c>
      <c r="E839" s="40"/>
      <c r="F839" s="252" t="s">
        <v>492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491</v>
      </c>
      <c r="AU839" s="17" t="s">
        <v>82</v>
      </c>
    </row>
    <row r="840" s="2" customFormat="1" ht="16.5" customHeight="1">
      <c r="A840" s="38"/>
      <c r="B840" s="39"/>
      <c r="C840" s="242" t="s">
        <v>1984</v>
      </c>
      <c r="D840" s="242" t="s">
        <v>243</v>
      </c>
      <c r="E840" s="243" t="s">
        <v>1016</v>
      </c>
      <c r="F840" s="244" t="s">
        <v>1017</v>
      </c>
      <c r="G840" s="245" t="s">
        <v>280</v>
      </c>
      <c r="H840" s="246">
        <v>53</v>
      </c>
      <c r="I840" s="247"/>
      <c r="J840" s="248">
        <f>ROUND(I840*H840,2)</f>
        <v>0</v>
      </c>
      <c r="K840" s="244" t="s">
        <v>19</v>
      </c>
      <c r="L840" s="249"/>
      <c r="M840" s="250" t="s">
        <v>19</v>
      </c>
      <c r="N840" s="251" t="s">
        <v>44</v>
      </c>
      <c r="O840" s="84"/>
      <c r="P840" s="221">
        <f>O840*H840</f>
        <v>0</v>
      </c>
      <c r="Q840" s="221">
        <v>0.00016000000000000001</v>
      </c>
      <c r="R840" s="221">
        <f>Q840*H840</f>
        <v>0.0084800000000000014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246</v>
      </c>
      <c r="AT840" s="223" t="s">
        <v>243</v>
      </c>
      <c r="AU840" s="223" t="s">
        <v>82</v>
      </c>
      <c r="AY840" s="17" t="s">
        <v>202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80</v>
      </c>
      <c r="BK840" s="224">
        <f>ROUND(I840*H840,2)</f>
        <v>0</v>
      </c>
      <c r="BL840" s="17" t="s">
        <v>235</v>
      </c>
      <c r="BM840" s="223" t="s">
        <v>4192</v>
      </c>
    </row>
    <row r="841" s="2" customFormat="1" ht="16.5" customHeight="1">
      <c r="A841" s="38"/>
      <c r="B841" s="39"/>
      <c r="C841" s="242" t="s">
        <v>1988</v>
      </c>
      <c r="D841" s="242" t="s">
        <v>243</v>
      </c>
      <c r="E841" s="243" t="s">
        <v>4193</v>
      </c>
      <c r="F841" s="244" t="s">
        <v>4194</v>
      </c>
      <c r="G841" s="245" t="s">
        <v>280</v>
      </c>
      <c r="H841" s="246">
        <v>6</v>
      </c>
      <c r="I841" s="247"/>
      <c r="J841" s="248">
        <f>ROUND(I841*H841,2)</f>
        <v>0</v>
      </c>
      <c r="K841" s="244" t="s">
        <v>19</v>
      </c>
      <c r="L841" s="249"/>
      <c r="M841" s="250" t="s">
        <v>19</v>
      </c>
      <c r="N841" s="251" t="s">
        <v>44</v>
      </c>
      <c r="O841" s="84"/>
      <c r="P841" s="221">
        <f>O841*H841</f>
        <v>0</v>
      </c>
      <c r="Q841" s="221">
        <v>0.00016000000000000001</v>
      </c>
      <c r="R841" s="221">
        <f>Q841*H841</f>
        <v>0.00096000000000000013</v>
      </c>
      <c r="S841" s="221">
        <v>0</v>
      </c>
      <c r="T841" s="22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3" t="s">
        <v>246</v>
      </c>
      <c r="AT841" s="223" t="s">
        <v>243</v>
      </c>
      <c r="AU841" s="223" t="s">
        <v>82</v>
      </c>
      <c r="AY841" s="17" t="s">
        <v>202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80</v>
      </c>
      <c r="BK841" s="224">
        <f>ROUND(I841*H841,2)</f>
        <v>0</v>
      </c>
      <c r="BL841" s="17" t="s">
        <v>235</v>
      </c>
      <c r="BM841" s="223" t="s">
        <v>4195</v>
      </c>
    </row>
    <row r="842" s="2" customFormat="1" ht="16.5" customHeight="1">
      <c r="A842" s="38"/>
      <c r="B842" s="39"/>
      <c r="C842" s="242" t="s">
        <v>1993</v>
      </c>
      <c r="D842" s="242" t="s">
        <v>243</v>
      </c>
      <c r="E842" s="243" t="s">
        <v>4196</v>
      </c>
      <c r="F842" s="244" t="s">
        <v>4197</v>
      </c>
      <c r="G842" s="245" t="s">
        <v>280</v>
      </c>
      <c r="H842" s="246">
        <v>33</v>
      </c>
      <c r="I842" s="247"/>
      <c r="J842" s="248">
        <f>ROUND(I842*H842,2)</f>
        <v>0</v>
      </c>
      <c r="K842" s="244" t="s">
        <v>19</v>
      </c>
      <c r="L842" s="249"/>
      <c r="M842" s="250" t="s">
        <v>19</v>
      </c>
      <c r="N842" s="251" t="s">
        <v>44</v>
      </c>
      <c r="O842" s="84"/>
      <c r="P842" s="221">
        <f>O842*H842</f>
        <v>0</v>
      </c>
      <c r="Q842" s="221">
        <v>0.00016000000000000001</v>
      </c>
      <c r="R842" s="221">
        <f>Q842*H842</f>
        <v>0.0052800000000000008</v>
      </c>
      <c r="S842" s="221">
        <v>0</v>
      </c>
      <c r="T842" s="22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3" t="s">
        <v>246</v>
      </c>
      <c r="AT842" s="223" t="s">
        <v>243</v>
      </c>
      <c r="AU842" s="223" t="s">
        <v>82</v>
      </c>
      <c r="AY842" s="17" t="s">
        <v>202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7" t="s">
        <v>80</v>
      </c>
      <c r="BK842" s="224">
        <f>ROUND(I842*H842,2)</f>
        <v>0</v>
      </c>
      <c r="BL842" s="17" t="s">
        <v>235</v>
      </c>
      <c r="BM842" s="223" t="s">
        <v>4198</v>
      </c>
    </row>
    <row r="843" s="2" customFormat="1" ht="16.5" customHeight="1">
      <c r="A843" s="38"/>
      <c r="B843" s="39"/>
      <c r="C843" s="242" t="s">
        <v>1997</v>
      </c>
      <c r="D843" s="242" t="s">
        <v>243</v>
      </c>
      <c r="E843" s="243" t="s">
        <v>4199</v>
      </c>
      <c r="F843" s="244" t="s">
        <v>4200</v>
      </c>
      <c r="G843" s="245" t="s">
        <v>280</v>
      </c>
      <c r="H843" s="246">
        <v>0</v>
      </c>
      <c r="I843" s="247"/>
      <c r="J843" s="248">
        <f>ROUND(I843*H843,2)</f>
        <v>0</v>
      </c>
      <c r="K843" s="244" t="s">
        <v>19</v>
      </c>
      <c r="L843" s="249"/>
      <c r="M843" s="250" t="s">
        <v>19</v>
      </c>
      <c r="N843" s="251" t="s">
        <v>44</v>
      </c>
      <c r="O843" s="84"/>
      <c r="P843" s="221">
        <f>O843*H843</f>
        <v>0</v>
      </c>
      <c r="Q843" s="221">
        <v>0.00016000000000000001</v>
      </c>
      <c r="R843" s="221">
        <f>Q843*H843</f>
        <v>0</v>
      </c>
      <c r="S843" s="221">
        <v>0</v>
      </c>
      <c r="T843" s="22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3" t="s">
        <v>246</v>
      </c>
      <c r="AT843" s="223" t="s">
        <v>243</v>
      </c>
      <c r="AU843" s="223" t="s">
        <v>82</v>
      </c>
      <c r="AY843" s="17" t="s">
        <v>202</v>
      </c>
      <c r="BE843" s="224">
        <f>IF(N843="základní",J843,0)</f>
        <v>0</v>
      </c>
      <c r="BF843" s="224">
        <f>IF(N843="snížená",J843,0)</f>
        <v>0</v>
      </c>
      <c r="BG843" s="224">
        <f>IF(N843="zákl. přenesená",J843,0)</f>
        <v>0</v>
      </c>
      <c r="BH843" s="224">
        <f>IF(N843="sníž. přenesená",J843,0)</f>
        <v>0</v>
      </c>
      <c r="BI843" s="224">
        <f>IF(N843="nulová",J843,0)</f>
        <v>0</v>
      </c>
      <c r="BJ843" s="17" t="s">
        <v>80</v>
      </c>
      <c r="BK843" s="224">
        <f>ROUND(I843*H843,2)</f>
        <v>0</v>
      </c>
      <c r="BL843" s="17" t="s">
        <v>235</v>
      </c>
      <c r="BM843" s="223" t="s">
        <v>4201</v>
      </c>
    </row>
    <row r="844" s="2" customFormat="1" ht="16.5" customHeight="1">
      <c r="A844" s="38"/>
      <c r="B844" s="39"/>
      <c r="C844" s="242" t="s">
        <v>2002</v>
      </c>
      <c r="D844" s="242" t="s">
        <v>243</v>
      </c>
      <c r="E844" s="243" t="s">
        <v>4202</v>
      </c>
      <c r="F844" s="244" t="s">
        <v>4186</v>
      </c>
      <c r="G844" s="245" t="s">
        <v>280</v>
      </c>
      <c r="H844" s="246">
        <v>5</v>
      </c>
      <c r="I844" s="247"/>
      <c r="J844" s="248">
        <f>ROUND(I844*H844,2)</f>
        <v>0</v>
      </c>
      <c r="K844" s="244" t="s">
        <v>19</v>
      </c>
      <c r="L844" s="249"/>
      <c r="M844" s="250" t="s">
        <v>19</v>
      </c>
      <c r="N844" s="251" t="s">
        <v>44</v>
      </c>
      <c r="O844" s="84"/>
      <c r="P844" s="221">
        <f>O844*H844</f>
        <v>0</v>
      </c>
      <c r="Q844" s="221">
        <v>0.0048199999999999996</v>
      </c>
      <c r="R844" s="221">
        <f>Q844*H844</f>
        <v>0.024099999999999996</v>
      </c>
      <c r="S844" s="221">
        <v>0</v>
      </c>
      <c r="T844" s="22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23" t="s">
        <v>246</v>
      </c>
      <c r="AT844" s="223" t="s">
        <v>243</v>
      </c>
      <c r="AU844" s="223" t="s">
        <v>82</v>
      </c>
      <c r="AY844" s="17" t="s">
        <v>202</v>
      </c>
      <c r="BE844" s="224">
        <f>IF(N844="základní",J844,0)</f>
        <v>0</v>
      </c>
      <c r="BF844" s="224">
        <f>IF(N844="snížená",J844,0)</f>
        <v>0</v>
      </c>
      <c r="BG844" s="224">
        <f>IF(N844="zákl. přenesená",J844,0)</f>
        <v>0</v>
      </c>
      <c r="BH844" s="224">
        <f>IF(N844="sníž. přenesená",J844,0)</f>
        <v>0</v>
      </c>
      <c r="BI844" s="224">
        <f>IF(N844="nulová",J844,0)</f>
        <v>0</v>
      </c>
      <c r="BJ844" s="17" t="s">
        <v>80</v>
      </c>
      <c r="BK844" s="224">
        <f>ROUND(I844*H844,2)</f>
        <v>0</v>
      </c>
      <c r="BL844" s="17" t="s">
        <v>235</v>
      </c>
      <c r="BM844" s="223" t="s">
        <v>4203</v>
      </c>
    </row>
    <row r="845" s="2" customFormat="1" ht="16.5" customHeight="1">
      <c r="A845" s="38"/>
      <c r="B845" s="39"/>
      <c r="C845" s="242" t="s">
        <v>2006</v>
      </c>
      <c r="D845" s="242" t="s">
        <v>243</v>
      </c>
      <c r="E845" s="243" t="s">
        <v>4204</v>
      </c>
      <c r="F845" s="244" t="s">
        <v>4205</v>
      </c>
      <c r="G845" s="245" t="s">
        <v>280</v>
      </c>
      <c r="H845" s="246">
        <v>4</v>
      </c>
      <c r="I845" s="247"/>
      <c r="J845" s="248">
        <f>ROUND(I845*H845,2)</f>
        <v>0</v>
      </c>
      <c r="K845" s="244" t="s">
        <v>19</v>
      </c>
      <c r="L845" s="249"/>
      <c r="M845" s="250" t="s">
        <v>19</v>
      </c>
      <c r="N845" s="251" t="s">
        <v>44</v>
      </c>
      <c r="O845" s="84"/>
      <c r="P845" s="221">
        <f>O845*H845</f>
        <v>0</v>
      </c>
      <c r="Q845" s="221">
        <v>0.0048199999999999996</v>
      </c>
      <c r="R845" s="221">
        <f>Q845*H845</f>
        <v>0.019279999999999999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246</v>
      </c>
      <c r="AT845" s="223" t="s">
        <v>243</v>
      </c>
      <c r="AU845" s="223" t="s">
        <v>82</v>
      </c>
      <c r="AY845" s="17" t="s">
        <v>202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80</v>
      </c>
      <c r="BK845" s="224">
        <f>ROUND(I845*H845,2)</f>
        <v>0</v>
      </c>
      <c r="BL845" s="17" t="s">
        <v>235</v>
      </c>
      <c r="BM845" s="223" t="s">
        <v>4206</v>
      </c>
    </row>
    <row r="846" s="2" customFormat="1" ht="16.5" customHeight="1">
      <c r="A846" s="38"/>
      <c r="B846" s="39"/>
      <c r="C846" s="242" t="s">
        <v>2011</v>
      </c>
      <c r="D846" s="242" t="s">
        <v>243</v>
      </c>
      <c r="E846" s="243" t="s">
        <v>4207</v>
      </c>
      <c r="F846" s="244" t="s">
        <v>4186</v>
      </c>
      <c r="G846" s="245" t="s">
        <v>280</v>
      </c>
      <c r="H846" s="246">
        <v>1</v>
      </c>
      <c r="I846" s="247"/>
      <c r="J846" s="248">
        <f>ROUND(I846*H846,2)</f>
        <v>0</v>
      </c>
      <c r="K846" s="244" t="s">
        <v>19</v>
      </c>
      <c r="L846" s="249"/>
      <c r="M846" s="250" t="s">
        <v>19</v>
      </c>
      <c r="N846" s="251" t="s">
        <v>44</v>
      </c>
      <c r="O846" s="84"/>
      <c r="P846" s="221">
        <f>O846*H846</f>
        <v>0</v>
      </c>
      <c r="Q846" s="221">
        <v>0.0048199999999999996</v>
      </c>
      <c r="R846" s="221">
        <f>Q846*H846</f>
        <v>0.0048199999999999996</v>
      </c>
      <c r="S846" s="221">
        <v>0</v>
      </c>
      <c r="T846" s="222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23" t="s">
        <v>246</v>
      </c>
      <c r="AT846" s="223" t="s">
        <v>243</v>
      </c>
      <c r="AU846" s="223" t="s">
        <v>82</v>
      </c>
      <c r="AY846" s="17" t="s">
        <v>202</v>
      </c>
      <c r="BE846" s="224">
        <f>IF(N846="základní",J846,0)</f>
        <v>0</v>
      </c>
      <c r="BF846" s="224">
        <f>IF(N846="snížená",J846,0)</f>
        <v>0</v>
      </c>
      <c r="BG846" s="224">
        <f>IF(N846="zákl. přenesená",J846,0)</f>
        <v>0</v>
      </c>
      <c r="BH846" s="224">
        <f>IF(N846="sníž. přenesená",J846,0)</f>
        <v>0</v>
      </c>
      <c r="BI846" s="224">
        <f>IF(N846="nulová",J846,0)</f>
        <v>0</v>
      </c>
      <c r="BJ846" s="17" t="s">
        <v>80</v>
      </c>
      <c r="BK846" s="224">
        <f>ROUND(I846*H846,2)</f>
        <v>0</v>
      </c>
      <c r="BL846" s="17" t="s">
        <v>235</v>
      </c>
      <c r="BM846" s="223" t="s">
        <v>4208</v>
      </c>
    </row>
    <row r="847" s="2" customFormat="1" ht="16.5" customHeight="1">
      <c r="A847" s="38"/>
      <c r="B847" s="39"/>
      <c r="C847" s="242" t="s">
        <v>2017</v>
      </c>
      <c r="D847" s="242" t="s">
        <v>243</v>
      </c>
      <c r="E847" s="243" t="s">
        <v>4209</v>
      </c>
      <c r="F847" s="244" t="s">
        <v>4210</v>
      </c>
      <c r="G847" s="245" t="s">
        <v>280</v>
      </c>
      <c r="H847" s="246">
        <v>2</v>
      </c>
      <c r="I847" s="247"/>
      <c r="J847" s="248">
        <f>ROUND(I847*H847,2)</f>
        <v>0</v>
      </c>
      <c r="K847" s="244" t="s">
        <v>19</v>
      </c>
      <c r="L847" s="249"/>
      <c r="M847" s="250" t="s">
        <v>19</v>
      </c>
      <c r="N847" s="251" t="s">
        <v>44</v>
      </c>
      <c r="O847" s="84"/>
      <c r="P847" s="221">
        <f>O847*H847</f>
        <v>0</v>
      </c>
      <c r="Q847" s="221">
        <v>0.00016000000000000001</v>
      </c>
      <c r="R847" s="221">
        <f>Q847*H847</f>
        <v>0.00032000000000000003</v>
      </c>
      <c r="S847" s="221">
        <v>0</v>
      </c>
      <c r="T847" s="222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3" t="s">
        <v>246</v>
      </c>
      <c r="AT847" s="223" t="s">
        <v>243</v>
      </c>
      <c r="AU847" s="223" t="s">
        <v>82</v>
      </c>
      <c r="AY847" s="17" t="s">
        <v>202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7" t="s">
        <v>80</v>
      </c>
      <c r="BK847" s="224">
        <f>ROUND(I847*H847,2)</f>
        <v>0</v>
      </c>
      <c r="BL847" s="17" t="s">
        <v>235</v>
      </c>
      <c r="BM847" s="223" t="s">
        <v>4211</v>
      </c>
    </row>
    <row r="848" s="2" customFormat="1" ht="16.5" customHeight="1">
      <c r="A848" s="38"/>
      <c r="B848" s="39"/>
      <c r="C848" s="242" t="s">
        <v>2023</v>
      </c>
      <c r="D848" s="242" t="s">
        <v>243</v>
      </c>
      <c r="E848" s="243" t="s">
        <v>4212</v>
      </c>
      <c r="F848" s="244" t="s">
        <v>4213</v>
      </c>
      <c r="G848" s="245" t="s">
        <v>280</v>
      </c>
      <c r="H848" s="246">
        <v>2</v>
      </c>
      <c r="I848" s="247"/>
      <c r="J848" s="248">
        <f>ROUND(I848*H848,2)</f>
        <v>0</v>
      </c>
      <c r="K848" s="244" t="s">
        <v>19</v>
      </c>
      <c r="L848" s="249"/>
      <c r="M848" s="250" t="s">
        <v>19</v>
      </c>
      <c r="N848" s="251" t="s">
        <v>44</v>
      </c>
      <c r="O848" s="84"/>
      <c r="P848" s="221">
        <f>O848*H848</f>
        <v>0</v>
      </c>
      <c r="Q848" s="221">
        <v>0.00016000000000000001</v>
      </c>
      <c r="R848" s="221">
        <f>Q848*H848</f>
        <v>0.00032000000000000003</v>
      </c>
      <c r="S848" s="221">
        <v>0</v>
      </c>
      <c r="T848" s="222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3" t="s">
        <v>246</v>
      </c>
      <c r="AT848" s="223" t="s">
        <v>243</v>
      </c>
      <c r="AU848" s="223" t="s">
        <v>82</v>
      </c>
      <c r="AY848" s="17" t="s">
        <v>202</v>
      </c>
      <c r="BE848" s="224">
        <f>IF(N848="základní",J848,0)</f>
        <v>0</v>
      </c>
      <c r="BF848" s="224">
        <f>IF(N848="snížená",J848,0)</f>
        <v>0</v>
      </c>
      <c r="BG848" s="224">
        <f>IF(N848="zákl. přenesená",J848,0)</f>
        <v>0</v>
      </c>
      <c r="BH848" s="224">
        <f>IF(N848="sníž. přenesená",J848,0)</f>
        <v>0</v>
      </c>
      <c r="BI848" s="224">
        <f>IF(N848="nulová",J848,0)</f>
        <v>0</v>
      </c>
      <c r="BJ848" s="17" t="s">
        <v>80</v>
      </c>
      <c r="BK848" s="224">
        <f>ROUND(I848*H848,2)</f>
        <v>0</v>
      </c>
      <c r="BL848" s="17" t="s">
        <v>235</v>
      </c>
      <c r="BM848" s="223" t="s">
        <v>4214</v>
      </c>
    </row>
    <row r="849" s="2" customFormat="1" ht="16.5" customHeight="1">
      <c r="A849" s="38"/>
      <c r="B849" s="39"/>
      <c r="C849" s="242" t="s">
        <v>2028</v>
      </c>
      <c r="D849" s="242" t="s">
        <v>243</v>
      </c>
      <c r="E849" s="243" t="s">
        <v>4215</v>
      </c>
      <c r="F849" s="244" t="s">
        <v>4216</v>
      </c>
      <c r="G849" s="245" t="s">
        <v>280</v>
      </c>
      <c r="H849" s="246">
        <v>1</v>
      </c>
      <c r="I849" s="247"/>
      <c r="J849" s="248">
        <f>ROUND(I849*H849,2)</f>
        <v>0</v>
      </c>
      <c r="K849" s="244" t="s">
        <v>19</v>
      </c>
      <c r="L849" s="249"/>
      <c r="M849" s="250" t="s">
        <v>19</v>
      </c>
      <c r="N849" s="251" t="s">
        <v>44</v>
      </c>
      <c r="O849" s="84"/>
      <c r="P849" s="221">
        <f>O849*H849</f>
        <v>0</v>
      </c>
      <c r="Q849" s="221">
        <v>0</v>
      </c>
      <c r="R849" s="221">
        <f>Q849*H849</f>
        <v>0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246</v>
      </c>
      <c r="AT849" s="223" t="s">
        <v>243</v>
      </c>
      <c r="AU849" s="223" t="s">
        <v>82</v>
      </c>
      <c r="AY849" s="17" t="s">
        <v>202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80</v>
      </c>
      <c r="BK849" s="224">
        <f>ROUND(I849*H849,2)</f>
        <v>0</v>
      </c>
      <c r="BL849" s="17" t="s">
        <v>235</v>
      </c>
      <c r="BM849" s="223" t="s">
        <v>4217</v>
      </c>
    </row>
    <row r="850" s="2" customFormat="1" ht="16.5" customHeight="1">
      <c r="A850" s="38"/>
      <c r="B850" s="39"/>
      <c r="C850" s="242" t="s">
        <v>2034</v>
      </c>
      <c r="D850" s="242" t="s">
        <v>243</v>
      </c>
      <c r="E850" s="243" t="s">
        <v>4218</v>
      </c>
      <c r="F850" s="244" t="s">
        <v>4219</v>
      </c>
      <c r="G850" s="245" t="s">
        <v>280</v>
      </c>
      <c r="H850" s="246">
        <v>1</v>
      </c>
      <c r="I850" s="247"/>
      <c r="J850" s="248">
        <f>ROUND(I850*H850,2)</f>
        <v>0</v>
      </c>
      <c r="K850" s="244" t="s">
        <v>19</v>
      </c>
      <c r="L850" s="249"/>
      <c r="M850" s="250" t="s">
        <v>19</v>
      </c>
      <c r="N850" s="251" t="s">
        <v>44</v>
      </c>
      <c r="O850" s="84"/>
      <c r="P850" s="221">
        <f>O850*H850</f>
        <v>0</v>
      </c>
      <c r="Q850" s="221">
        <v>0</v>
      </c>
      <c r="R850" s="221">
        <f>Q850*H850</f>
        <v>0</v>
      </c>
      <c r="S850" s="221">
        <v>0</v>
      </c>
      <c r="T850" s="222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3" t="s">
        <v>246</v>
      </c>
      <c r="AT850" s="223" t="s">
        <v>243</v>
      </c>
      <c r="AU850" s="223" t="s">
        <v>82</v>
      </c>
      <c r="AY850" s="17" t="s">
        <v>202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7" t="s">
        <v>80</v>
      </c>
      <c r="BK850" s="224">
        <f>ROUND(I850*H850,2)</f>
        <v>0</v>
      </c>
      <c r="BL850" s="17" t="s">
        <v>235</v>
      </c>
      <c r="BM850" s="223" t="s">
        <v>4220</v>
      </c>
    </row>
    <row r="851" s="2" customFormat="1" ht="16.5" customHeight="1">
      <c r="A851" s="38"/>
      <c r="B851" s="39"/>
      <c r="C851" s="242" t="s">
        <v>2040</v>
      </c>
      <c r="D851" s="242" t="s">
        <v>243</v>
      </c>
      <c r="E851" s="243" t="s">
        <v>4221</v>
      </c>
      <c r="F851" s="244" t="s">
        <v>4222</v>
      </c>
      <c r="G851" s="245" t="s">
        <v>280</v>
      </c>
      <c r="H851" s="246">
        <v>3</v>
      </c>
      <c r="I851" s="247"/>
      <c r="J851" s="248">
        <f>ROUND(I851*H851,2)</f>
        <v>0</v>
      </c>
      <c r="K851" s="244" t="s">
        <v>19</v>
      </c>
      <c r="L851" s="249"/>
      <c r="M851" s="250" t="s">
        <v>19</v>
      </c>
      <c r="N851" s="251" t="s">
        <v>44</v>
      </c>
      <c r="O851" s="84"/>
      <c r="P851" s="221">
        <f>O851*H851</f>
        <v>0</v>
      </c>
      <c r="Q851" s="221">
        <v>0</v>
      </c>
      <c r="R851" s="221">
        <f>Q851*H851</f>
        <v>0</v>
      </c>
      <c r="S851" s="221">
        <v>0</v>
      </c>
      <c r="T851" s="22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3" t="s">
        <v>246</v>
      </c>
      <c r="AT851" s="223" t="s">
        <v>243</v>
      </c>
      <c r="AU851" s="223" t="s">
        <v>82</v>
      </c>
      <c r="AY851" s="17" t="s">
        <v>202</v>
      </c>
      <c r="BE851" s="224">
        <f>IF(N851="základní",J851,0)</f>
        <v>0</v>
      </c>
      <c r="BF851" s="224">
        <f>IF(N851="snížená",J851,0)</f>
        <v>0</v>
      </c>
      <c r="BG851" s="224">
        <f>IF(N851="zákl. přenesená",J851,0)</f>
        <v>0</v>
      </c>
      <c r="BH851" s="224">
        <f>IF(N851="sníž. přenesená",J851,0)</f>
        <v>0</v>
      </c>
      <c r="BI851" s="224">
        <f>IF(N851="nulová",J851,0)</f>
        <v>0</v>
      </c>
      <c r="BJ851" s="17" t="s">
        <v>80</v>
      </c>
      <c r="BK851" s="224">
        <f>ROUND(I851*H851,2)</f>
        <v>0</v>
      </c>
      <c r="BL851" s="17" t="s">
        <v>235</v>
      </c>
      <c r="BM851" s="223" t="s">
        <v>4223</v>
      </c>
    </row>
    <row r="852" s="2" customFormat="1" ht="21.75" customHeight="1">
      <c r="A852" s="38"/>
      <c r="B852" s="39"/>
      <c r="C852" s="212" t="s">
        <v>2044</v>
      </c>
      <c r="D852" s="212" t="s">
        <v>205</v>
      </c>
      <c r="E852" s="213" t="s">
        <v>1044</v>
      </c>
      <c r="F852" s="214" t="s">
        <v>1045</v>
      </c>
      <c r="G852" s="215" t="s">
        <v>280</v>
      </c>
      <c r="H852" s="216">
        <v>213</v>
      </c>
      <c r="I852" s="217"/>
      <c r="J852" s="218">
        <f>ROUND(I852*H852,2)</f>
        <v>0</v>
      </c>
      <c r="K852" s="214" t="s">
        <v>209</v>
      </c>
      <c r="L852" s="44"/>
      <c r="M852" s="219" t="s">
        <v>19</v>
      </c>
      <c r="N852" s="220" t="s">
        <v>44</v>
      </c>
      <c r="O852" s="84"/>
      <c r="P852" s="221">
        <f>O852*H852</f>
        <v>0</v>
      </c>
      <c r="Q852" s="221">
        <v>9.0000000000000006E-05</v>
      </c>
      <c r="R852" s="221">
        <f>Q852*H852</f>
        <v>0.01917</v>
      </c>
      <c r="S852" s="221">
        <v>0</v>
      </c>
      <c r="T852" s="222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3" t="s">
        <v>230</v>
      </c>
      <c r="AT852" s="223" t="s">
        <v>205</v>
      </c>
      <c r="AU852" s="223" t="s">
        <v>82</v>
      </c>
      <c r="AY852" s="17" t="s">
        <v>202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7" t="s">
        <v>80</v>
      </c>
      <c r="BK852" s="224">
        <f>ROUND(I852*H852,2)</f>
        <v>0</v>
      </c>
      <c r="BL852" s="17" t="s">
        <v>230</v>
      </c>
      <c r="BM852" s="223" t="s">
        <v>4224</v>
      </c>
    </row>
    <row r="853" s="2" customFormat="1">
      <c r="A853" s="38"/>
      <c r="B853" s="39"/>
      <c r="C853" s="40"/>
      <c r="D853" s="225" t="s">
        <v>212</v>
      </c>
      <c r="E853" s="40"/>
      <c r="F853" s="226" t="s">
        <v>1047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212</v>
      </c>
      <c r="AU853" s="17" t="s">
        <v>82</v>
      </c>
    </row>
    <row r="854" s="2" customFormat="1" ht="16.5" customHeight="1">
      <c r="A854" s="38"/>
      <c r="B854" s="39"/>
      <c r="C854" s="242" t="s">
        <v>2050</v>
      </c>
      <c r="D854" s="242" t="s">
        <v>243</v>
      </c>
      <c r="E854" s="243" t="s">
        <v>1057</v>
      </c>
      <c r="F854" s="244" t="s">
        <v>1058</v>
      </c>
      <c r="G854" s="245" t="s">
        <v>280</v>
      </c>
      <c r="H854" s="246">
        <v>53</v>
      </c>
      <c r="I854" s="247"/>
      <c r="J854" s="248">
        <f>ROUND(I854*H854,2)</f>
        <v>0</v>
      </c>
      <c r="K854" s="244" t="s">
        <v>19</v>
      </c>
      <c r="L854" s="249"/>
      <c r="M854" s="250" t="s">
        <v>19</v>
      </c>
      <c r="N854" s="251" t="s">
        <v>44</v>
      </c>
      <c r="O854" s="84"/>
      <c r="P854" s="221">
        <f>O854*H854</f>
        <v>0</v>
      </c>
      <c r="Q854" s="221">
        <v>0.0037000000000000002</v>
      </c>
      <c r="R854" s="221">
        <f>Q854*H854</f>
        <v>0.1961</v>
      </c>
      <c r="S854" s="221">
        <v>0</v>
      </c>
      <c r="T854" s="222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3" t="s">
        <v>246</v>
      </c>
      <c r="AT854" s="223" t="s">
        <v>243</v>
      </c>
      <c r="AU854" s="223" t="s">
        <v>82</v>
      </c>
      <c r="AY854" s="17" t="s">
        <v>202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17" t="s">
        <v>80</v>
      </c>
      <c r="BK854" s="224">
        <f>ROUND(I854*H854,2)</f>
        <v>0</v>
      </c>
      <c r="BL854" s="17" t="s">
        <v>235</v>
      </c>
      <c r="BM854" s="223" t="s">
        <v>4225</v>
      </c>
    </row>
    <row r="855" s="2" customFormat="1">
      <c r="A855" s="38"/>
      <c r="B855" s="39"/>
      <c r="C855" s="40"/>
      <c r="D855" s="232" t="s">
        <v>491</v>
      </c>
      <c r="E855" s="40"/>
      <c r="F855" s="252" t="s">
        <v>492</v>
      </c>
      <c r="G855" s="40"/>
      <c r="H855" s="40"/>
      <c r="I855" s="227"/>
      <c r="J855" s="40"/>
      <c r="K855" s="40"/>
      <c r="L855" s="44"/>
      <c r="M855" s="228"/>
      <c r="N855" s="229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491</v>
      </c>
      <c r="AU855" s="17" t="s">
        <v>82</v>
      </c>
    </row>
    <row r="856" s="2" customFormat="1" ht="16.5" customHeight="1">
      <c r="A856" s="38"/>
      <c r="B856" s="39"/>
      <c r="C856" s="242" t="s">
        <v>2055</v>
      </c>
      <c r="D856" s="242" t="s">
        <v>243</v>
      </c>
      <c r="E856" s="243" t="s">
        <v>1061</v>
      </c>
      <c r="F856" s="244" t="s">
        <v>1062</v>
      </c>
      <c r="G856" s="245" t="s">
        <v>280</v>
      </c>
      <c r="H856" s="246">
        <v>135</v>
      </c>
      <c r="I856" s="247"/>
      <c r="J856" s="248">
        <f>ROUND(I856*H856,2)</f>
        <v>0</v>
      </c>
      <c r="K856" s="244" t="s">
        <v>19</v>
      </c>
      <c r="L856" s="249"/>
      <c r="M856" s="250" t="s">
        <v>19</v>
      </c>
      <c r="N856" s="251" t="s">
        <v>44</v>
      </c>
      <c r="O856" s="84"/>
      <c r="P856" s="221">
        <f>O856*H856</f>
        <v>0</v>
      </c>
      <c r="Q856" s="221">
        <v>0.00016000000000000001</v>
      </c>
      <c r="R856" s="221">
        <f>Q856*H856</f>
        <v>0.021600000000000001</v>
      </c>
      <c r="S856" s="221">
        <v>0</v>
      </c>
      <c r="T856" s="222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23" t="s">
        <v>246</v>
      </c>
      <c r="AT856" s="223" t="s">
        <v>243</v>
      </c>
      <c r="AU856" s="223" t="s">
        <v>82</v>
      </c>
      <c r="AY856" s="17" t="s">
        <v>202</v>
      </c>
      <c r="BE856" s="224">
        <f>IF(N856="základní",J856,0)</f>
        <v>0</v>
      </c>
      <c r="BF856" s="224">
        <f>IF(N856="snížená",J856,0)</f>
        <v>0</v>
      </c>
      <c r="BG856" s="224">
        <f>IF(N856="zákl. přenesená",J856,0)</f>
        <v>0</v>
      </c>
      <c r="BH856" s="224">
        <f>IF(N856="sníž. přenesená",J856,0)</f>
        <v>0</v>
      </c>
      <c r="BI856" s="224">
        <f>IF(N856="nulová",J856,0)</f>
        <v>0</v>
      </c>
      <c r="BJ856" s="17" t="s">
        <v>80</v>
      </c>
      <c r="BK856" s="224">
        <f>ROUND(I856*H856,2)</f>
        <v>0</v>
      </c>
      <c r="BL856" s="17" t="s">
        <v>235</v>
      </c>
      <c r="BM856" s="223" t="s">
        <v>4226</v>
      </c>
    </row>
    <row r="857" s="2" customFormat="1" ht="16.5" customHeight="1">
      <c r="A857" s="38"/>
      <c r="B857" s="39"/>
      <c r="C857" s="242" t="s">
        <v>2060</v>
      </c>
      <c r="D857" s="242" t="s">
        <v>243</v>
      </c>
      <c r="E857" s="243" t="s">
        <v>4227</v>
      </c>
      <c r="F857" s="244" t="s">
        <v>4194</v>
      </c>
      <c r="G857" s="245" t="s">
        <v>280</v>
      </c>
      <c r="H857" s="246">
        <v>8</v>
      </c>
      <c r="I857" s="247"/>
      <c r="J857" s="248">
        <f>ROUND(I857*H857,2)</f>
        <v>0</v>
      </c>
      <c r="K857" s="244" t="s">
        <v>19</v>
      </c>
      <c r="L857" s="249"/>
      <c r="M857" s="250" t="s">
        <v>19</v>
      </c>
      <c r="N857" s="251" t="s">
        <v>44</v>
      </c>
      <c r="O857" s="84"/>
      <c r="P857" s="221">
        <f>O857*H857</f>
        <v>0</v>
      </c>
      <c r="Q857" s="221">
        <v>0.00016000000000000001</v>
      </c>
      <c r="R857" s="221">
        <f>Q857*H857</f>
        <v>0.0012800000000000001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246</v>
      </c>
      <c r="AT857" s="223" t="s">
        <v>243</v>
      </c>
      <c r="AU857" s="223" t="s">
        <v>82</v>
      </c>
      <c r="AY857" s="17" t="s">
        <v>202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80</v>
      </c>
      <c r="BK857" s="224">
        <f>ROUND(I857*H857,2)</f>
        <v>0</v>
      </c>
      <c r="BL857" s="17" t="s">
        <v>235</v>
      </c>
      <c r="BM857" s="223" t="s">
        <v>4228</v>
      </c>
    </row>
    <row r="858" s="2" customFormat="1" ht="16.5" customHeight="1">
      <c r="A858" s="38"/>
      <c r="B858" s="39"/>
      <c r="C858" s="242" t="s">
        <v>2068</v>
      </c>
      <c r="D858" s="242" t="s">
        <v>243</v>
      </c>
      <c r="E858" s="243" t="s">
        <v>4229</v>
      </c>
      <c r="F858" s="244" t="s">
        <v>4230</v>
      </c>
      <c r="G858" s="245" t="s">
        <v>280</v>
      </c>
      <c r="H858" s="246">
        <v>2</v>
      </c>
      <c r="I858" s="247"/>
      <c r="J858" s="248">
        <f>ROUND(I858*H858,2)</f>
        <v>0</v>
      </c>
      <c r="K858" s="244" t="s">
        <v>209</v>
      </c>
      <c r="L858" s="249"/>
      <c r="M858" s="250" t="s">
        <v>19</v>
      </c>
      <c r="N858" s="251" t="s">
        <v>44</v>
      </c>
      <c r="O858" s="84"/>
      <c r="P858" s="221">
        <f>O858*H858</f>
        <v>0</v>
      </c>
      <c r="Q858" s="221">
        <v>0.00012</v>
      </c>
      <c r="R858" s="221">
        <f>Q858*H858</f>
        <v>0.00024000000000000001</v>
      </c>
      <c r="S858" s="221">
        <v>0</v>
      </c>
      <c r="T858" s="22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3" t="s">
        <v>960</v>
      </c>
      <c r="AT858" s="223" t="s">
        <v>243</v>
      </c>
      <c r="AU858" s="223" t="s">
        <v>82</v>
      </c>
      <c r="AY858" s="17" t="s">
        <v>202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7" t="s">
        <v>80</v>
      </c>
      <c r="BK858" s="224">
        <f>ROUND(I858*H858,2)</f>
        <v>0</v>
      </c>
      <c r="BL858" s="17" t="s">
        <v>230</v>
      </c>
      <c r="BM858" s="223" t="s">
        <v>4231</v>
      </c>
    </row>
    <row r="859" s="2" customFormat="1" ht="16.5" customHeight="1">
      <c r="A859" s="38"/>
      <c r="B859" s="39"/>
      <c r="C859" s="242" t="s">
        <v>2076</v>
      </c>
      <c r="D859" s="242" t="s">
        <v>243</v>
      </c>
      <c r="E859" s="243" t="s">
        <v>4232</v>
      </c>
      <c r="F859" s="244" t="s">
        <v>4186</v>
      </c>
      <c r="G859" s="245" t="s">
        <v>280</v>
      </c>
      <c r="H859" s="246">
        <v>13</v>
      </c>
      <c r="I859" s="247"/>
      <c r="J859" s="248">
        <f>ROUND(I859*H859,2)</f>
        <v>0</v>
      </c>
      <c r="K859" s="244" t="s">
        <v>19</v>
      </c>
      <c r="L859" s="249"/>
      <c r="M859" s="250" t="s">
        <v>19</v>
      </c>
      <c r="N859" s="251" t="s">
        <v>44</v>
      </c>
      <c r="O859" s="84"/>
      <c r="P859" s="221">
        <f>O859*H859</f>
        <v>0</v>
      </c>
      <c r="Q859" s="221">
        <v>0.0048199999999999996</v>
      </c>
      <c r="R859" s="221">
        <f>Q859*H859</f>
        <v>0.062659999999999993</v>
      </c>
      <c r="S859" s="221">
        <v>0</v>
      </c>
      <c r="T859" s="222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23" t="s">
        <v>246</v>
      </c>
      <c r="AT859" s="223" t="s">
        <v>243</v>
      </c>
      <c r="AU859" s="223" t="s">
        <v>82</v>
      </c>
      <c r="AY859" s="17" t="s">
        <v>202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17" t="s">
        <v>80</v>
      </c>
      <c r="BK859" s="224">
        <f>ROUND(I859*H859,2)</f>
        <v>0</v>
      </c>
      <c r="BL859" s="17" t="s">
        <v>235</v>
      </c>
      <c r="BM859" s="223" t="s">
        <v>4233</v>
      </c>
    </row>
    <row r="860" s="2" customFormat="1" ht="16.5" customHeight="1">
      <c r="A860" s="38"/>
      <c r="B860" s="39"/>
      <c r="C860" s="242" t="s">
        <v>4234</v>
      </c>
      <c r="D860" s="242" t="s">
        <v>243</v>
      </c>
      <c r="E860" s="243" t="s">
        <v>4235</v>
      </c>
      <c r="F860" s="244" t="s">
        <v>4236</v>
      </c>
      <c r="G860" s="245" t="s">
        <v>280</v>
      </c>
      <c r="H860" s="246">
        <v>2</v>
      </c>
      <c r="I860" s="247"/>
      <c r="J860" s="248">
        <f>ROUND(I860*H860,2)</f>
        <v>0</v>
      </c>
      <c r="K860" s="244" t="s">
        <v>19</v>
      </c>
      <c r="L860" s="249"/>
      <c r="M860" s="250" t="s">
        <v>19</v>
      </c>
      <c r="N860" s="251" t="s">
        <v>44</v>
      </c>
      <c r="O860" s="84"/>
      <c r="P860" s="221">
        <f>O860*H860</f>
        <v>0</v>
      </c>
      <c r="Q860" s="221">
        <v>0</v>
      </c>
      <c r="R860" s="221">
        <f>Q860*H860</f>
        <v>0</v>
      </c>
      <c r="S860" s="221">
        <v>0</v>
      </c>
      <c r="T860" s="22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3" t="s">
        <v>246</v>
      </c>
      <c r="AT860" s="223" t="s">
        <v>243</v>
      </c>
      <c r="AU860" s="223" t="s">
        <v>82</v>
      </c>
      <c r="AY860" s="17" t="s">
        <v>202</v>
      </c>
      <c r="BE860" s="224">
        <f>IF(N860="základní",J860,0)</f>
        <v>0</v>
      </c>
      <c r="BF860" s="224">
        <f>IF(N860="snížená",J860,0)</f>
        <v>0</v>
      </c>
      <c r="BG860" s="224">
        <f>IF(N860="zákl. přenesená",J860,0)</f>
        <v>0</v>
      </c>
      <c r="BH860" s="224">
        <f>IF(N860="sníž. přenesená",J860,0)</f>
        <v>0</v>
      </c>
      <c r="BI860" s="224">
        <f>IF(N860="nulová",J860,0)</f>
        <v>0</v>
      </c>
      <c r="BJ860" s="17" t="s">
        <v>80</v>
      </c>
      <c r="BK860" s="224">
        <f>ROUND(I860*H860,2)</f>
        <v>0</v>
      </c>
      <c r="BL860" s="17" t="s">
        <v>235</v>
      </c>
      <c r="BM860" s="223" t="s">
        <v>4237</v>
      </c>
    </row>
    <row r="861" s="2" customFormat="1" ht="21.75" customHeight="1">
      <c r="A861" s="38"/>
      <c r="B861" s="39"/>
      <c r="C861" s="212" t="s">
        <v>4238</v>
      </c>
      <c r="D861" s="212" t="s">
        <v>205</v>
      </c>
      <c r="E861" s="213" t="s">
        <v>4239</v>
      </c>
      <c r="F861" s="214" t="s">
        <v>4240</v>
      </c>
      <c r="G861" s="215" t="s">
        <v>280</v>
      </c>
      <c r="H861" s="216">
        <v>234</v>
      </c>
      <c r="I861" s="217"/>
      <c r="J861" s="218">
        <f>ROUND(I861*H861,2)</f>
        <v>0</v>
      </c>
      <c r="K861" s="214" t="s">
        <v>209</v>
      </c>
      <c r="L861" s="44"/>
      <c r="M861" s="219" t="s">
        <v>19</v>
      </c>
      <c r="N861" s="220" t="s">
        <v>44</v>
      </c>
      <c r="O861" s="84"/>
      <c r="P861" s="221">
        <f>O861*H861</f>
        <v>0</v>
      </c>
      <c r="Q861" s="221">
        <v>0.00012999999999999999</v>
      </c>
      <c r="R861" s="221">
        <f>Q861*H861</f>
        <v>0.030419999999999996</v>
      </c>
      <c r="S861" s="221">
        <v>0</v>
      </c>
      <c r="T861" s="222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3" t="s">
        <v>230</v>
      </c>
      <c r="AT861" s="223" t="s">
        <v>205</v>
      </c>
      <c r="AU861" s="223" t="s">
        <v>82</v>
      </c>
      <c r="AY861" s="17" t="s">
        <v>202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80</v>
      </c>
      <c r="BK861" s="224">
        <f>ROUND(I861*H861,2)</f>
        <v>0</v>
      </c>
      <c r="BL861" s="17" t="s">
        <v>230</v>
      </c>
      <c r="BM861" s="223" t="s">
        <v>4241</v>
      </c>
    </row>
    <row r="862" s="2" customFormat="1">
      <c r="A862" s="38"/>
      <c r="B862" s="39"/>
      <c r="C862" s="40"/>
      <c r="D862" s="225" t="s">
        <v>212</v>
      </c>
      <c r="E862" s="40"/>
      <c r="F862" s="226" t="s">
        <v>4242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212</v>
      </c>
      <c r="AU862" s="17" t="s">
        <v>82</v>
      </c>
    </row>
    <row r="863" s="2" customFormat="1" ht="16.5" customHeight="1">
      <c r="A863" s="38"/>
      <c r="B863" s="39"/>
      <c r="C863" s="242" t="s">
        <v>4243</v>
      </c>
      <c r="D863" s="242" t="s">
        <v>243</v>
      </c>
      <c r="E863" s="243" t="s">
        <v>1093</v>
      </c>
      <c r="F863" s="244" t="s">
        <v>1094</v>
      </c>
      <c r="G863" s="245" t="s">
        <v>280</v>
      </c>
      <c r="H863" s="246">
        <v>41</v>
      </c>
      <c r="I863" s="247"/>
      <c r="J863" s="248">
        <f>ROUND(I863*H863,2)</f>
        <v>0</v>
      </c>
      <c r="K863" s="244" t="s">
        <v>19</v>
      </c>
      <c r="L863" s="249"/>
      <c r="M863" s="250" t="s">
        <v>19</v>
      </c>
      <c r="N863" s="251" t="s">
        <v>44</v>
      </c>
      <c r="O863" s="84"/>
      <c r="P863" s="221">
        <f>O863*H863</f>
        <v>0</v>
      </c>
      <c r="Q863" s="221">
        <v>0.0050000000000000001</v>
      </c>
      <c r="R863" s="221">
        <f>Q863*H863</f>
        <v>0.20500000000000002</v>
      </c>
      <c r="S863" s="221">
        <v>0</v>
      </c>
      <c r="T863" s="22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3" t="s">
        <v>246</v>
      </c>
      <c r="AT863" s="223" t="s">
        <v>243</v>
      </c>
      <c r="AU863" s="223" t="s">
        <v>82</v>
      </c>
      <c r="AY863" s="17" t="s">
        <v>202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7" t="s">
        <v>80</v>
      </c>
      <c r="BK863" s="224">
        <f>ROUND(I863*H863,2)</f>
        <v>0</v>
      </c>
      <c r="BL863" s="17" t="s">
        <v>235</v>
      </c>
      <c r="BM863" s="223" t="s">
        <v>4244</v>
      </c>
    </row>
    <row r="864" s="2" customFormat="1">
      <c r="A864" s="38"/>
      <c r="B864" s="39"/>
      <c r="C864" s="40"/>
      <c r="D864" s="232" t="s">
        <v>491</v>
      </c>
      <c r="E864" s="40"/>
      <c r="F864" s="252" t="s">
        <v>492</v>
      </c>
      <c r="G864" s="40"/>
      <c r="H864" s="40"/>
      <c r="I864" s="227"/>
      <c r="J864" s="40"/>
      <c r="K864" s="40"/>
      <c r="L864" s="44"/>
      <c r="M864" s="228"/>
      <c r="N864" s="229"/>
      <c r="O864" s="84"/>
      <c r="P864" s="84"/>
      <c r="Q864" s="84"/>
      <c r="R864" s="84"/>
      <c r="S864" s="84"/>
      <c r="T864" s="85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491</v>
      </c>
      <c r="AU864" s="17" t="s">
        <v>82</v>
      </c>
    </row>
    <row r="865" s="2" customFormat="1" ht="16.5" customHeight="1">
      <c r="A865" s="38"/>
      <c r="B865" s="39"/>
      <c r="C865" s="242" t="s">
        <v>4245</v>
      </c>
      <c r="D865" s="242" t="s">
        <v>243</v>
      </c>
      <c r="E865" s="243" t="s">
        <v>1097</v>
      </c>
      <c r="F865" s="244" t="s">
        <v>1098</v>
      </c>
      <c r="G865" s="245" t="s">
        <v>280</v>
      </c>
      <c r="H865" s="246">
        <v>104</v>
      </c>
      <c r="I865" s="247"/>
      <c r="J865" s="248">
        <f>ROUND(I865*H865,2)</f>
        <v>0</v>
      </c>
      <c r="K865" s="244" t="s">
        <v>19</v>
      </c>
      <c r="L865" s="249"/>
      <c r="M865" s="250" t="s">
        <v>19</v>
      </c>
      <c r="N865" s="251" t="s">
        <v>44</v>
      </c>
      <c r="O865" s="84"/>
      <c r="P865" s="221">
        <f>O865*H865</f>
        <v>0</v>
      </c>
      <c r="Q865" s="221">
        <v>0.00016000000000000001</v>
      </c>
      <c r="R865" s="221">
        <f>Q865*H865</f>
        <v>0.016640000000000002</v>
      </c>
      <c r="S865" s="221">
        <v>0</v>
      </c>
      <c r="T865" s="22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23" t="s">
        <v>246</v>
      </c>
      <c r="AT865" s="223" t="s">
        <v>243</v>
      </c>
      <c r="AU865" s="223" t="s">
        <v>82</v>
      </c>
      <c r="AY865" s="17" t="s">
        <v>202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80</v>
      </c>
      <c r="BK865" s="224">
        <f>ROUND(I865*H865,2)</f>
        <v>0</v>
      </c>
      <c r="BL865" s="17" t="s">
        <v>235</v>
      </c>
      <c r="BM865" s="223" t="s">
        <v>4246</v>
      </c>
    </row>
    <row r="866" s="2" customFormat="1" ht="16.5" customHeight="1">
      <c r="A866" s="38"/>
      <c r="B866" s="39"/>
      <c r="C866" s="242" t="s">
        <v>4247</v>
      </c>
      <c r="D866" s="242" t="s">
        <v>243</v>
      </c>
      <c r="E866" s="243" t="s">
        <v>4248</v>
      </c>
      <c r="F866" s="244" t="s">
        <v>4194</v>
      </c>
      <c r="G866" s="245" t="s">
        <v>280</v>
      </c>
      <c r="H866" s="246">
        <v>11</v>
      </c>
      <c r="I866" s="247"/>
      <c r="J866" s="248">
        <f>ROUND(I866*H866,2)</f>
        <v>0</v>
      </c>
      <c r="K866" s="244" t="s">
        <v>19</v>
      </c>
      <c r="L866" s="249"/>
      <c r="M866" s="250" t="s">
        <v>19</v>
      </c>
      <c r="N866" s="251" t="s">
        <v>44</v>
      </c>
      <c r="O866" s="84"/>
      <c r="P866" s="221">
        <f>O866*H866</f>
        <v>0</v>
      </c>
      <c r="Q866" s="221">
        <v>0.00016000000000000001</v>
      </c>
      <c r="R866" s="221">
        <f>Q866*H866</f>
        <v>0.0017600000000000001</v>
      </c>
      <c r="S866" s="221">
        <v>0</v>
      </c>
      <c r="T866" s="22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3" t="s">
        <v>246</v>
      </c>
      <c r="AT866" s="223" t="s">
        <v>243</v>
      </c>
      <c r="AU866" s="223" t="s">
        <v>82</v>
      </c>
      <c r="AY866" s="17" t="s">
        <v>202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7" t="s">
        <v>80</v>
      </c>
      <c r="BK866" s="224">
        <f>ROUND(I866*H866,2)</f>
        <v>0</v>
      </c>
      <c r="BL866" s="17" t="s">
        <v>235</v>
      </c>
      <c r="BM866" s="223" t="s">
        <v>4249</v>
      </c>
    </row>
    <row r="867" s="2" customFormat="1" ht="16.5" customHeight="1">
      <c r="A867" s="38"/>
      <c r="B867" s="39"/>
      <c r="C867" s="242" t="s">
        <v>4250</v>
      </c>
      <c r="D867" s="242" t="s">
        <v>243</v>
      </c>
      <c r="E867" s="243" t="s">
        <v>4251</v>
      </c>
      <c r="F867" s="244" t="s">
        <v>4200</v>
      </c>
      <c r="G867" s="245" t="s">
        <v>280</v>
      </c>
      <c r="H867" s="246">
        <v>0</v>
      </c>
      <c r="I867" s="247"/>
      <c r="J867" s="248">
        <f>ROUND(I867*H867,2)</f>
        <v>0</v>
      </c>
      <c r="K867" s="244" t="s">
        <v>19</v>
      </c>
      <c r="L867" s="249"/>
      <c r="M867" s="250" t="s">
        <v>19</v>
      </c>
      <c r="N867" s="251" t="s">
        <v>44</v>
      </c>
      <c r="O867" s="84"/>
      <c r="P867" s="221">
        <f>O867*H867</f>
        <v>0</v>
      </c>
      <c r="Q867" s="221">
        <v>0.00016000000000000001</v>
      </c>
      <c r="R867" s="221">
        <f>Q867*H867</f>
        <v>0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246</v>
      </c>
      <c r="AT867" s="223" t="s">
        <v>243</v>
      </c>
      <c r="AU867" s="223" t="s">
        <v>82</v>
      </c>
      <c r="AY867" s="17" t="s">
        <v>202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80</v>
      </c>
      <c r="BK867" s="224">
        <f>ROUND(I867*H867,2)</f>
        <v>0</v>
      </c>
      <c r="BL867" s="17" t="s">
        <v>235</v>
      </c>
      <c r="BM867" s="223" t="s">
        <v>4252</v>
      </c>
    </row>
    <row r="868" s="2" customFormat="1" ht="16.5" customHeight="1">
      <c r="A868" s="38"/>
      <c r="B868" s="39"/>
      <c r="C868" s="242" t="s">
        <v>4253</v>
      </c>
      <c r="D868" s="242" t="s">
        <v>243</v>
      </c>
      <c r="E868" s="243" t="s">
        <v>4254</v>
      </c>
      <c r="F868" s="244" t="s">
        <v>4255</v>
      </c>
      <c r="G868" s="245" t="s">
        <v>280</v>
      </c>
      <c r="H868" s="246">
        <v>7</v>
      </c>
      <c r="I868" s="247"/>
      <c r="J868" s="248">
        <f>ROUND(I868*H868,2)</f>
        <v>0</v>
      </c>
      <c r="K868" s="244" t="s">
        <v>209</v>
      </c>
      <c r="L868" s="249"/>
      <c r="M868" s="250" t="s">
        <v>19</v>
      </c>
      <c r="N868" s="251" t="s">
        <v>44</v>
      </c>
      <c r="O868" s="84"/>
      <c r="P868" s="221">
        <f>O868*H868</f>
        <v>0</v>
      </c>
      <c r="Q868" s="221">
        <v>0.00022000000000000001</v>
      </c>
      <c r="R868" s="221">
        <f>Q868*H868</f>
        <v>0.0015400000000000001</v>
      </c>
      <c r="S868" s="221">
        <v>0</v>
      </c>
      <c r="T868" s="22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3" t="s">
        <v>960</v>
      </c>
      <c r="AT868" s="223" t="s">
        <v>243</v>
      </c>
      <c r="AU868" s="223" t="s">
        <v>82</v>
      </c>
      <c r="AY868" s="17" t="s">
        <v>202</v>
      </c>
      <c r="BE868" s="224">
        <f>IF(N868="základní",J868,0)</f>
        <v>0</v>
      </c>
      <c r="BF868" s="224">
        <f>IF(N868="snížená",J868,0)</f>
        <v>0</v>
      </c>
      <c r="BG868" s="224">
        <f>IF(N868="zákl. přenesená",J868,0)</f>
        <v>0</v>
      </c>
      <c r="BH868" s="224">
        <f>IF(N868="sníž. přenesená",J868,0)</f>
        <v>0</v>
      </c>
      <c r="BI868" s="224">
        <f>IF(N868="nulová",J868,0)</f>
        <v>0</v>
      </c>
      <c r="BJ868" s="17" t="s">
        <v>80</v>
      </c>
      <c r="BK868" s="224">
        <f>ROUND(I868*H868,2)</f>
        <v>0</v>
      </c>
      <c r="BL868" s="17" t="s">
        <v>230</v>
      </c>
      <c r="BM868" s="223" t="s">
        <v>4256</v>
      </c>
    </row>
    <row r="869" s="2" customFormat="1" ht="16.5" customHeight="1">
      <c r="A869" s="38"/>
      <c r="B869" s="39"/>
      <c r="C869" s="242" t="s">
        <v>4257</v>
      </c>
      <c r="D869" s="242" t="s">
        <v>243</v>
      </c>
      <c r="E869" s="243" t="s">
        <v>4258</v>
      </c>
      <c r="F869" s="244" t="s">
        <v>4259</v>
      </c>
      <c r="G869" s="245" t="s">
        <v>280</v>
      </c>
      <c r="H869" s="246">
        <v>15</v>
      </c>
      <c r="I869" s="247"/>
      <c r="J869" s="248">
        <f>ROUND(I869*H869,2)</f>
        <v>0</v>
      </c>
      <c r="K869" s="244" t="s">
        <v>19</v>
      </c>
      <c r="L869" s="249"/>
      <c r="M869" s="250" t="s">
        <v>19</v>
      </c>
      <c r="N869" s="251" t="s">
        <v>44</v>
      </c>
      <c r="O869" s="84"/>
      <c r="P869" s="221">
        <f>O869*H869</f>
        <v>0</v>
      </c>
      <c r="Q869" s="221">
        <v>0.0048199999999999996</v>
      </c>
      <c r="R869" s="221">
        <f>Q869*H869</f>
        <v>0.072299999999999989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246</v>
      </c>
      <c r="AT869" s="223" t="s">
        <v>243</v>
      </c>
      <c r="AU869" s="223" t="s">
        <v>82</v>
      </c>
      <c r="AY869" s="17" t="s">
        <v>202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80</v>
      </c>
      <c r="BK869" s="224">
        <f>ROUND(I869*H869,2)</f>
        <v>0</v>
      </c>
      <c r="BL869" s="17" t="s">
        <v>235</v>
      </c>
      <c r="BM869" s="223" t="s">
        <v>4260</v>
      </c>
    </row>
    <row r="870" s="2" customFormat="1" ht="16.5" customHeight="1">
      <c r="A870" s="38"/>
      <c r="B870" s="39"/>
      <c r="C870" s="242" t="s">
        <v>4261</v>
      </c>
      <c r="D870" s="242" t="s">
        <v>243</v>
      </c>
      <c r="E870" s="243" t="s">
        <v>4262</v>
      </c>
      <c r="F870" s="244" t="s">
        <v>4263</v>
      </c>
      <c r="G870" s="245" t="s">
        <v>280</v>
      </c>
      <c r="H870" s="246">
        <v>15</v>
      </c>
      <c r="I870" s="247"/>
      <c r="J870" s="248">
        <f>ROUND(I870*H870,2)</f>
        <v>0</v>
      </c>
      <c r="K870" s="244" t="s">
        <v>19</v>
      </c>
      <c r="L870" s="249"/>
      <c r="M870" s="250" t="s">
        <v>19</v>
      </c>
      <c r="N870" s="251" t="s">
        <v>44</v>
      </c>
      <c r="O870" s="84"/>
      <c r="P870" s="221">
        <f>O870*H870</f>
        <v>0</v>
      </c>
      <c r="Q870" s="221">
        <v>0.0048199999999999996</v>
      </c>
      <c r="R870" s="221">
        <f>Q870*H870</f>
        <v>0.072299999999999989</v>
      </c>
      <c r="S870" s="221">
        <v>0</v>
      </c>
      <c r="T870" s="22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23" t="s">
        <v>246</v>
      </c>
      <c r="AT870" s="223" t="s">
        <v>243</v>
      </c>
      <c r="AU870" s="223" t="s">
        <v>82</v>
      </c>
      <c r="AY870" s="17" t="s">
        <v>202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80</v>
      </c>
      <c r="BK870" s="224">
        <f>ROUND(I870*H870,2)</f>
        <v>0</v>
      </c>
      <c r="BL870" s="17" t="s">
        <v>235</v>
      </c>
      <c r="BM870" s="223" t="s">
        <v>4264</v>
      </c>
    </row>
    <row r="871" s="2" customFormat="1" ht="16.5" customHeight="1">
      <c r="A871" s="38"/>
      <c r="B871" s="39"/>
      <c r="C871" s="242" t="s">
        <v>4265</v>
      </c>
      <c r="D871" s="242" t="s">
        <v>243</v>
      </c>
      <c r="E871" s="243" t="s">
        <v>4266</v>
      </c>
      <c r="F871" s="244" t="s">
        <v>4267</v>
      </c>
      <c r="G871" s="245" t="s">
        <v>280</v>
      </c>
      <c r="H871" s="246">
        <v>12</v>
      </c>
      <c r="I871" s="247"/>
      <c r="J871" s="248">
        <f>ROUND(I871*H871,2)</f>
        <v>0</v>
      </c>
      <c r="K871" s="244" t="s">
        <v>19</v>
      </c>
      <c r="L871" s="249"/>
      <c r="M871" s="250" t="s">
        <v>19</v>
      </c>
      <c r="N871" s="251" t="s">
        <v>44</v>
      </c>
      <c r="O871" s="84"/>
      <c r="P871" s="221">
        <f>O871*H871</f>
        <v>0</v>
      </c>
      <c r="Q871" s="221">
        <v>0.0048199999999999996</v>
      </c>
      <c r="R871" s="221">
        <f>Q871*H871</f>
        <v>0.057839999999999996</v>
      </c>
      <c r="S871" s="221">
        <v>0</v>
      </c>
      <c r="T871" s="222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3" t="s">
        <v>246</v>
      </c>
      <c r="AT871" s="223" t="s">
        <v>243</v>
      </c>
      <c r="AU871" s="223" t="s">
        <v>82</v>
      </c>
      <c r="AY871" s="17" t="s">
        <v>202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7" t="s">
        <v>80</v>
      </c>
      <c r="BK871" s="224">
        <f>ROUND(I871*H871,2)</f>
        <v>0</v>
      </c>
      <c r="BL871" s="17" t="s">
        <v>235</v>
      </c>
      <c r="BM871" s="223" t="s">
        <v>4268</v>
      </c>
    </row>
    <row r="872" s="2" customFormat="1" ht="16.5" customHeight="1">
      <c r="A872" s="38"/>
      <c r="B872" s="39"/>
      <c r="C872" s="242" t="s">
        <v>4269</v>
      </c>
      <c r="D872" s="242" t="s">
        <v>243</v>
      </c>
      <c r="E872" s="243" t="s">
        <v>4270</v>
      </c>
      <c r="F872" s="244" t="s">
        <v>4271</v>
      </c>
      <c r="G872" s="245" t="s">
        <v>280</v>
      </c>
      <c r="H872" s="246">
        <v>6</v>
      </c>
      <c r="I872" s="247"/>
      <c r="J872" s="248">
        <f>ROUND(I872*H872,2)</f>
        <v>0</v>
      </c>
      <c r="K872" s="244" t="s">
        <v>19</v>
      </c>
      <c r="L872" s="249"/>
      <c r="M872" s="250" t="s">
        <v>19</v>
      </c>
      <c r="N872" s="251" t="s">
        <v>44</v>
      </c>
      <c r="O872" s="84"/>
      <c r="P872" s="221">
        <f>O872*H872</f>
        <v>0</v>
      </c>
      <c r="Q872" s="221">
        <v>0.0048199999999999996</v>
      </c>
      <c r="R872" s="221">
        <f>Q872*H872</f>
        <v>0.028919999999999998</v>
      </c>
      <c r="S872" s="221">
        <v>0</v>
      </c>
      <c r="T872" s="22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23" t="s">
        <v>246</v>
      </c>
      <c r="AT872" s="223" t="s">
        <v>243</v>
      </c>
      <c r="AU872" s="223" t="s">
        <v>82</v>
      </c>
      <c r="AY872" s="17" t="s">
        <v>202</v>
      </c>
      <c r="BE872" s="224">
        <f>IF(N872="základní",J872,0)</f>
        <v>0</v>
      </c>
      <c r="BF872" s="224">
        <f>IF(N872="snížená",J872,0)</f>
        <v>0</v>
      </c>
      <c r="BG872" s="224">
        <f>IF(N872="zákl. přenesená",J872,0)</f>
        <v>0</v>
      </c>
      <c r="BH872" s="224">
        <f>IF(N872="sníž. přenesená",J872,0)</f>
        <v>0</v>
      </c>
      <c r="BI872" s="224">
        <f>IF(N872="nulová",J872,0)</f>
        <v>0</v>
      </c>
      <c r="BJ872" s="17" t="s">
        <v>80</v>
      </c>
      <c r="BK872" s="224">
        <f>ROUND(I872*H872,2)</f>
        <v>0</v>
      </c>
      <c r="BL872" s="17" t="s">
        <v>235</v>
      </c>
      <c r="BM872" s="223" t="s">
        <v>4272</v>
      </c>
    </row>
    <row r="873" s="2" customFormat="1" ht="16.5" customHeight="1">
      <c r="A873" s="38"/>
      <c r="B873" s="39"/>
      <c r="C873" s="242" t="s">
        <v>4273</v>
      </c>
      <c r="D873" s="242" t="s">
        <v>243</v>
      </c>
      <c r="E873" s="243" t="s">
        <v>4274</v>
      </c>
      <c r="F873" s="244" t="s">
        <v>4275</v>
      </c>
      <c r="G873" s="245" t="s">
        <v>280</v>
      </c>
      <c r="H873" s="246">
        <v>2</v>
      </c>
      <c r="I873" s="247"/>
      <c r="J873" s="248">
        <f>ROUND(I873*H873,2)</f>
        <v>0</v>
      </c>
      <c r="K873" s="244" t="s">
        <v>19</v>
      </c>
      <c r="L873" s="249"/>
      <c r="M873" s="250" t="s">
        <v>19</v>
      </c>
      <c r="N873" s="251" t="s">
        <v>44</v>
      </c>
      <c r="O873" s="84"/>
      <c r="P873" s="221">
        <f>O873*H873</f>
        <v>0</v>
      </c>
      <c r="Q873" s="221">
        <v>0.00016000000000000001</v>
      </c>
      <c r="R873" s="221">
        <f>Q873*H873</f>
        <v>0.00032000000000000003</v>
      </c>
      <c r="S873" s="221">
        <v>0</v>
      </c>
      <c r="T873" s="22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23" t="s">
        <v>246</v>
      </c>
      <c r="AT873" s="223" t="s">
        <v>243</v>
      </c>
      <c r="AU873" s="223" t="s">
        <v>82</v>
      </c>
      <c r="AY873" s="17" t="s">
        <v>202</v>
      </c>
      <c r="BE873" s="224">
        <f>IF(N873="základní",J873,0)</f>
        <v>0</v>
      </c>
      <c r="BF873" s="224">
        <f>IF(N873="snížená",J873,0)</f>
        <v>0</v>
      </c>
      <c r="BG873" s="224">
        <f>IF(N873="zákl. přenesená",J873,0)</f>
        <v>0</v>
      </c>
      <c r="BH873" s="224">
        <f>IF(N873="sníž. přenesená",J873,0)</f>
        <v>0</v>
      </c>
      <c r="BI873" s="224">
        <f>IF(N873="nulová",J873,0)</f>
        <v>0</v>
      </c>
      <c r="BJ873" s="17" t="s">
        <v>80</v>
      </c>
      <c r="BK873" s="224">
        <f>ROUND(I873*H873,2)</f>
        <v>0</v>
      </c>
      <c r="BL873" s="17" t="s">
        <v>235</v>
      </c>
      <c r="BM873" s="223" t="s">
        <v>4276</v>
      </c>
    </row>
    <row r="874" s="2" customFormat="1" ht="16.5" customHeight="1">
      <c r="A874" s="38"/>
      <c r="B874" s="39"/>
      <c r="C874" s="242" t="s">
        <v>4277</v>
      </c>
      <c r="D874" s="242" t="s">
        <v>243</v>
      </c>
      <c r="E874" s="243" t="s">
        <v>4278</v>
      </c>
      <c r="F874" s="244" t="s">
        <v>4279</v>
      </c>
      <c r="G874" s="245" t="s">
        <v>280</v>
      </c>
      <c r="H874" s="246">
        <v>8</v>
      </c>
      <c r="I874" s="247"/>
      <c r="J874" s="248">
        <f>ROUND(I874*H874,2)</f>
        <v>0</v>
      </c>
      <c r="K874" s="244" t="s">
        <v>19</v>
      </c>
      <c r="L874" s="249"/>
      <c r="M874" s="250" t="s">
        <v>19</v>
      </c>
      <c r="N874" s="251" t="s">
        <v>44</v>
      </c>
      <c r="O874" s="84"/>
      <c r="P874" s="221">
        <f>O874*H874</f>
        <v>0</v>
      </c>
      <c r="Q874" s="221">
        <v>0</v>
      </c>
      <c r="R874" s="221">
        <f>Q874*H874</f>
        <v>0</v>
      </c>
      <c r="S874" s="221">
        <v>0</v>
      </c>
      <c r="T874" s="222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3" t="s">
        <v>246</v>
      </c>
      <c r="AT874" s="223" t="s">
        <v>243</v>
      </c>
      <c r="AU874" s="223" t="s">
        <v>82</v>
      </c>
      <c r="AY874" s="17" t="s">
        <v>202</v>
      </c>
      <c r="BE874" s="224">
        <f>IF(N874="základní",J874,0)</f>
        <v>0</v>
      </c>
      <c r="BF874" s="224">
        <f>IF(N874="snížená",J874,0)</f>
        <v>0</v>
      </c>
      <c r="BG874" s="224">
        <f>IF(N874="zákl. přenesená",J874,0)</f>
        <v>0</v>
      </c>
      <c r="BH874" s="224">
        <f>IF(N874="sníž. přenesená",J874,0)</f>
        <v>0</v>
      </c>
      <c r="BI874" s="224">
        <f>IF(N874="nulová",J874,0)</f>
        <v>0</v>
      </c>
      <c r="BJ874" s="17" t="s">
        <v>80</v>
      </c>
      <c r="BK874" s="224">
        <f>ROUND(I874*H874,2)</f>
        <v>0</v>
      </c>
      <c r="BL874" s="17" t="s">
        <v>235</v>
      </c>
      <c r="BM874" s="223" t="s">
        <v>4280</v>
      </c>
    </row>
    <row r="875" s="2" customFormat="1" ht="16.5" customHeight="1">
      <c r="A875" s="38"/>
      <c r="B875" s="39"/>
      <c r="C875" s="242" t="s">
        <v>4281</v>
      </c>
      <c r="D875" s="242" t="s">
        <v>243</v>
      </c>
      <c r="E875" s="243" t="s">
        <v>4282</v>
      </c>
      <c r="F875" s="244" t="s">
        <v>4283</v>
      </c>
      <c r="G875" s="245" t="s">
        <v>280</v>
      </c>
      <c r="H875" s="246">
        <v>2</v>
      </c>
      <c r="I875" s="247"/>
      <c r="J875" s="248">
        <f>ROUND(I875*H875,2)</f>
        <v>0</v>
      </c>
      <c r="K875" s="244" t="s">
        <v>19</v>
      </c>
      <c r="L875" s="249"/>
      <c r="M875" s="250" t="s">
        <v>19</v>
      </c>
      <c r="N875" s="251" t="s">
        <v>44</v>
      </c>
      <c r="O875" s="84"/>
      <c r="P875" s="221">
        <f>O875*H875</f>
        <v>0</v>
      </c>
      <c r="Q875" s="221">
        <v>0</v>
      </c>
      <c r="R875" s="221">
        <f>Q875*H875</f>
        <v>0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246</v>
      </c>
      <c r="AT875" s="223" t="s">
        <v>243</v>
      </c>
      <c r="AU875" s="223" t="s">
        <v>82</v>
      </c>
      <c r="AY875" s="17" t="s">
        <v>202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80</v>
      </c>
      <c r="BK875" s="224">
        <f>ROUND(I875*H875,2)</f>
        <v>0</v>
      </c>
      <c r="BL875" s="17" t="s">
        <v>235</v>
      </c>
      <c r="BM875" s="223" t="s">
        <v>4284</v>
      </c>
    </row>
    <row r="876" s="2" customFormat="1" ht="16.5" customHeight="1">
      <c r="A876" s="38"/>
      <c r="B876" s="39"/>
      <c r="C876" s="242" t="s">
        <v>2322</v>
      </c>
      <c r="D876" s="242" t="s">
        <v>243</v>
      </c>
      <c r="E876" s="243" t="s">
        <v>4285</v>
      </c>
      <c r="F876" s="244" t="s">
        <v>4286</v>
      </c>
      <c r="G876" s="245" t="s">
        <v>280</v>
      </c>
      <c r="H876" s="246">
        <v>7</v>
      </c>
      <c r="I876" s="247"/>
      <c r="J876" s="248">
        <f>ROUND(I876*H876,2)</f>
        <v>0</v>
      </c>
      <c r="K876" s="244" t="s">
        <v>19</v>
      </c>
      <c r="L876" s="249"/>
      <c r="M876" s="250" t="s">
        <v>19</v>
      </c>
      <c r="N876" s="251" t="s">
        <v>44</v>
      </c>
      <c r="O876" s="84"/>
      <c r="P876" s="221">
        <f>O876*H876</f>
        <v>0</v>
      </c>
      <c r="Q876" s="221">
        <v>0</v>
      </c>
      <c r="R876" s="221">
        <f>Q876*H876</f>
        <v>0</v>
      </c>
      <c r="S876" s="221">
        <v>0</v>
      </c>
      <c r="T876" s="222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23" t="s">
        <v>246</v>
      </c>
      <c r="AT876" s="223" t="s">
        <v>243</v>
      </c>
      <c r="AU876" s="223" t="s">
        <v>82</v>
      </c>
      <c r="AY876" s="17" t="s">
        <v>202</v>
      </c>
      <c r="BE876" s="224">
        <f>IF(N876="základní",J876,0)</f>
        <v>0</v>
      </c>
      <c r="BF876" s="224">
        <f>IF(N876="snížená",J876,0)</f>
        <v>0</v>
      </c>
      <c r="BG876" s="224">
        <f>IF(N876="zákl. přenesená",J876,0)</f>
        <v>0</v>
      </c>
      <c r="BH876" s="224">
        <f>IF(N876="sníž. přenesená",J876,0)</f>
        <v>0</v>
      </c>
      <c r="BI876" s="224">
        <f>IF(N876="nulová",J876,0)</f>
        <v>0</v>
      </c>
      <c r="BJ876" s="17" t="s">
        <v>80</v>
      </c>
      <c r="BK876" s="224">
        <f>ROUND(I876*H876,2)</f>
        <v>0</v>
      </c>
      <c r="BL876" s="17" t="s">
        <v>235</v>
      </c>
      <c r="BM876" s="223" t="s">
        <v>4287</v>
      </c>
    </row>
    <row r="877" s="2" customFormat="1" ht="16.5" customHeight="1">
      <c r="A877" s="38"/>
      <c r="B877" s="39"/>
      <c r="C877" s="242" t="s">
        <v>4288</v>
      </c>
      <c r="D877" s="242" t="s">
        <v>243</v>
      </c>
      <c r="E877" s="243" t="s">
        <v>4289</v>
      </c>
      <c r="F877" s="244" t="s">
        <v>4290</v>
      </c>
      <c r="G877" s="245" t="s">
        <v>280</v>
      </c>
      <c r="H877" s="246">
        <v>2</v>
      </c>
      <c r="I877" s="247"/>
      <c r="J877" s="248">
        <f>ROUND(I877*H877,2)</f>
        <v>0</v>
      </c>
      <c r="K877" s="244" t="s">
        <v>19</v>
      </c>
      <c r="L877" s="249"/>
      <c r="M877" s="250" t="s">
        <v>19</v>
      </c>
      <c r="N877" s="251" t="s">
        <v>44</v>
      </c>
      <c r="O877" s="84"/>
      <c r="P877" s="221">
        <f>O877*H877</f>
        <v>0</v>
      </c>
      <c r="Q877" s="221">
        <v>0</v>
      </c>
      <c r="R877" s="221">
        <f>Q877*H877</f>
        <v>0</v>
      </c>
      <c r="S877" s="221">
        <v>0</v>
      </c>
      <c r="T877" s="222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23" t="s">
        <v>246</v>
      </c>
      <c r="AT877" s="223" t="s">
        <v>243</v>
      </c>
      <c r="AU877" s="223" t="s">
        <v>82</v>
      </c>
      <c r="AY877" s="17" t="s">
        <v>202</v>
      </c>
      <c r="BE877" s="224">
        <f>IF(N877="základní",J877,0)</f>
        <v>0</v>
      </c>
      <c r="BF877" s="224">
        <f>IF(N877="snížená",J877,0)</f>
        <v>0</v>
      </c>
      <c r="BG877" s="224">
        <f>IF(N877="zákl. přenesená",J877,0)</f>
        <v>0</v>
      </c>
      <c r="BH877" s="224">
        <f>IF(N877="sníž. přenesená",J877,0)</f>
        <v>0</v>
      </c>
      <c r="BI877" s="224">
        <f>IF(N877="nulová",J877,0)</f>
        <v>0</v>
      </c>
      <c r="BJ877" s="17" t="s">
        <v>80</v>
      </c>
      <c r="BK877" s="224">
        <f>ROUND(I877*H877,2)</f>
        <v>0</v>
      </c>
      <c r="BL877" s="17" t="s">
        <v>235</v>
      </c>
      <c r="BM877" s="223" t="s">
        <v>4291</v>
      </c>
    </row>
    <row r="878" s="2" customFormat="1" ht="16.5" customHeight="1">
      <c r="A878" s="38"/>
      <c r="B878" s="39"/>
      <c r="C878" s="242" t="s">
        <v>4292</v>
      </c>
      <c r="D878" s="242" t="s">
        <v>243</v>
      </c>
      <c r="E878" s="243" t="s">
        <v>4293</v>
      </c>
      <c r="F878" s="244" t="s">
        <v>4294</v>
      </c>
      <c r="G878" s="245" t="s">
        <v>280</v>
      </c>
      <c r="H878" s="246">
        <v>2</v>
      </c>
      <c r="I878" s="247"/>
      <c r="J878" s="248">
        <f>ROUND(I878*H878,2)</f>
        <v>0</v>
      </c>
      <c r="K878" s="244" t="s">
        <v>19</v>
      </c>
      <c r="L878" s="249"/>
      <c r="M878" s="250" t="s">
        <v>19</v>
      </c>
      <c r="N878" s="251" t="s">
        <v>44</v>
      </c>
      <c r="O878" s="84"/>
      <c r="P878" s="221">
        <f>O878*H878</f>
        <v>0</v>
      </c>
      <c r="Q878" s="221">
        <v>0</v>
      </c>
      <c r="R878" s="221">
        <f>Q878*H878</f>
        <v>0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246</v>
      </c>
      <c r="AT878" s="223" t="s">
        <v>243</v>
      </c>
      <c r="AU878" s="223" t="s">
        <v>82</v>
      </c>
      <c r="AY878" s="17" t="s">
        <v>202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80</v>
      </c>
      <c r="BK878" s="224">
        <f>ROUND(I878*H878,2)</f>
        <v>0</v>
      </c>
      <c r="BL878" s="17" t="s">
        <v>235</v>
      </c>
      <c r="BM878" s="223" t="s">
        <v>4295</v>
      </c>
    </row>
    <row r="879" s="2" customFormat="1" ht="21.75" customHeight="1">
      <c r="A879" s="38"/>
      <c r="B879" s="39"/>
      <c r="C879" s="212" t="s">
        <v>4296</v>
      </c>
      <c r="D879" s="212" t="s">
        <v>205</v>
      </c>
      <c r="E879" s="213" t="s">
        <v>4297</v>
      </c>
      <c r="F879" s="214" t="s">
        <v>4298</v>
      </c>
      <c r="G879" s="215" t="s">
        <v>280</v>
      </c>
      <c r="H879" s="216">
        <v>221</v>
      </c>
      <c r="I879" s="217"/>
      <c r="J879" s="218">
        <f>ROUND(I879*H879,2)</f>
        <v>0</v>
      </c>
      <c r="K879" s="214" t="s">
        <v>209</v>
      </c>
      <c r="L879" s="44"/>
      <c r="M879" s="219" t="s">
        <v>19</v>
      </c>
      <c r="N879" s="220" t="s">
        <v>44</v>
      </c>
      <c r="O879" s="84"/>
      <c r="P879" s="221">
        <f>O879*H879</f>
        <v>0</v>
      </c>
      <c r="Q879" s="221">
        <v>0.00017000000000000001</v>
      </c>
      <c r="R879" s="221">
        <f>Q879*H879</f>
        <v>0.037570000000000006</v>
      </c>
      <c r="S879" s="221">
        <v>0</v>
      </c>
      <c r="T879" s="22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3" t="s">
        <v>230</v>
      </c>
      <c r="AT879" s="223" t="s">
        <v>205</v>
      </c>
      <c r="AU879" s="223" t="s">
        <v>82</v>
      </c>
      <c r="AY879" s="17" t="s">
        <v>202</v>
      </c>
      <c r="BE879" s="224">
        <f>IF(N879="základní",J879,0)</f>
        <v>0</v>
      </c>
      <c r="BF879" s="224">
        <f>IF(N879="snížená",J879,0)</f>
        <v>0</v>
      </c>
      <c r="BG879" s="224">
        <f>IF(N879="zákl. přenesená",J879,0)</f>
        <v>0</v>
      </c>
      <c r="BH879" s="224">
        <f>IF(N879="sníž. přenesená",J879,0)</f>
        <v>0</v>
      </c>
      <c r="BI879" s="224">
        <f>IF(N879="nulová",J879,0)</f>
        <v>0</v>
      </c>
      <c r="BJ879" s="17" t="s">
        <v>80</v>
      </c>
      <c r="BK879" s="224">
        <f>ROUND(I879*H879,2)</f>
        <v>0</v>
      </c>
      <c r="BL879" s="17" t="s">
        <v>230</v>
      </c>
      <c r="BM879" s="223" t="s">
        <v>4299</v>
      </c>
    </row>
    <row r="880" s="2" customFormat="1">
      <c r="A880" s="38"/>
      <c r="B880" s="39"/>
      <c r="C880" s="40"/>
      <c r="D880" s="225" t="s">
        <v>212</v>
      </c>
      <c r="E880" s="40"/>
      <c r="F880" s="226" t="s">
        <v>4300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212</v>
      </c>
      <c r="AU880" s="17" t="s">
        <v>82</v>
      </c>
    </row>
    <row r="881" s="2" customFormat="1" ht="16.5" customHeight="1">
      <c r="A881" s="38"/>
      <c r="B881" s="39"/>
      <c r="C881" s="242" t="s">
        <v>4301</v>
      </c>
      <c r="D881" s="242" t="s">
        <v>243</v>
      </c>
      <c r="E881" s="243" t="s">
        <v>1114</v>
      </c>
      <c r="F881" s="244" t="s">
        <v>1115</v>
      </c>
      <c r="G881" s="245" t="s">
        <v>280</v>
      </c>
      <c r="H881" s="246">
        <v>31</v>
      </c>
      <c r="I881" s="247"/>
      <c r="J881" s="248">
        <f>ROUND(I881*H881,2)</f>
        <v>0</v>
      </c>
      <c r="K881" s="244" t="s">
        <v>19</v>
      </c>
      <c r="L881" s="249"/>
      <c r="M881" s="250" t="s">
        <v>19</v>
      </c>
      <c r="N881" s="251" t="s">
        <v>44</v>
      </c>
      <c r="O881" s="84"/>
      <c r="P881" s="221">
        <f>O881*H881</f>
        <v>0</v>
      </c>
      <c r="Q881" s="221">
        <v>0.0077999999999999996</v>
      </c>
      <c r="R881" s="221">
        <f>Q881*H881</f>
        <v>0.24179999999999999</v>
      </c>
      <c r="S881" s="221">
        <v>0</v>
      </c>
      <c r="T881" s="22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3" t="s">
        <v>246</v>
      </c>
      <c r="AT881" s="223" t="s">
        <v>243</v>
      </c>
      <c r="AU881" s="223" t="s">
        <v>82</v>
      </c>
      <c r="AY881" s="17" t="s">
        <v>202</v>
      </c>
      <c r="BE881" s="224">
        <f>IF(N881="základní",J881,0)</f>
        <v>0</v>
      </c>
      <c r="BF881" s="224">
        <f>IF(N881="snížená",J881,0)</f>
        <v>0</v>
      </c>
      <c r="BG881" s="224">
        <f>IF(N881="zákl. přenesená",J881,0)</f>
        <v>0</v>
      </c>
      <c r="BH881" s="224">
        <f>IF(N881="sníž. přenesená",J881,0)</f>
        <v>0</v>
      </c>
      <c r="BI881" s="224">
        <f>IF(N881="nulová",J881,0)</f>
        <v>0</v>
      </c>
      <c r="BJ881" s="17" t="s">
        <v>80</v>
      </c>
      <c r="BK881" s="224">
        <f>ROUND(I881*H881,2)</f>
        <v>0</v>
      </c>
      <c r="BL881" s="17" t="s">
        <v>235</v>
      </c>
      <c r="BM881" s="223" t="s">
        <v>4302</v>
      </c>
    </row>
    <row r="882" s="2" customFormat="1">
      <c r="A882" s="38"/>
      <c r="B882" s="39"/>
      <c r="C882" s="40"/>
      <c r="D882" s="232" t="s">
        <v>491</v>
      </c>
      <c r="E882" s="40"/>
      <c r="F882" s="252" t="s">
        <v>492</v>
      </c>
      <c r="G882" s="40"/>
      <c r="H882" s="40"/>
      <c r="I882" s="227"/>
      <c r="J882" s="40"/>
      <c r="K882" s="40"/>
      <c r="L882" s="44"/>
      <c r="M882" s="228"/>
      <c r="N882" s="229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491</v>
      </c>
      <c r="AU882" s="17" t="s">
        <v>82</v>
      </c>
    </row>
    <row r="883" s="2" customFormat="1" ht="16.5" customHeight="1">
      <c r="A883" s="38"/>
      <c r="B883" s="39"/>
      <c r="C883" s="242" t="s">
        <v>4303</v>
      </c>
      <c r="D883" s="242" t="s">
        <v>243</v>
      </c>
      <c r="E883" s="243" t="s">
        <v>1118</v>
      </c>
      <c r="F883" s="244" t="s">
        <v>1119</v>
      </c>
      <c r="G883" s="245" t="s">
        <v>280</v>
      </c>
      <c r="H883" s="246">
        <v>66</v>
      </c>
      <c r="I883" s="247"/>
      <c r="J883" s="248">
        <f>ROUND(I883*H883,2)</f>
        <v>0</v>
      </c>
      <c r="K883" s="244" t="s">
        <v>19</v>
      </c>
      <c r="L883" s="249"/>
      <c r="M883" s="250" t="s">
        <v>19</v>
      </c>
      <c r="N883" s="251" t="s">
        <v>44</v>
      </c>
      <c r="O883" s="84"/>
      <c r="P883" s="221">
        <f>O883*H883</f>
        <v>0</v>
      </c>
      <c r="Q883" s="221">
        <v>0.00016000000000000001</v>
      </c>
      <c r="R883" s="221">
        <f>Q883*H883</f>
        <v>0.010560000000000002</v>
      </c>
      <c r="S883" s="221">
        <v>0</v>
      </c>
      <c r="T883" s="22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3" t="s">
        <v>246</v>
      </c>
      <c r="AT883" s="223" t="s">
        <v>243</v>
      </c>
      <c r="AU883" s="223" t="s">
        <v>82</v>
      </c>
      <c r="AY883" s="17" t="s">
        <v>202</v>
      </c>
      <c r="BE883" s="224">
        <f>IF(N883="základní",J883,0)</f>
        <v>0</v>
      </c>
      <c r="BF883" s="224">
        <f>IF(N883="snížená",J883,0)</f>
        <v>0</v>
      </c>
      <c r="BG883" s="224">
        <f>IF(N883="zákl. přenesená",J883,0)</f>
        <v>0</v>
      </c>
      <c r="BH883" s="224">
        <f>IF(N883="sníž. přenesená",J883,0)</f>
        <v>0</v>
      </c>
      <c r="BI883" s="224">
        <f>IF(N883="nulová",J883,0)</f>
        <v>0</v>
      </c>
      <c r="BJ883" s="17" t="s">
        <v>80</v>
      </c>
      <c r="BK883" s="224">
        <f>ROUND(I883*H883,2)</f>
        <v>0</v>
      </c>
      <c r="BL883" s="17" t="s">
        <v>235</v>
      </c>
      <c r="BM883" s="223" t="s">
        <v>4304</v>
      </c>
    </row>
    <row r="884" s="2" customFormat="1" ht="16.5" customHeight="1">
      <c r="A884" s="38"/>
      <c r="B884" s="39"/>
      <c r="C884" s="242" t="s">
        <v>4305</v>
      </c>
      <c r="D884" s="242" t="s">
        <v>243</v>
      </c>
      <c r="E884" s="243" t="s">
        <v>4306</v>
      </c>
      <c r="F884" s="244" t="s">
        <v>4194</v>
      </c>
      <c r="G884" s="245" t="s">
        <v>280</v>
      </c>
      <c r="H884" s="246">
        <v>14</v>
      </c>
      <c r="I884" s="247"/>
      <c r="J884" s="248">
        <f>ROUND(I884*H884,2)</f>
        <v>0</v>
      </c>
      <c r="K884" s="244" t="s">
        <v>19</v>
      </c>
      <c r="L884" s="249"/>
      <c r="M884" s="250" t="s">
        <v>19</v>
      </c>
      <c r="N884" s="251" t="s">
        <v>44</v>
      </c>
      <c r="O884" s="84"/>
      <c r="P884" s="221">
        <f>O884*H884</f>
        <v>0</v>
      </c>
      <c r="Q884" s="221">
        <v>0.00016000000000000001</v>
      </c>
      <c r="R884" s="221">
        <f>Q884*H884</f>
        <v>0.0022400000000000002</v>
      </c>
      <c r="S884" s="221">
        <v>0</v>
      </c>
      <c r="T884" s="22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3" t="s">
        <v>246</v>
      </c>
      <c r="AT884" s="223" t="s">
        <v>243</v>
      </c>
      <c r="AU884" s="223" t="s">
        <v>82</v>
      </c>
      <c r="AY884" s="17" t="s">
        <v>202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80</v>
      </c>
      <c r="BK884" s="224">
        <f>ROUND(I884*H884,2)</f>
        <v>0</v>
      </c>
      <c r="BL884" s="17" t="s">
        <v>235</v>
      </c>
      <c r="BM884" s="223" t="s">
        <v>4307</v>
      </c>
    </row>
    <row r="885" s="2" customFormat="1" ht="16.5" customHeight="1">
      <c r="A885" s="38"/>
      <c r="B885" s="39"/>
      <c r="C885" s="242" t="s">
        <v>4308</v>
      </c>
      <c r="D885" s="242" t="s">
        <v>243</v>
      </c>
      <c r="E885" s="243" t="s">
        <v>4309</v>
      </c>
      <c r="F885" s="244" t="s">
        <v>4310</v>
      </c>
      <c r="G885" s="245" t="s">
        <v>280</v>
      </c>
      <c r="H885" s="246">
        <v>0</v>
      </c>
      <c r="I885" s="247"/>
      <c r="J885" s="248">
        <f>ROUND(I885*H885,2)</f>
        <v>0</v>
      </c>
      <c r="K885" s="244" t="s">
        <v>19</v>
      </c>
      <c r="L885" s="249"/>
      <c r="M885" s="250" t="s">
        <v>19</v>
      </c>
      <c r="N885" s="251" t="s">
        <v>44</v>
      </c>
      <c r="O885" s="84"/>
      <c r="P885" s="221">
        <f>O885*H885</f>
        <v>0</v>
      </c>
      <c r="Q885" s="221">
        <v>0.00016000000000000001</v>
      </c>
      <c r="R885" s="221">
        <f>Q885*H885</f>
        <v>0</v>
      </c>
      <c r="S885" s="221">
        <v>0</v>
      </c>
      <c r="T885" s="222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3" t="s">
        <v>246</v>
      </c>
      <c r="AT885" s="223" t="s">
        <v>243</v>
      </c>
      <c r="AU885" s="223" t="s">
        <v>82</v>
      </c>
      <c r="AY885" s="17" t="s">
        <v>202</v>
      </c>
      <c r="BE885" s="224">
        <f>IF(N885="základní",J885,0)</f>
        <v>0</v>
      </c>
      <c r="BF885" s="224">
        <f>IF(N885="snížená",J885,0)</f>
        <v>0</v>
      </c>
      <c r="BG885" s="224">
        <f>IF(N885="zákl. přenesená",J885,0)</f>
        <v>0</v>
      </c>
      <c r="BH885" s="224">
        <f>IF(N885="sníž. přenesená",J885,0)</f>
        <v>0</v>
      </c>
      <c r="BI885" s="224">
        <f>IF(N885="nulová",J885,0)</f>
        <v>0</v>
      </c>
      <c r="BJ885" s="17" t="s">
        <v>80</v>
      </c>
      <c r="BK885" s="224">
        <f>ROUND(I885*H885,2)</f>
        <v>0</v>
      </c>
      <c r="BL885" s="17" t="s">
        <v>235</v>
      </c>
      <c r="BM885" s="223" t="s">
        <v>4311</v>
      </c>
    </row>
    <row r="886" s="2" customFormat="1" ht="16.5" customHeight="1">
      <c r="A886" s="38"/>
      <c r="B886" s="39"/>
      <c r="C886" s="242" t="s">
        <v>4312</v>
      </c>
      <c r="D886" s="242" t="s">
        <v>243</v>
      </c>
      <c r="E886" s="243" t="s">
        <v>4313</v>
      </c>
      <c r="F886" s="244" t="s">
        <v>4314</v>
      </c>
      <c r="G886" s="245" t="s">
        <v>280</v>
      </c>
      <c r="H886" s="246">
        <v>8</v>
      </c>
      <c r="I886" s="247"/>
      <c r="J886" s="248">
        <f>ROUND(I886*H886,2)</f>
        <v>0</v>
      </c>
      <c r="K886" s="244" t="s">
        <v>19</v>
      </c>
      <c r="L886" s="249"/>
      <c r="M886" s="250" t="s">
        <v>19</v>
      </c>
      <c r="N886" s="251" t="s">
        <v>44</v>
      </c>
      <c r="O886" s="84"/>
      <c r="P886" s="221">
        <f>O886*H886</f>
        <v>0</v>
      </c>
      <c r="Q886" s="221">
        <v>0.00016000000000000001</v>
      </c>
      <c r="R886" s="221">
        <f>Q886*H886</f>
        <v>0.0012800000000000001</v>
      </c>
      <c r="S886" s="221">
        <v>0</v>
      </c>
      <c r="T886" s="222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3" t="s">
        <v>246</v>
      </c>
      <c r="AT886" s="223" t="s">
        <v>243</v>
      </c>
      <c r="AU886" s="223" t="s">
        <v>82</v>
      </c>
      <c r="AY886" s="17" t="s">
        <v>202</v>
      </c>
      <c r="BE886" s="224">
        <f>IF(N886="základní",J886,0)</f>
        <v>0</v>
      </c>
      <c r="BF886" s="224">
        <f>IF(N886="snížená",J886,0)</f>
        <v>0</v>
      </c>
      <c r="BG886" s="224">
        <f>IF(N886="zákl. přenesená",J886,0)</f>
        <v>0</v>
      </c>
      <c r="BH886" s="224">
        <f>IF(N886="sníž. přenesená",J886,0)</f>
        <v>0</v>
      </c>
      <c r="BI886" s="224">
        <f>IF(N886="nulová",J886,0)</f>
        <v>0</v>
      </c>
      <c r="BJ886" s="17" t="s">
        <v>80</v>
      </c>
      <c r="BK886" s="224">
        <f>ROUND(I886*H886,2)</f>
        <v>0</v>
      </c>
      <c r="BL886" s="17" t="s">
        <v>235</v>
      </c>
      <c r="BM886" s="223" t="s">
        <v>4315</v>
      </c>
    </row>
    <row r="887" s="2" customFormat="1" ht="16.5" customHeight="1">
      <c r="A887" s="38"/>
      <c r="B887" s="39"/>
      <c r="C887" s="242" t="s">
        <v>4316</v>
      </c>
      <c r="D887" s="242" t="s">
        <v>243</v>
      </c>
      <c r="E887" s="243" t="s">
        <v>4317</v>
      </c>
      <c r="F887" s="244" t="s">
        <v>4318</v>
      </c>
      <c r="G887" s="245" t="s">
        <v>280</v>
      </c>
      <c r="H887" s="246">
        <v>0</v>
      </c>
      <c r="I887" s="247"/>
      <c r="J887" s="248">
        <f>ROUND(I887*H887,2)</f>
        <v>0</v>
      </c>
      <c r="K887" s="244" t="s">
        <v>19</v>
      </c>
      <c r="L887" s="249"/>
      <c r="M887" s="250" t="s">
        <v>19</v>
      </c>
      <c r="N887" s="251" t="s">
        <v>44</v>
      </c>
      <c r="O887" s="84"/>
      <c r="P887" s="221">
        <f>O887*H887</f>
        <v>0</v>
      </c>
      <c r="Q887" s="221">
        <v>0.00016000000000000001</v>
      </c>
      <c r="R887" s="221">
        <f>Q887*H887</f>
        <v>0</v>
      </c>
      <c r="S887" s="221">
        <v>0</v>
      </c>
      <c r="T887" s="22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3" t="s">
        <v>246</v>
      </c>
      <c r="AT887" s="223" t="s">
        <v>243</v>
      </c>
      <c r="AU887" s="223" t="s">
        <v>82</v>
      </c>
      <c r="AY887" s="17" t="s">
        <v>202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7" t="s">
        <v>80</v>
      </c>
      <c r="BK887" s="224">
        <f>ROUND(I887*H887,2)</f>
        <v>0</v>
      </c>
      <c r="BL887" s="17" t="s">
        <v>235</v>
      </c>
      <c r="BM887" s="223" t="s">
        <v>4319</v>
      </c>
    </row>
    <row r="888" s="2" customFormat="1" ht="16.5" customHeight="1">
      <c r="A888" s="38"/>
      <c r="B888" s="39"/>
      <c r="C888" s="242" t="s">
        <v>4320</v>
      </c>
      <c r="D888" s="242" t="s">
        <v>243</v>
      </c>
      <c r="E888" s="243" t="s">
        <v>4321</v>
      </c>
      <c r="F888" s="244" t="s">
        <v>4322</v>
      </c>
      <c r="G888" s="245" t="s">
        <v>280</v>
      </c>
      <c r="H888" s="246">
        <v>2</v>
      </c>
      <c r="I888" s="247"/>
      <c r="J888" s="248">
        <f>ROUND(I888*H888,2)</f>
        <v>0</v>
      </c>
      <c r="K888" s="244" t="s">
        <v>19</v>
      </c>
      <c r="L888" s="249"/>
      <c r="M888" s="250" t="s">
        <v>19</v>
      </c>
      <c r="N888" s="251" t="s">
        <v>44</v>
      </c>
      <c r="O888" s="84"/>
      <c r="P888" s="221">
        <f>O888*H888</f>
        <v>0</v>
      </c>
      <c r="Q888" s="221">
        <v>0</v>
      </c>
      <c r="R888" s="221">
        <f>Q888*H888</f>
        <v>0</v>
      </c>
      <c r="S888" s="221">
        <v>0</v>
      </c>
      <c r="T888" s="22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3" t="s">
        <v>246</v>
      </c>
      <c r="AT888" s="223" t="s">
        <v>243</v>
      </c>
      <c r="AU888" s="223" t="s">
        <v>82</v>
      </c>
      <c r="AY888" s="17" t="s">
        <v>202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7" t="s">
        <v>80</v>
      </c>
      <c r="BK888" s="224">
        <f>ROUND(I888*H888,2)</f>
        <v>0</v>
      </c>
      <c r="BL888" s="17" t="s">
        <v>235</v>
      </c>
      <c r="BM888" s="223" t="s">
        <v>4323</v>
      </c>
    </row>
    <row r="889" s="2" customFormat="1" ht="16.5" customHeight="1">
      <c r="A889" s="38"/>
      <c r="B889" s="39"/>
      <c r="C889" s="242" t="s">
        <v>4324</v>
      </c>
      <c r="D889" s="242" t="s">
        <v>243</v>
      </c>
      <c r="E889" s="243" t="s">
        <v>4325</v>
      </c>
      <c r="F889" s="244" t="s">
        <v>4326</v>
      </c>
      <c r="G889" s="245" t="s">
        <v>280</v>
      </c>
      <c r="H889" s="246">
        <v>2</v>
      </c>
      <c r="I889" s="247"/>
      <c r="J889" s="248">
        <f>ROUND(I889*H889,2)</f>
        <v>0</v>
      </c>
      <c r="K889" s="244" t="s">
        <v>19</v>
      </c>
      <c r="L889" s="249"/>
      <c r="M889" s="250" t="s">
        <v>19</v>
      </c>
      <c r="N889" s="251" t="s">
        <v>44</v>
      </c>
      <c r="O889" s="84"/>
      <c r="P889" s="221">
        <f>O889*H889</f>
        <v>0</v>
      </c>
      <c r="Q889" s="221">
        <v>0</v>
      </c>
      <c r="R889" s="221">
        <f>Q889*H889</f>
        <v>0</v>
      </c>
      <c r="S889" s="221">
        <v>0</v>
      </c>
      <c r="T889" s="22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3" t="s">
        <v>246</v>
      </c>
      <c r="AT889" s="223" t="s">
        <v>243</v>
      </c>
      <c r="AU889" s="223" t="s">
        <v>82</v>
      </c>
      <c r="AY889" s="17" t="s">
        <v>202</v>
      </c>
      <c r="BE889" s="224">
        <f>IF(N889="základní",J889,0)</f>
        <v>0</v>
      </c>
      <c r="BF889" s="224">
        <f>IF(N889="snížená",J889,0)</f>
        <v>0</v>
      </c>
      <c r="BG889" s="224">
        <f>IF(N889="zákl. přenesená",J889,0)</f>
        <v>0</v>
      </c>
      <c r="BH889" s="224">
        <f>IF(N889="sníž. přenesená",J889,0)</f>
        <v>0</v>
      </c>
      <c r="BI889" s="224">
        <f>IF(N889="nulová",J889,0)</f>
        <v>0</v>
      </c>
      <c r="BJ889" s="17" t="s">
        <v>80</v>
      </c>
      <c r="BK889" s="224">
        <f>ROUND(I889*H889,2)</f>
        <v>0</v>
      </c>
      <c r="BL889" s="17" t="s">
        <v>235</v>
      </c>
      <c r="BM889" s="223" t="s">
        <v>4327</v>
      </c>
    </row>
    <row r="890" s="2" customFormat="1" ht="16.5" customHeight="1">
      <c r="A890" s="38"/>
      <c r="B890" s="39"/>
      <c r="C890" s="242" t="s">
        <v>4328</v>
      </c>
      <c r="D890" s="242" t="s">
        <v>243</v>
      </c>
      <c r="E890" s="243" t="s">
        <v>4329</v>
      </c>
      <c r="F890" s="244" t="s">
        <v>4330</v>
      </c>
      <c r="G890" s="245" t="s">
        <v>280</v>
      </c>
      <c r="H890" s="246">
        <v>10</v>
      </c>
      <c r="I890" s="247"/>
      <c r="J890" s="248">
        <f>ROUND(I890*H890,2)</f>
        <v>0</v>
      </c>
      <c r="K890" s="244" t="s">
        <v>209</v>
      </c>
      <c r="L890" s="249"/>
      <c r="M890" s="250" t="s">
        <v>19</v>
      </c>
      <c r="N890" s="251" t="s">
        <v>44</v>
      </c>
      <c r="O890" s="84"/>
      <c r="P890" s="221">
        <f>O890*H890</f>
        <v>0</v>
      </c>
      <c r="Q890" s="221">
        <v>0.00033</v>
      </c>
      <c r="R890" s="221">
        <f>Q890*H890</f>
        <v>0.0033</v>
      </c>
      <c r="S890" s="221">
        <v>0</v>
      </c>
      <c r="T890" s="22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3" t="s">
        <v>960</v>
      </c>
      <c r="AT890" s="223" t="s">
        <v>243</v>
      </c>
      <c r="AU890" s="223" t="s">
        <v>82</v>
      </c>
      <c r="AY890" s="17" t="s">
        <v>202</v>
      </c>
      <c r="BE890" s="224">
        <f>IF(N890="základní",J890,0)</f>
        <v>0</v>
      </c>
      <c r="BF890" s="224">
        <f>IF(N890="snížená",J890,0)</f>
        <v>0</v>
      </c>
      <c r="BG890" s="224">
        <f>IF(N890="zákl. přenesená",J890,0)</f>
        <v>0</v>
      </c>
      <c r="BH890" s="224">
        <f>IF(N890="sníž. přenesená",J890,0)</f>
        <v>0</v>
      </c>
      <c r="BI890" s="224">
        <f>IF(N890="nulová",J890,0)</f>
        <v>0</v>
      </c>
      <c r="BJ890" s="17" t="s">
        <v>80</v>
      </c>
      <c r="BK890" s="224">
        <f>ROUND(I890*H890,2)</f>
        <v>0</v>
      </c>
      <c r="BL890" s="17" t="s">
        <v>230</v>
      </c>
      <c r="BM890" s="223" t="s">
        <v>4331</v>
      </c>
    </row>
    <row r="891" s="2" customFormat="1" ht="16.5" customHeight="1">
      <c r="A891" s="38"/>
      <c r="B891" s="39"/>
      <c r="C891" s="242" t="s">
        <v>4332</v>
      </c>
      <c r="D891" s="242" t="s">
        <v>243</v>
      </c>
      <c r="E891" s="243" t="s">
        <v>4333</v>
      </c>
      <c r="F891" s="244" t="s">
        <v>4334</v>
      </c>
      <c r="G891" s="245" t="s">
        <v>280</v>
      </c>
      <c r="H891" s="246">
        <v>0</v>
      </c>
      <c r="I891" s="247"/>
      <c r="J891" s="248">
        <f>ROUND(I891*H891,2)</f>
        <v>0</v>
      </c>
      <c r="K891" s="244" t="s">
        <v>19</v>
      </c>
      <c r="L891" s="249"/>
      <c r="M891" s="250" t="s">
        <v>19</v>
      </c>
      <c r="N891" s="251" t="s">
        <v>44</v>
      </c>
      <c r="O891" s="84"/>
      <c r="P891" s="221">
        <f>O891*H891</f>
        <v>0</v>
      </c>
      <c r="Q891" s="221">
        <v>0.0048199999999999996</v>
      </c>
      <c r="R891" s="221">
        <f>Q891*H891</f>
        <v>0</v>
      </c>
      <c r="S891" s="221">
        <v>0</v>
      </c>
      <c r="T891" s="222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3" t="s">
        <v>246</v>
      </c>
      <c r="AT891" s="223" t="s">
        <v>243</v>
      </c>
      <c r="AU891" s="223" t="s">
        <v>82</v>
      </c>
      <c r="AY891" s="17" t="s">
        <v>202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7" t="s">
        <v>80</v>
      </c>
      <c r="BK891" s="224">
        <f>ROUND(I891*H891,2)</f>
        <v>0</v>
      </c>
      <c r="BL891" s="17" t="s">
        <v>235</v>
      </c>
      <c r="BM891" s="223" t="s">
        <v>4335</v>
      </c>
    </row>
    <row r="892" s="2" customFormat="1">
      <c r="A892" s="38"/>
      <c r="B892" s="39"/>
      <c r="C892" s="40"/>
      <c r="D892" s="232" t="s">
        <v>491</v>
      </c>
      <c r="E892" s="40"/>
      <c r="F892" s="252" t="s">
        <v>4336</v>
      </c>
      <c r="G892" s="40"/>
      <c r="H892" s="40"/>
      <c r="I892" s="227"/>
      <c r="J892" s="40"/>
      <c r="K892" s="40"/>
      <c r="L892" s="44"/>
      <c r="M892" s="228"/>
      <c r="N892" s="229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491</v>
      </c>
      <c r="AU892" s="17" t="s">
        <v>82</v>
      </c>
    </row>
    <row r="893" s="2" customFormat="1" ht="16.5" customHeight="1">
      <c r="A893" s="38"/>
      <c r="B893" s="39"/>
      <c r="C893" s="242" t="s">
        <v>4337</v>
      </c>
      <c r="D893" s="242" t="s">
        <v>243</v>
      </c>
      <c r="E893" s="243" t="s">
        <v>4338</v>
      </c>
      <c r="F893" s="244" t="s">
        <v>4339</v>
      </c>
      <c r="G893" s="245" t="s">
        <v>280</v>
      </c>
      <c r="H893" s="246">
        <v>32</v>
      </c>
      <c r="I893" s="247"/>
      <c r="J893" s="248">
        <f>ROUND(I893*H893,2)</f>
        <v>0</v>
      </c>
      <c r="K893" s="244" t="s">
        <v>19</v>
      </c>
      <c r="L893" s="249"/>
      <c r="M893" s="250" t="s">
        <v>19</v>
      </c>
      <c r="N893" s="251" t="s">
        <v>44</v>
      </c>
      <c r="O893" s="84"/>
      <c r="P893" s="221">
        <f>O893*H893</f>
        <v>0</v>
      </c>
      <c r="Q893" s="221">
        <v>0.0048199999999999996</v>
      </c>
      <c r="R893" s="221">
        <f>Q893*H893</f>
        <v>0.15423999999999999</v>
      </c>
      <c r="S893" s="221">
        <v>0</v>
      </c>
      <c r="T893" s="222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23" t="s">
        <v>246</v>
      </c>
      <c r="AT893" s="223" t="s">
        <v>243</v>
      </c>
      <c r="AU893" s="223" t="s">
        <v>82</v>
      </c>
      <c r="AY893" s="17" t="s">
        <v>202</v>
      </c>
      <c r="BE893" s="224">
        <f>IF(N893="základní",J893,0)</f>
        <v>0</v>
      </c>
      <c r="BF893" s="224">
        <f>IF(N893="snížená",J893,0)</f>
        <v>0</v>
      </c>
      <c r="BG893" s="224">
        <f>IF(N893="zákl. přenesená",J893,0)</f>
        <v>0</v>
      </c>
      <c r="BH893" s="224">
        <f>IF(N893="sníž. přenesená",J893,0)</f>
        <v>0</v>
      </c>
      <c r="BI893" s="224">
        <f>IF(N893="nulová",J893,0)</f>
        <v>0</v>
      </c>
      <c r="BJ893" s="17" t="s">
        <v>80</v>
      </c>
      <c r="BK893" s="224">
        <f>ROUND(I893*H893,2)</f>
        <v>0</v>
      </c>
      <c r="BL893" s="17" t="s">
        <v>235</v>
      </c>
      <c r="BM893" s="223" t="s">
        <v>4340</v>
      </c>
    </row>
    <row r="894" s="2" customFormat="1" ht="16.5" customHeight="1">
      <c r="A894" s="38"/>
      <c r="B894" s="39"/>
      <c r="C894" s="242" t="s">
        <v>4341</v>
      </c>
      <c r="D894" s="242" t="s">
        <v>243</v>
      </c>
      <c r="E894" s="243" t="s">
        <v>4342</v>
      </c>
      <c r="F894" s="244" t="s">
        <v>4343</v>
      </c>
      <c r="G894" s="245" t="s">
        <v>280</v>
      </c>
      <c r="H894" s="246">
        <v>35</v>
      </c>
      <c r="I894" s="247"/>
      <c r="J894" s="248">
        <f>ROUND(I894*H894,2)</f>
        <v>0</v>
      </c>
      <c r="K894" s="244" t="s">
        <v>19</v>
      </c>
      <c r="L894" s="249"/>
      <c r="M894" s="250" t="s">
        <v>19</v>
      </c>
      <c r="N894" s="251" t="s">
        <v>44</v>
      </c>
      <c r="O894" s="84"/>
      <c r="P894" s="221">
        <f>O894*H894</f>
        <v>0</v>
      </c>
      <c r="Q894" s="221">
        <v>0.0048199999999999996</v>
      </c>
      <c r="R894" s="221">
        <f>Q894*H894</f>
        <v>0.16869999999999999</v>
      </c>
      <c r="S894" s="221">
        <v>0</v>
      </c>
      <c r="T894" s="22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3" t="s">
        <v>246</v>
      </c>
      <c r="AT894" s="223" t="s">
        <v>243</v>
      </c>
      <c r="AU894" s="223" t="s">
        <v>82</v>
      </c>
      <c r="AY894" s="17" t="s">
        <v>202</v>
      </c>
      <c r="BE894" s="224">
        <f>IF(N894="základní",J894,0)</f>
        <v>0</v>
      </c>
      <c r="BF894" s="224">
        <f>IF(N894="snížená",J894,0)</f>
        <v>0</v>
      </c>
      <c r="BG894" s="224">
        <f>IF(N894="zákl. přenesená",J894,0)</f>
        <v>0</v>
      </c>
      <c r="BH894" s="224">
        <f>IF(N894="sníž. přenesená",J894,0)</f>
        <v>0</v>
      </c>
      <c r="BI894" s="224">
        <f>IF(N894="nulová",J894,0)</f>
        <v>0</v>
      </c>
      <c r="BJ894" s="17" t="s">
        <v>80</v>
      </c>
      <c r="BK894" s="224">
        <f>ROUND(I894*H894,2)</f>
        <v>0</v>
      </c>
      <c r="BL894" s="17" t="s">
        <v>235</v>
      </c>
      <c r="BM894" s="223" t="s">
        <v>4344</v>
      </c>
    </row>
    <row r="895" s="2" customFormat="1" ht="16.5" customHeight="1">
      <c r="A895" s="38"/>
      <c r="B895" s="39"/>
      <c r="C895" s="242" t="s">
        <v>4345</v>
      </c>
      <c r="D895" s="242" t="s">
        <v>243</v>
      </c>
      <c r="E895" s="243" t="s">
        <v>4346</v>
      </c>
      <c r="F895" s="244" t="s">
        <v>4347</v>
      </c>
      <c r="G895" s="245" t="s">
        <v>280</v>
      </c>
      <c r="H895" s="246">
        <v>8</v>
      </c>
      <c r="I895" s="247"/>
      <c r="J895" s="248">
        <f>ROUND(I895*H895,2)</f>
        <v>0</v>
      </c>
      <c r="K895" s="244" t="s">
        <v>19</v>
      </c>
      <c r="L895" s="249"/>
      <c r="M895" s="250" t="s">
        <v>19</v>
      </c>
      <c r="N895" s="251" t="s">
        <v>44</v>
      </c>
      <c r="O895" s="84"/>
      <c r="P895" s="221">
        <f>O895*H895</f>
        <v>0</v>
      </c>
      <c r="Q895" s="221">
        <v>0</v>
      </c>
      <c r="R895" s="221">
        <f>Q895*H895</f>
        <v>0</v>
      </c>
      <c r="S895" s="221">
        <v>0</v>
      </c>
      <c r="T895" s="22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23" t="s">
        <v>246</v>
      </c>
      <c r="AT895" s="223" t="s">
        <v>243</v>
      </c>
      <c r="AU895" s="223" t="s">
        <v>82</v>
      </c>
      <c r="AY895" s="17" t="s">
        <v>202</v>
      </c>
      <c r="BE895" s="224">
        <f>IF(N895="základní",J895,0)</f>
        <v>0</v>
      </c>
      <c r="BF895" s="224">
        <f>IF(N895="snížená",J895,0)</f>
        <v>0</v>
      </c>
      <c r="BG895" s="224">
        <f>IF(N895="zákl. přenesená",J895,0)</f>
        <v>0</v>
      </c>
      <c r="BH895" s="224">
        <f>IF(N895="sníž. přenesená",J895,0)</f>
        <v>0</v>
      </c>
      <c r="BI895" s="224">
        <f>IF(N895="nulová",J895,0)</f>
        <v>0</v>
      </c>
      <c r="BJ895" s="17" t="s">
        <v>80</v>
      </c>
      <c r="BK895" s="224">
        <f>ROUND(I895*H895,2)</f>
        <v>0</v>
      </c>
      <c r="BL895" s="17" t="s">
        <v>235</v>
      </c>
      <c r="BM895" s="223" t="s">
        <v>4348</v>
      </c>
    </row>
    <row r="896" s="2" customFormat="1" ht="16.5" customHeight="1">
      <c r="A896" s="38"/>
      <c r="B896" s="39"/>
      <c r="C896" s="242" t="s">
        <v>4349</v>
      </c>
      <c r="D896" s="242" t="s">
        <v>243</v>
      </c>
      <c r="E896" s="243" t="s">
        <v>4350</v>
      </c>
      <c r="F896" s="244" t="s">
        <v>4351</v>
      </c>
      <c r="G896" s="245" t="s">
        <v>280</v>
      </c>
      <c r="H896" s="246">
        <v>13</v>
      </c>
      <c r="I896" s="247"/>
      <c r="J896" s="248">
        <f>ROUND(I896*H896,2)</f>
        <v>0</v>
      </c>
      <c r="K896" s="244" t="s">
        <v>19</v>
      </c>
      <c r="L896" s="249"/>
      <c r="M896" s="250" t="s">
        <v>19</v>
      </c>
      <c r="N896" s="251" t="s">
        <v>44</v>
      </c>
      <c r="O896" s="84"/>
      <c r="P896" s="221">
        <f>O896*H896</f>
        <v>0</v>
      </c>
      <c r="Q896" s="221">
        <v>0</v>
      </c>
      <c r="R896" s="221">
        <f>Q896*H896</f>
        <v>0</v>
      </c>
      <c r="S896" s="221">
        <v>0</v>
      </c>
      <c r="T896" s="22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23" t="s">
        <v>246</v>
      </c>
      <c r="AT896" s="223" t="s">
        <v>243</v>
      </c>
      <c r="AU896" s="223" t="s">
        <v>82</v>
      </c>
      <c r="AY896" s="17" t="s">
        <v>202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7" t="s">
        <v>80</v>
      </c>
      <c r="BK896" s="224">
        <f>ROUND(I896*H896,2)</f>
        <v>0</v>
      </c>
      <c r="BL896" s="17" t="s">
        <v>235</v>
      </c>
      <c r="BM896" s="223" t="s">
        <v>4352</v>
      </c>
    </row>
    <row r="897" s="2" customFormat="1" ht="21.75" customHeight="1">
      <c r="A897" s="38"/>
      <c r="B897" s="39"/>
      <c r="C897" s="212" t="s">
        <v>4353</v>
      </c>
      <c r="D897" s="212" t="s">
        <v>205</v>
      </c>
      <c r="E897" s="213" t="s">
        <v>4354</v>
      </c>
      <c r="F897" s="214" t="s">
        <v>4355</v>
      </c>
      <c r="G897" s="215" t="s">
        <v>280</v>
      </c>
      <c r="H897" s="216">
        <v>159</v>
      </c>
      <c r="I897" s="217"/>
      <c r="J897" s="218">
        <f>ROUND(I897*H897,2)</f>
        <v>0</v>
      </c>
      <c r="K897" s="214" t="s">
        <v>209</v>
      </c>
      <c r="L897" s="44"/>
      <c r="M897" s="219" t="s">
        <v>19</v>
      </c>
      <c r="N897" s="220" t="s">
        <v>44</v>
      </c>
      <c r="O897" s="84"/>
      <c r="P897" s="221">
        <f>O897*H897</f>
        <v>0</v>
      </c>
      <c r="Q897" s="221">
        <v>0.00020000000000000001</v>
      </c>
      <c r="R897" s="221">
        <f>Q897*H897</f>
        <v>0.031800000000000002</v>
      </c>
      <c r="S897" s="221">
        <v>0</v>
      </c>
      <c r="T897" s="22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23" t="s">
        <v>230</v>
      </c>
      <c r="AT897" s="223" t="s">
        <v>205</v>
      </c>
      <c r="AU897" s="223" t="s">
        <v>82</v>
      </c>
      <c r="AY897" s="17" t="s">
        <v>202</v>
      </c>
      <c r="BE897" s="224">
        <f>IF(N897="základní",J897,0)</f>
        <v>0</v>
      </c>
      <c r="BF897" s="224">
        <f>IF(N897="snížená",J897,0)</f>
        <v>0</v>
      </c>
      <c r="BG897" s="224">
        <f>IF(N897="zákl. přenesená",J897,0)</f>
        <v>0</v>
      </c>
      <c r="BH897" s="224">
        <f>IF(N897="sníž. přenesená",J897,0)</f>
        <v>0</v>
      </c>
      <c r="BI897" s="224">
        <f>IF(N897="nulová",J897,0)</f>
        <v>0</v>
      </c>
      <c r="BJ897" s="17" t="s">
        <v>80</v>
      </c>
      <c r="BK897" s="224">
        <f>ROUND(I897*H897,2)</f>
        <v>0</v>
      </c>
      <c r="BL897" s="17" t="s">
        <v>230</v>
      </c>
      <c r="BM897" s="223" t="s">
        <v>4356</v>
      </c>
    </row>
    <row r="898" s="2" customFormat="1">
      <c r="A898" s="38"/>
      <c r="B898" s="39"/>
      <c r="C898" s="40"/>
      <c r="D898" s="225" t="s">
        <v>212</v>
      </c>
      <c r="E898" s="40"/>
      <c r="F898" s="226" t="s">
        <v>4357</v>
      </c>
      <c r="G898" s="40"/>
      <c r="H898" s="40"/>
      <c r="I898" s="227"/>
      <c r="J898" s="40"/>
      <c r="K898" s="40"/>
      <c r="L898" s="44"/>
      <c r="M898" s="228"/>
      <c r="N898" s="229"/>
      <c r="O898" s="84"/>
      <c r="P898" s="84"/>
      <c r="Q898" s="84"/>
      <c r="R898" s="84"/>
      <c r="S898" s="84"/>
      <c r="T898" s="85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212</v>
      </c>
      <c r="AU898" s="17" t="s">
        <v>82</v>
      </c>
    </row>
    <row r="899" s="2" customFormat="1" ht="16.5" customHeight="1">
      <c r="A899" s="38"/>
      <c r="B899" s="39"/>
      <c r="C899" s="242" t="s">
        <v>4358</v>
      </c>
      <c r="D899" s="242" t="s">
        <v>243</v>
      </c>
      <c r="E899" s="243" t="s">
        <v>4359</v>
      </c>
      <c r="F899" s="244" t="s">
        <v>1115</v>
      </c>
      <c r="G899" s="245" t="s">
        <v>280</v>
      </c>
      <c r="H899" s="246">
        <v>5</v>
      </c>
      <c r="I899" s="247"/>
      <c r="J899" s="248">
        <f>ROUND(I899*H899,2)</f>
        <v>0</v>
      </c>
      <c r="K899" s="244" t="s">
        <v>19</v>
      </c>
      <c r="L899" s="249"/>
      <c r="M899" s="250" t="s">
        <v>19</v>
      </c>
      <c r="N899" s="251" t="s">
        <v>44</v>
      </c>
      <c r="O899" s="84"/>
      <c r="P899" s="221">
        <f>O899*H899</f>
        <v>0</v>
      </c>
      <c r="Q899" s="221">
        <v>0.0112</v>
      </c>
      <c r="R899" s="221">
        <f>Q899*H899</f>
        <v>0.056000000000000001</v>
      </c>
      <c r="S899" s="221">
        <v>0</v>
      </c>
      <c r="T899" s="222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23" t="s">
        <v>246</v>
      </c>
      <c r="AT899" s="223" t="s">
        <v>243</v>
      </c>
      <c r="AU899" s="223" t="s">
        <v>82</v>
      </c>
      <c r="AY899" s="17" t="s">
        <v>202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80</v>
      </c>
      <c r="BK899" s="224">
        <f>ROUND(I899*H899,2)</f>
        <v>0</v>
      </c>
      <c r="BL899" s="17" t="s">
        <v>235</v>
      </c>
      <c r="BM899" s="223" t="s">
        <v>4360</v>
      </c>
    </row>
    <row r="900" s="2" customFormat="1">
      <c r="A900" s="38"/>
      <c r="B900" s="39"/>
      <c r="C900" s="40"/>
      <c r="D900" s="232" t="s">
        <v>491</v>
      </c>
      <c r="E900" s="40"/>
      <c r="F900" s="252" t="s">
        <v>492</v>
      </c>
      <c r="G900" s="40"/>
      <c r="H900" s="40"/>
      <c r="I900" s="227"/>
      <c r="J900" s="40"/>
      <c r="K900" s="40"/>
      <c r="L900" s="44"/>
      <c r="M900" s="228"/>
      <c r="N900" s="229"/>
      <c r="O900" s="84"/>
      <c r="P900" s="84"/>
      <c r="Q900" s="84"/>
      <c r="R900" s="84"/>
      <c r="S900" s="84"/>
      <c r="T900" s="85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491</v>
      </c>
      <c r="AU900" s="17" t="s">
        <v>82</v>
      </c>
    </row>
    <row r="901" s="2" customFormat="1" ht="16.5" customHeight="1">
      <c r="A901" s="38"/>
      <c r="B901" s="39"/>
      <c r="C901" s="242" t="s">
        <v>4361</v>
      </c>
      <c r="D901" s="242" t="s">
        <v>243</v>
      </c>
      <c r="E901" s="243" t="s">
        <v>4362</v>
      </c>
      <c r="F901" s="244" t="s">
        <v>4363</v>
      </c>
      <c r="G901" s="245" t="s">
        <v>280</v>
      </c>
      <c r="H901" s="246">
        <v>46</v>
      </c>
      <c r="I901" s="247"/>
      <c r="J901" s="248">
        <f>ROUND(I901*H901,2)</f>
        <v>0</v>
      </c>
      <c r="K901" s="244" t="s">
        <v>19</v>
      </c>
      <c r="L901" s="249"/>
      <c r="M901" s="250" t="s">
        <v>19</v>
      </c>
      <c r="N901" s="251" t="s">
        <v>44</v>
      </c>
      <c r="O901" s="84"/>
      <c r="P901" s="221">
        <f>O901*H901</f>
        <v>0</v>
      </c>
      <c r="Q901" s="221">
        <v>0.00016000000000000001</v>
      </c>
      <c r="R901" s="221">
        <f>Q901*H901</f>
        <v>0.0073600000000000002</v>
      </c>
      <c r="S901" s="221">
        <v>0</v>
      </c>
      <c r="T901" s="22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23" t="s">
        <v>246</v>
      </c>
      <c r="AT901" s="223" t="s">
        <v>243</v>
      </c>
      <c r="AU901" s="223" t="s">
        <v>82</v>
      </c>
      <c r="AY901" s="17" t="s">
        <v>202</v>
      </c>
      <c r="BE901" s="224">
        <f>IF(N901="základní",J901,0)</f>
        <v>0</v>
      </c>
      <c r="BF901" s="224">
        <f>IF(N901="snížená",J901,0)</f>
        <v>0</v>
      </c>
      <c r="BG901" s="224">
        <f>IF(N901="zákl. přenesená",J901,0)</f>
        <v>0</v>
      </c>
      <c r="BH901" s="224">
        <f>IF(N901="sníž. přenesená",J901,0)</f>
        <v>0</v>
      </c>
      <c r="BI901" s="224">
        <f>IF(N901="nulová",J901,0)</f>
        <v>0</v>
      </c>
      <c r="BJ901" s="17" t="s">
        <v>80</v>
      </c>
      <c r="BK901" s="224">
        <f>ROUND(I901*H901,2)</f>
        <v>0</v>
      </c>
      <c r="BL901" s="17" t="s">
        <v>235</v>
      </c>
      <c r="BM901" s="223" t="s">
        <v>4364</v>
      </c>
    </row>
    <row r="902" s="2" customFormat="1" ht="16.5" customHeight="1">
      <c r="A902" s="38"/>
      <c r="B902" s="39"/>
      <c r="C902" s="242" t="s">
        <v>4365</v>
      </c>
      <c r="D902" s="242" t="s">
        <v>243</v>
      </c>
      <c r="E902" s="243" t="s">
        <v>4366</v>
      </c>
      <c r="F902" s="244" t="s">
        <v>4194</v>
      </c>
      <c r="G902" s="245" t="s">
        <v>280</v>
      </c>
      <c r="H902" s="246">
        <v>10</v>
      </c>
      <c r="I902" s="247"/>
      <c r="J902" s="248">
        <f>ROUND(I902*H902,2)</f>
        <v>0</v>
      </c>
      <c r="K902" s="244" t="s">
        <v>19</v>
      </c>
      <c r="L902" s="249"/>
      <c r="M902" s="250" t="s">
        <v>19</v>
      </c>
      <c r="N902" s="251" t="s">
        <v>44</v>
      </c>
      <c r="O902" s="84"/>
      <c r="P902" s="221">
        <f>O902*H902</f>
        <v>0</v>
      </c>
      <c r="Q902" s="221">
        <v>0.00016000000000000001</v>
      </c>
      <c r="R902" s="221">
        <f>Q902*H902</f>
        <v>0.0016000000000000001</v>
      </c>
      <c r="S902" s="221">
        <v>0</v>
      </c>
      <c r="T902" s="222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3" t="s">
        <v>246</v>
      </c>
      <c r="AT902" s="223" t="s">
        <v>243</v>
      </c>
      <c r="AU902" s="223" t="s">
        <v>82</v>
      </c>
      <c r="AY902" s="17" t="s">
        <v>202</v>
      </c>
      <c r="BE902" s="224">
        <f>IF(N902="základní",J902,0)</f>
        <v>0</v>
      </c>
      <c r="BF902" s="224">
        <f>IF(N902="snížená",J902,0)</f>
        <v>0</v>
      </c>
      <c r="BG902" s="224">
        <f>IF(N902="zákl. přenesená",J902,0)</f>
        <v>0</v>
      </c>
      <c r="BH902" s="224">
        <f>IF(N902="sníž. přenesená",J902,0)</f>
        <v>0</v>
      </c>
      <c r="BI902" s="224">
        <f>IF(N902="nulová",J902,0)</f>
        <v>0</v>
      </c>
      <c r="BJ902" s="17" t="s">
        <v>80</v>
      </c>
      <c r="BK902" s="224">
        <f>ROUND(I902*H902,2)</f>
        <v>0</v>
      </c>
      <c r="BL902" s="17" t="s">
        <v>235</v>
      </c>
      <c r="BM902" s="223" t="s">
        <v>4367</v>
      </c>
    </row>
    <row r="903" s="2" customFormat="1" ht="16.5" customHeight="1">
      <c r="A903" s="38"/>
      <c r="B903" s="39"/>
      <c r="C903" s="242" t="s">
        <v>4368</v>
      </c>
      <c r="D903" s="242" t="s">
        <v>243</v>
      </c>
      <c r="E903" s="243" t="s">
        <v>4369</v>
      </c>
      <c r="F903" s="244" t="s">
        <v>4370</v>
      </c>
      <c r="G903" s="245" t="s">
        <v>280</v>
      </c>
      <c r="H903" s="246">
        <v>4</v>
      </c>
      <c r="I903" s="247"/>
      <c r="J903" s="248">
        <f>ROUND(I903*H903,2)</f>
        <v>0</v>
      </c>
      <c r="K903" s="244" t="s">
        <v>19</v>
      </c>
      <c r="L903" s="249"/>
      <c r="M903" s="250" t="s">
        <v>19</v>
      </c>
      <c r="N903" s="251" t="s">
        <v>44</v>
      </c>
      <c r="O903" s="84"/>
      <c r="P903" s="221">
        <f>O903*H903</f>
        <v>0</v>
      </c>
      <c r="Q903" s="221">
        <v>0.00016000000000000001</v>
      </c>
      <c r="R903" s="221">
        <f>Q903*H903</f>
        <v>0.00064000000000000005</v>
      </c>
      <c r="S903" s="221">
        <v>0</v>
      </c>
      <c r="T903" s="222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23" t="s">
        <v>246</v>
      </c>
      <c r="AT903" s="223" t="s">
        <v>243</v>
      </c>
      <c r="AU903" s="223" t="s">
        <v>82</v>
      </c>
      <c r="AY903" s="17" t="s">
        <v>202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80</v>
      </c>
      <c r="BK903" s="224">
        <f>ROUND(I903*H903,2)</f>
        <v>0</v>
      </c>
      <c r="BL903" s="17" t="s">
        <v>235</v>
      </c>
      <c r="BM903" s="223" t="s">
        <v>4371</v>
      </c>
    </row>
    <row r="904" s="2" customFormat="1" ht="16.5" customHeight="1">
      <c r="A904" s="38"/>
      <c r="B904" s="39"/>
      <c r="C904" s="242" t="s">
        <v>4372</v>
      </c>
      <c r="D904" s="242" t="s">
        <v>243</v>
      </c>
      <c r="E904" s="243" t="s">
        <v>4373</v>
      </c>
      <c r="F904" s="244" t="s">
        <v>4370</v>
      </c>
      <c r="G904" s="245" t="s">
        <v>280</v>
      </c>
      <c r="H904" s="246">
        <v>8</v>
      </c>
      <c r="I904" s="247"/>
      <c r="J904" s="248">
        <f>ROUND(I904*H904,2)</f>
        <v>0</v>
      </c>
      <c r="K904" s="244" t="s">
        <v>19</v>
      </c>
      <c r="L904" s="249"/>
      <c r="M904" s="250" t="s">
        <v>19</v>
      </c>
      <c r="N904" s="251" t="s">
        <v>44</v>
      </c>
      <c r="O904" s="84"/>
      <c r="P904" s="221">
        <f>O904*H904</f>
        <v>0</v>
      </c>
      <c r="Q904" s="221">
        <v>0.00016000000000000001</v>
      </c>
      <c r="R904" s="221">
        <f>Q904*H904</f>
        <v>0.0012800000000000001</v>
      </c>
      <c r="S904" s="221">
        <v>0</v>
      </c>
      <c r="T904" s="222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23" t="s">
        <v>246</v>
      </c>
      <c r="AT904" s="223" t="s">
        <v>243</v>
      </c>
      <c r="AU904" s="223" t="s">
        <v>82</v>
      </c>
      <c r="AY904" s="17" t="s">
        <v>202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7" t="s">
        <v>80</v>
      </c>
      <c r="BK904" s="224">
        <f>ROUND(I904*H904,2)</f>
        <v>0</v>
      </c>
      <c r="BL904" s="17" t="s">
        <v>235</v>
      </c>
      <c r="BM904" s="223" t="s">
        <v>4374</v>
      </c>
    </row>
    <row r="905" s="2" customFormat="1" ht="16.5" customHeight="1">
      <c r="A905" s="38"/>
      <c r="B905" s="39"/>
      <c r="C905" s="242" t="s">
        <v>4375</v>
      </c>
      <c r="D905" s="242" t="s">
        <v>243</v>
      </c>
      <c r="E905" s="243" t="s">
        <v>4376</v>
      </c>
      <c r="F905" s="244" t="s">
        <v>4377</v>
      </c>
      <c r="G905" s="245" t="s">
        <v>280</v>
      </c>
      <c r="H905" s="246">
        <v>3</v>
      </c>
      <c r="I905" s="247"/>
      <c r="J905" s="248">
        <f>ROUND(I905*H905,2)</f>
        <v>0</v>
      </c>
      <c r="K905" s="244" t="s">
        <v>19</v>
      </c>
      <c r="L905" s="249"/>
      <c r="M905" s="250" t="s">
        <v>19</v>
      </c>
      <c r="N905" s="251" t="s">
        <v>44</v>
      </c>
      <c r="O905" s="84"/>
      <c r="P905" s="221">
        <f>O905*H905</f>
        <v>0</v>
      </c>
      <c r="Q905" s="221">
        <v>0.00016000000000000001</v>
      </c>
      <c r="R905" s="221">
        <f>Q905*H905</f>
        <v>0.00048000000000000007</v>
      </c>
      <c r="S905" s="221">
        <v>0</v>
      </c>
      <c r="T905" s="22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23" t="s">
        <v>246</v>
      </c>
      <c r="AT905" s="223" t="s">
        <v>243</v>
      </c>
      <c r="AU905" s="223" t="s">
        <v>82</v>
      </c>
      <c r="AY905" s="17" t="s">
        <v>202</v>
      </c>
      <c r="BE905" s="224">
        <f>IF(N905="základní",J905,0)</f>
        <v>0</v>
      </c>
      <c r="BF905" s="224">
        <f>IF(N905="snížená",J905,0)</f>
        <v>0</v>
      </c>
      <c r="BG905" s="224">
        <f>IF(N905="zákl. přenesená",J905,0)</f>
        <v>0</v>
      </c>
      <c r="BH905" s="224">
        <f>IF(N905="sníž. přenesená",J905,0)</f>
        <v>0</v>
      </c>
      <c r="BI905" s="224">
        <f>IF(N905="nulová",J905,0)</f>
        <v>0</v>
      </c>
      <c r="BJ905" s="17" t="s">
        <v>80</v>
      </c>
      <c r="BK905" s="224">
        <f>ROUND(I905*H905,2)</f>
        <v>0</v>
      </c>
      <c r="BL905" s="17" t="s">
        <v>235</v>
      </c>
      <c r="BM905" s="223" t="s">
        <v>4378</v>
      </c>
    </row>
    <row r="906" s="2" customFormat="1" ht="16.5" customHeight="1">
      <c r="A906" s="38"/>
      <c r="B906" s="39"/>
      <c r="C906" s="242" t="s">
        <v>4379</v>
      </c>
      <c r="D906" s="242" t="s">
        <v>243</v>
      </c>
      <c r="E906" s="243" t="s">
        <v>4380</v>
      </c>
      <c r="F906" s="244" t="s">
        <v>4347</v>
      </c>
      <c r="G906" s="245" t="s">
        <v>280</v>
      </c>
      <c r="H906" s="246">
        <v>4</v>
      </c>
      <c r="I906" s="247"/>
      <c r="J906" s="248">
        <f>ROUND(I906*H906,2)</f>
        <v>0</v>
      </c>
      <c r="K906" s="244" t="s">
        <v>19</v>
      </c>
      <c r="L906" s="249"/>
      <c r="M906" s="250" t="s">
        <v>19</v>
      </c>
      <c r="N906" s="251" t="s">
        <v>44</v>
      </c>
      <c r="O906" s="84"/>
      <c r="P906" s="221">
        <f>O906*H906</f>
        <v>0</v>
      </c>
      <c r="Q906" s="221">
        <v>0</v>
      </c>
      <c r="R906" s="221">
        <f>Q906*H906</f>
        <v>0</v>
      </c>
      <c r="S906" s="221">
        <v>0</v>
      </c>
      <c r="T906" s="22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3" t="s">
        <v>246</v>
      </c>
      <c r="AT906" s="223" t="s">
        <v>243</v>
      </c>
      <c r="AU906" s="223" t="s">
        <v>82</v>
      </c>
      <c r="AY906" s="17" t="s">
        <v>202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17" t="s">
        <v>80</v>
      </c>
      <c r="BK906" s="224">
        <f>ROUND(I906*H906,2)</f>
        <v>0</v>
      </c>
      <c r="BL906" s="17" t="s">
        <v>235</v>
      </c>
      <c r="BM906" s="223" t="s">
        <v>4381</v>
      </c>
    </row>
    <row r="907" s="2" customFormat="1" ht="16.5" customHeight="1">
      <c r="A907" s="38"/>
      <c r="B907" s="39"/>
      <c r="C907" s="242" t="s">
        <v>4382</v>
      </c>
      <c r="D907" s="242" t="s">
        <v>243</v>
      </c>
      <c r="E907" s="243" t="s">
        <v>4383</v>
      </c>
      <c r="F907" s="244" t="s">
        <v>4384</v>
      </c>
      <c r="G907" s="245" t="s">
        <v>280</v>
      </c>
      <c r="H907" s="246">
        <v>13</v>
      </c>
      <c r="I907" s="247"/>
      <c r="J907" s="248">
        <f>ROUND(I907*H907,2)</f>
        <v>0</v>
      </c>
      <c r="K907" s="244" t="s">
        <v>209</v>
      </c>
      <c r="L907" s="249"/>
      <c r="M907" s="250" t="s">
        <v>19</v>
      </c>
      <c r="N907" s="251" t="s">
        <v>44</v>
      </c>
      <c r="O907" s="84"/>
      <c r="P907" s="221">
        <f>O907*H907</f>
        <v>0</v>
      </c>
      <c r="Q907" s="221">
        <v>0.00044000000000000002</v>
      </c>
      <c r="R907" s="221">
        <f>Q907*H907</f>
        <v>0.0057200000000000003</v>
      </c>
      <c r="S907" s="221">
        <v>0</v>
      </c>
      <c r="T907" s="222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3" t="s">
        <v>960</v>
      </c>
      <c r="AT907" s="223" t="s">
        <v>243</v>
      </c>
      <c r="AU907" s="223" t="s">
        <v>82</v>
      </c>
      <c r="AY907" s="17" t="s">
        <v>202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80</v>
      </c>
      <c r="BK907" s="224">
        <f>ROUND(I907*H907,2)</f>
        <v>0</v>
      </c>
      <c r="BL907" s="17" t="s">
        <v>230</v>
      </c>
      <c r="BM907" s="223" t="s">
        <v>4385</v>
      </c>
    </row>
    <row r="908" s="2" customFormat="1" ht="16.5" customHeight="1">
      <c r="A908" s="38"/>
      <c r="B908" s="39"/>
      <c r="C908" s="242" t="s">
        <v>4386</v>
      </c>
      <c r="D908" s="242" t="s">
        <v>243</v>
      </c>
      <c r="E908" s="243" t="s">
        <v>4387</v>
      </c>
      <c r="F908" s="244" t="s">
        <v>4388</v>
      </c>
      <c r="G908" s="245" t="s">
        <v>280</v>
      </c>
      <c r="H908" s="246">
        <v>2</v>
      </c>
      <c r="I908" s="247"/>
      <c r="J908" s="248">
        <f>ROUND(I908*H908,2)</f>
        <v>0</v>
      </c>
      <c r="K908" s="244" t="s">
        <v>19</v>
      </c>
      <c r="L908" s="249"/>
      <c r="M908" s="250" t="s">
        <v>19</v>
      </c>
      <c r="N908" s="251" t="s">
        <v>44</v>
      </c>
      <c r="O908" s="84"/>
      <c r="P908" s="221">
        <f>O908*H908</f>
        <v>0</v>
      </c>
      <c r="Q908" s="221">
        <v>0.0048199999999999996</v>
      </c>
      <c r="R908" s="221">
        <f>Q908*H908</f>
        <v>0.0096399999999999993</v>
      </c>
      <c r="S908" s="221">
        <v>0</v>
      </c>
      <c r="T908" s="222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23" t="s">
        <v>246</v>
      </c>
      <c r="AT908" s="223" t="s">
        <v>243</v>
      </c>
      <c r="AU908" s="223" t="s">
        <v>82</v>
      </c>
      <c r="AY908" s="17" t="s">
        <v>202</v>
      </c>
      <c r="BE908" s="224">
        <f>IF(N908="základní",J908,0)</f>
        <v>0</v>
      </c>
      <c r="BF908" s="224">
        <f>IF(N908="snížená",J908,0)</f>
        <v>0</v>
      </c>
      <c r="BG908" s="224">
        <f>IF(N908="zákl. přenesená",J908,0)</f>
        <v>0</v>
      </c>
      <c r="BH908" s="224">
        <f>IF(N908="sníž. přenesená",J908,0)</f>
        <v>0</v>
      </c>
      <c r="BI908" s="224">
        <f>IF(N908="nulová",J908,0)</f>
        <v>0</v>
      </c>
      <c r="BJ908" s="17" t="s">
        <v>80</v>
      </c>
      <c r="BK908" s="224">
        <f>ROUND(I908*H908,2)</f>
        <v>0</v>
      </c>
      <c r="BL908" s="17" t="s">
        <v>235</v>
      </c>
      <c r="BM908" s="223" t="s">
        <v>4389</v>
      </c>
    </row>
    <row r="909" s="2" customFormat="1" ht="16.5" customHeight="1">
      <c r="A909" s="38"/>
      <c r="B909" s="39"/>
      <c r="C909" s="242" t="s">
        <v>4390</v>
      </c>
      <c r="D909" s="242" t="s">
        <v>243</v>
      </c>
      <c r="E909" s="243" t="s">
        <v>4391</v>
      </c>
      <c r="F909" s="244" t="s">
        <v>4392</v>
      </c>
      <c r="G909" s="245" t="s">
        <v>280</v>
      </c>
      <c r="H909" s="246">
        <v>4</v>
      </c>
      <c r="I909" s="247"/>
      <c r="J909" s="248">
        <f>ROUND(I909*H909,2)</f>
        <v>0</v>
      </c>
      <c r="K909" s="244" t="s">
        <v>19</v>
      </c>
      <c r="L909" s="249"/>
      <c r="M909" s="250" t="s">
        <v>19</v>
      </c>
      <c r="N909" s="251" t="s">
        <v>44</v>
      </c>
      <c r="O909" s="84"/>
      <c r="P909" s="221">
        <f>O909*H909</f>
        <v>0</v>
      </c>
      <c r="Q909" s="221">
        <v>0.0048199999999999996</v>
      </c>
      <c r="R909" s="221">
        <f>Q909*H909</f>
        <v>0.019279999999999999</v>
      </c>
      <c r="S909" s="221">
        <v>0</v>
      </c>
      <c r="T909" s="222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23" t="s">
        <v>246</v>
      </c>
      <c r="AT909" s="223" t="s">
        <v>243</v>
      </c>
      <c r="AU909" s="223" t="s">
        <v>82</v>
      </c>
      <c r="AY909" s="17" t="s">
        <v>202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17" t="s">
        <v>80</v>
      </c>
      <c r="BK909" s="224">
        <f>ROUND(I909*H909,2)</f>
        <v>0</v>
      </c>
      <c r="BL909" s="17" t="s">
        <v>235</v>
      </c>
      <c r="BM909" s="223" t="s">
        <v>4393</v>
      </c>
    </row>
    <row r="910" s="2" customFormat="1" ht="16.5" customHeight="1">
      <c r="A910" s="38"/>
      <c r="B910" s="39"/>
      <c r="C910" s="242" t="s">
        <v>4394</v>
      </c>
      <c r="D910" s="242" t="s">
        <v>243</v>
      </c>
      <c r="E910" s="243" t="s">
        <v>4395</v>
      </c>
      <c r="F910" s="244" t="s">
        <v>4396</v>
      </c>
      <c r="G910" s="245" t="s">
        <v>280</v>
      </c>
      <c r="H910" s="246">
        <v>14</v>
      </c>
      <c r="I910" s="247"/>
      <c r="J910" s="248">
        <f>ROUND(I910*H910,2)</f>
        <v>0</v>
      </c>
      <c r="K910" s="244" t="s">
        <v>19</v>
      </c>
      <c r="L910" s="249"/>
      <c r="M910" s="250" t="s">
        <v>19</v>
      </c>
      <c r="N910" s="251" t="s">
        <v>44</v>
      </c>
      <c r="O910" s="84"/>
      <c r="P910" s="221">
        <f>O910*H910</f>
        <v>0</v>
      </c>
      <c r="Q910" s="221">
        <v>0.0048199999999999996</v>
      </c>
      <c r="R910" s="221">
        <f>Q910*H910</f>
        <v>0.067479999999999998</v>
      </c>
      <c r="S910" s="221">
        <v>0</v>
      </c>
      <c r="T910" s="22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23" t="s">
        <v>246</v>
      </c>
      <c r="AT910" s="223" t="s">
        <v>243</v>
      </c>
      <c r="AU910" s="223" t="s">
        <v>82</v>
      </c>
      <c r="AY910" s="17" t="s">
        <v>202</v>
      </c>
      <c r="BE910" s="224">
        <f>IF(N910="základní",J910,0)</f>
        <v>0</v>
      </c>
      <c r="BF910" s="224">
        <f>IF(N910="snížená",J910,0)</f>
        <v>0</v>
      </c>
      <c r="BG910" s="224">
        <f>IF(N910="zákl. přenesená",J910,0)</f>
        <v>0</v>
      </c>
      <c r="BH910" s="224">
        <f>IF(N910="sníž. přenesená",J910,0)</f>
        <v>0</v>
      </c>
      <c r="BI910" s="224">
        <f>IF(N910="nulová",J910,0)</f>
        <v>0</v>
      </c>
      <c r="BJ910" s="17" t="s">
        <v>80</v>
      </c>
      <c r="BK910" s="224">
        <f>ROUND(I910*H910,2)</f>
        <v>0</v>
      </c>
      <c r="BL910" s="17" t="s">
        <v>235</v>
      </c>
      <c r="BM910" s="223" t="s">
        <v>4397</v>
      </c>
    </row>
    <row r="911" s="2" customFormat="1" ht="16.5" customHeight="1">
      <c r="A911" s="38"/>
      <c r="B911" s="39"/>
      <c r="C911" s="242" t="s">
        <v>4398</v>
      </c>
      <c r="D911" s="242" t="s">
        <v>243</v>
      </c>
      <c r="E911" s="243" t="s">
        <v>4399</v>
      </c>
      <c r="F911" s="244" t="s">
        <v>4400</v>
      </c>
      <c r="G911" s="245" t="s">
        <v>280</v>
      </c>
      <c r="H911" s="246">
        <v>23</v>
      </c>
      <c r="I911" s="247"/>
      <c r="J911" s="248">
        <f>ROUND(I911*H911,2)</f>
        <v>0</v>
      </c>
      <c r="K911" s="244" t="s">
        <v>19</v>
      </c>
      <c r="L911" s="249"/>
      <c r="M911" s="250" t="s">
        <v>19</v>
      </c>
      <c r="N911" s="251" t="s">
        <v>44</v>
      </c>
      <c r="O911" s="84"/>
      <c r="P911" s="221">
        <f>O911*H911</f>
        <v>0</v>
      </c>
      <c r="Q911" s="221">
        <v>0.0048199999999999996</v>
      </c>
      <c r="R911" s="221">
        <f>Q911*H911</f>
        <v>0.11085999999999999</v>
      </c>
      <c r="S911" s="221">
        <v>0</v>
      </c>
      <c r="T911" s="22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23" t="s">
        <v>246</v>
      </c>
      <c r="AT911" s="223" t="s">
        <v>243</v>
      </c>
      <c r="AU911" s="223" t="s">
        <v>82</v>
      </c>
      <c r="AY911" s="17" t="s">
        <v>202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80</v>
      </c>
      <c r="BK911" s="224">
        <f>ROUND(I911*H911,2)</f>
        <v>0</v>
      </c>
      <c r="BL911" s="17" t="s">
        <v>235</v>
      </c>
      <c r="BM911" s="223" t="s">
        <v>4401</v>
      </c>
    </row>
    <row r="912" s="2" customFormat="1" ht="16.5" customHeight="1">
      <c r="A912" s="38"/>
      <c r="B912" s="39"/>
      <c r="C912" s="242" t="s">
        <v>4402</v>
      </c>
      <c r="D912" s="242" t="s">
        <v>243</v>
      </c>
      <c r="E912" s="243" t="s">
        <v>4403</v>
      </c>
      <c r="F912" s="244" t="s">
        <v>4347</v>
      </c>
      <c r="G912" s="245" t="s">
        <v>280</v>
      </c>
      <c r="H912" s="246">
        <v>7</v>
      </c>
      <c r="I912" s="247"/>
      <c r="J912" s="248">
        <f>ROUND(I912*H912,2)</f>
        <v>0</v>
      </c>
      <c r="K912" s="244" t="s">
        <v>19</v>
      </c>
      <c r="L912" s="249"/>
      <c r="M912" s="250" t="s">
        <v>19</v>
      </c>
      <c r="N912" s="251" t="s">
        <v>44</v>
      </c>
      <c r="O912" s="84"/>
      <c r="P912" s="221">
        <f>O912*H912</f>
        <v>0</v>
      </c>
      <c r="Q912" s="221">
        <v>0</v>
      </c>
      <c r="R912" s="221">
        <f>Q912*H912</f>
        <v>0</v>
      </c>
      <c r="S912" s="221">
        <v>0</v>
      </c>
      <c r="T912" s="22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3" t="s">
        <v>246</v>
      </c>
      <c r="AT912" s="223" t="s">
        <v>243</v>
      </c>
      <c r="AU912" s="223" t="s">
        <v>82</v>
      </c>
      <c r="AY912" s="17" t="s">
        <v>202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7" t="s">
        <v>80</v>
      </c>
      <c r="BK912" s="224">
        <f>ROUND(I912*H912,2)</f>
        <v>0</v>
      </c>
      <c r="BL912" s="17" t="s">
        <v>235</v>
      </c>
      <c r="BM912" s="223" t="s">
        <v>4404</v>
      </c>
    </row>
    <row r="913" s="2" customFormat="1" ht="16.5" customHeight="1">
      <c r="A913" s="38"/>
      <c r="B913" s="39"/>
      <c r="C913" s="242" t="s">
        <v>4405</v>
      </c>
      <c r="D913" s="242" t="s">
        <v>243</v>
      </c>
      <c r="E913" s="243" t="s">
        <v>4406</v>
      </c>
      <c r="F913" s="244" t="s">
        <v>4407</v>
      </c>
      <c r="G913" s="245" t="s">
        <v>280</v>
      </c>
      <c r="H913" s="246">
        <v>4</v>
      </c>
      <c r="I913" s="247"/>
      <c r="J913" s="248">
        <f>ROUND(I913*H913,2)</f>
        <v>0</v>
      </c>
      <c r="K913" s="244" t="s">
        <v>19</v>
      </c>
      <c r="L913" s="249"/>
      <c r="M913" s="250" t="s">
        <v>19</v>
      </c>
      <c r="N913" s="251" t="s">
        <v>44</v>
      </c>
      <c r="O913" s="84"/>
      <c r="P913" s="221">
        <f>O913*H913</f>
        <v>0</v>
      </c>
      <c r="Q913" s="221">
        <v>0</v>
      </c>
      <c r="R913" s="221">
        <f>Q913*H913</f>
        <v>0</v>
      </c>
      <c r="S913" s="221">
        <v>0</v>
      </c>
      <c r="T913" s="22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3" t="s">
        <v>246</v>
      </c>
      <c r="AT913" s="223" t="s">
        <v>243</v>
      </c>
      <c r="AU913" s="223" t="s">
        <v>82</v>
      </c>
      <c r="AY913" s="17" t="s">
        <v>202</v>
      </c>
      <c r="BE913" s="224">
        <f>IF(N913="základní",J913,0)</f>
        <v>0</v>
      </c>
      <c r="BF913" s="224">
        <f>IF(N913="snížená",J913,0)</f>
        <v>0</v>
      </c>
      <c r="BG913" s="224">
        <f>IF(N913="zákl. přenesená",J913,0)</f>
        <v>0</v>
      </c>
      <c r="BH913" s="224">
        <f>IF(N913="sníž. přenesená",J913,0)</f>
        <v>0</v>
      </c>
      <c r="BI913" s="224">
        <f>IF(N913="nulová",J913,0)</f>
        <v>0</v>
      </c>
      <c r="BJ913" s="17" t="s">
        <v>80</v>
      </c>
      <c r="BK913" s="224">
        <f>ROUND(I913*H913,2)</f>
        <v>0</v>
      </c>
      <c r="BL913" s="17" t="s">
        <v>235</v>
      </c>
      <c r="BM913" s="223" t="s">
        <v>4408</v>
      </c>
    </row>
    <row r="914" s="2" customFormat="1" ht="16.5" customHeight="1">
      <c r="A914" s="38"/>
      <c r="B914" s="39"/>
      <c r="C914" s="242" t="s">
        <v>4409</v>
      </c>
      <c r="D914" s="242" t="s">
        <v>243</v>
      </c>
      <c r="E914" s="243" t="s">
        <v>4410</v>
      </c>
      <c r="F914" s="244" t="s">
        <v>4407</v>
      </c>
      <c r="G914" s="245" t="s">
        <v>280</v>
      </c>
      <c r="H914" s="246">
        <v>9</v>
      </c>
      <c r="I914" s="247"/>
      <c r="J914" s="248">
        <f>ROUND(I914*H914,2)</f>
        <v>0</v>
      </c>
      <c r="K914" s="244" t="s">
        <v>19</v>
      </c>
      <c r="L914" s="249"/>
      <c r="M914" s="250" t="s">
        <v>19</v>
      </c>
      <c r="N914" s="251" t="s">
        <v>44</v>
      </c>
      <c r="O914" s="84"/>
      <c r="P914" s="221">
        <f>O914*H914</f>
        <v>0</v>
      </c>
      <c r="Q914" s="221">
        <v>0</v>
      </c>
      <c r="R914" s="221">
        <f>Q914*H914</f>
        <v>0</v>
      </c>
      <c r="S914" s="221">
        <v>0</v>
      </c>
      <c r="T914" s="222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23" t="s">
        <v>246</v>
      </c>
      <c r="AT914" s="223" t="s">
        <v>243</v>
      </c>
      <c r="AU914" s="223" t="s">
        <v>82</v>
      </c>
      <c r="AY914" s="17" t="s">
        <v>202</v>
      </c>
      <c r="BE914" s="224">
        <f>IF(N914="základní",J914,0)</f>
        <v>0</v>
      </c>
      <c r="BF914" s="224">
        <f>IF(N914="snížená",J914,0)</f>
        <v>0</v>
      </c>
      <c r="BG914" s="224">
        <f>IF(N914="zákl. přenesená",J914,0)</f>
        <v>0</v>
      </c>
      <c r="BH914" s="224">
        <f>IF(N914="sníž. přenesená",J914,0)</f>
        <v>0</v>
      </c>
      <c r="BI914" s="224">
        <f>IF(N914="nulová",J914,0)</f>
        <v>0</v>
      </c>
      <c r="BJ914" s="17" t="s">
        <v>80</v>
      </c>
      <c r="BK914" s="224">
        <f>ROUND(I914*H914,2)</f>
        <v>0</v>
      </c>
      <c r="BL914" s="17" t="s">
        <v>235</v>
      </c>
      <c r="BM914" s="223" t="s">
        <v>4411</v>
      </c>
    </row>
    <row r="915" s="2" customFormat="1" ht="16.5" customHeight="1">
      <c r="A915" s="38"/>
      <c r="B915" s="39"/>
      <c r="C915" s="242" t="s">
        <v>4412</v>
      </c>
      <c r="D915" s="242" t="s">
        <v>243</v>
      </c>
      <c r="E915" s="243" t="s">
        <v>4413</v>
      </c>
      <c r="F915" s="244" t="s">
        <v>4414</v>
      </c>
      <c r="G915" s="245" t="s">
        <v>280</v>
      </c>
      <c r="H915" s="246">
        <v>3</v>
      </c>
      <c r="I915" s="247"/>
      <c r="J915" s="248">
        <f>ROUND(I915*H915,2)</f>
        <v>0</v>
      </c>
      <c r="K915" s="244" t="s">
        <v>19</v>
      </c>
      <c r="L915" s="249"/>
      <c r="M915" s="250" t="s">
        <v>19</v>
      </c>
      <c r="N915" s="251" t="s">
        <v>44</v>
      </c>
      <c r="O915" s="84"/>
      <c r="P915" s="221">
        <f>O915*H915</f>
        <v>0</v>
      </c>
      <c r="Q915" s="221">
        <v>0</v>
      </c>
      <c r="R915" s="221">
        <f>Q915*H915</f>
        <v>0</v>
      </c>
      <c r="S915" s="221">
        <v>0</v>
      </c>
      <c r="T915" s="222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23" t="s">
        <v>246</v>
      </c>
      <c r="AT915" s="223" t="s">
        <v>243</v>
      </c>
      <c r="AU915" s="223" t="s">
        <v>82</v>
      </c>
      <c r="AY915" s="17" t="s">
        <v>202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7" t="s">
        <v>80</v>
      </c>
      <c r="BK915" s="224">
        <f>ROUND(I915*H915,2)</f>
        <v>0</v>
      </c>
      <c r="BL915" s="17" t="s">
        <v>235</v>
      </c>
      <c r="BM915" s="223" t="s">
        <v>4415</v>
      </c>
    </row>
    <row r="916" s="2" customFormat="1" ht="16.5" customHeight="1">
      <c r="A916" s="38"/>
      <c r="B916" s="39"/>
      <c r="C916" s="242" t="s">
        <v>4416</v>
      </c>
      <c r="D916" s="242" t="s">
        <v>243</v>
      </c>
      <c r="E916" s="243" t="s">
        <v>4417</v>
      </c>
      <c r="F916" s="244" t="s">
        <v>4418</v>
      </c>
      <c r="G916" s="245" t="s">
        <v>280</v>
      </c>
      <c r="H916" s="246">
        <v>0</v>
      </c>
      <c r="I916" s="247"/>
      <c r="J916" s="248">
        <f>ROUND(I916*H916,2)</f>
        <v>0</v>
      </c>
      <c r="K916" s="244" t="s">
        <v>19</v>
      </c>
      <c r="L916" s="249"/>
      <c r="M916" s="250" t="s">
        <v>19</v>
      </c>
      <c r="N916" s="251" t="s">
        <v>44</v>
      </c>
      <c r="O916" s="84"/>
      <c r="P916" s="221">
        <f>O916*H916</f>
        <v>0</v>
      </c>
      <c r="Q916" s="221">
        <v>0</v>
      </c>
      <c r="R916" s="221">
        <f>Q916*H916</f>
        <v>0</v>
      </c>
      <c r="S916" s="221">
        <v>0</v>
      </c>
      <c r="T916" s="222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3" t="s">
        <v>246</v>
      </c>
      <c r="AT916" s="223" t="s">
        <v>243</v>
      </c>
      <c r="AU916" s="223" t="s">
        <v>82</v>
      </c>
      <c r="AY916" s="17" t="s">
        <v>202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80</v>
      </c>
      <c r="BK916" s="224">
        <f>ROUND(I916*H916,2)</f>
        <v>0</v>
      </c>
      <c r="BL916" s="17" t="s">
        <v>235</v>
      </c>
      <c r="BM916" s="223" t="s">
        <v>4419</v>
      </c>
    </row>
    <row r="917" s="2" customFormat="1" ht="21.75" customHeight="1">
      <c r="A917" s="38"/>
      <c r="B917" s="39"/>
      <c r="C917" s="212" t="s">
        <v>4420</v>
      </c>
      <c r="D917" s="212" t="s">
        <v>205</v>
      </c>
      <c r="E917" s="213" t="s">
        <v>1134</v>
      </c>
      <c r="F917" s="214" t="s">
        <v>1135</v>
      </c>
      <c r="G917" s="215" t="s">
        <v>280</v>
      </c>
      <c r="H917" s="216">
        <v>245</v>
      </c>
      <c r="I917" s="217"/>
      <c r="J917" s="218">
        <f>ROUND(I917*H917,2)</f>
        <v>0</v>
      </c>
      <c r="K917" s="214" t="s">
        <v>209</v>
      </c>
      <c r="L917" s="44"/>
      <c r="M917" s="219" t="s">
        <v>19</v>
      </c>
      <c r="N917" s="220" t="s">
        <v>44</v>
      </c>
      <c r="O917" s="84"/>
      <c r="P917" s="221">
        <f>O917*H917</f>
        <v>0</v>
      </c>
      <c r="Q917" s="221">
        <v>0.00021000000000000001</v>
      </c>
      <c r="R917" s="221">
        <f>Q917*H917</f>
        <v>0.051450000000000003</v>
      </c>
      <c r="S917" s="221">
        <v>0</v>
      </c>
      <c r="T917" s="22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23" t="s">
        <v>230</v>
      </c>
      <c r="AT917" s="223" t="s">
        <v>205</v>
      </c>
      <c r="AU917" s="223" t="s">
        <v>82</v>
      </c>
      <c r="AY917" s="17" t="s">
        <v>202</v>
      </c>
      <c r="BE917" s="224">
        <f>IF(N917="základní",J917,0)</f>
        <v>0</v>
      </c>
      <c r="BF917" s="224">
        <f>IF(N917="snížená",J917,0)</f>
        <v>0</v>
      </c>
      <c r="BG917" s="224">
        <f>IF(N917="zákl. přenesená",J917,0)</f>
        <v>0</v>
      </c>
      <c r="BH917" s="224">
        <f>IF(N917="sníž. přenesená",J917,0)</f>
        <v>0</v>
      </c>
      <c r="BI917" s="224">
        <f>IF(N917="nulová",J917,0)</f>
        <v>0</v>
      </c>
      <c r="BJ917" s="17" t="s">
        <v>80</v>
      </c>
      <c r="BK917" s="224">
        <f>ROUND(I917*H917,2)</f>
        <v>0</v>
      </c>
      <c r="BL917" s="17" t="s">
        <v>230</v>
      </c>
      <c r="BM917" s="223" t="s">
        <v>4421</v>
      </c>
    </row>
    <row r="918" s="2" customFormat="1">
      <c r="A918" s="38"/>
      <c r="B918" s="39"/>
      <c r="C918" s="40"/>
      <c r="D918" s="225" t="s">
        <v>212</v>
      </c>
      <c r="E918" s="40"/>
      <c r="F918" s="226" t="s">
        <v>1137</v>
      </c>
      <c r="G918" s="40"/>
      <c r="H918" s="40"/>
      <c r="I918" s="227"/>
      <c r="J918" s="40"/>
      <c r="K918" s="40"/>
      <c r="L918" s="44"/>
      <c r="M918" s="228"/>
      <c r="N918" s="229"/>
      <c r="O918" s="84"/>
      <c r="P918" s="84"/>
      <c r="Q918" s="84"/>
      <c r="R918" s="84"/>
      <c r="S918" s="84"/>
      <c r="T918" s="85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212</v>
      </c>
      <c r="AU918" s="17" t="s">
        <v>82</v>
      </c>
    </row>
    <row r="919" s="2" customFormat="1" ht="16.5" customHeight="1">
      <c r="A919" s="38"/>
      <c r="B919" s="39"/>
      <c r="C919" s="242" t="s">
        <v>4422</v>
      </c>
      <c r="D919" s="242" t="s">
        <v>243</v>
      </c>
      <c r="E919" s="243" t="s">
        <v>4423</v>
      </c>
      <c r="F919" s="244" t="s">
        <v>4424</v>
      </c>
      <c r="G919" s="245" t="s">
        <v>280</v>
      </c>
      <c r="H919" s="246">
        <v>10</v>
      </c>
      <c r="I919" s="247"/>
      <c r="J919" s="248">
        <f>ROUND(I919*H919,2)</f>
        <v>0</v>
      </c>
      <c r="K919" s="244" t="s">
        <v>19</v>
      </c>
      <c r="L919" s="249"/>
      <c r="M919" s="250" t="s">
        <v>19</v>
      </c>
      <c r="N919" s="251" t="s">
        <v>44</v>
      </c>
      <c r="O919" s="84"/>
      <c r="P919" s="221">
        <f>O919*H919</f>
        <v>0</v>
      </c>
      <c r="Q919" s="221">
        <v>0.02</v>
      </c>
      <c r="R919" s="221">
        <f>Q919*H919</f>
        <v>0.20000000000000001</v>
      </c>
      <c r="S919" s="221">
        <v>0</v>
      </c>
      <c r="T919" s="22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3" t="s">
        <v>246</v>
      </c>
      <c r="AT919" s="223" t="s">
        <v>243</v>
      </c>
      <c r="AU919" s="223" t="s">
        <v>82</v>
      </c>
      <c r="AY919" s="17" t="s">
        <v>202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17" t="s">
        <v>80</v>
      </c>
      <c r="BK919" s="224">
        <f>ROUND(I919*H919,2)</f>
        <v>0</v>
      </c>
      <c r="BL919" s="17" t="s">
        <v>235</v>
      </c>
      <c r="BM919" s="223" t="s">
        <v>4425</v>
      </c>
    </row>
    <row r="920" s="2" customFormat="1">
      <c r="A920" s="38"/>
      <c r="B920" s="39"/>
      <c r="C920" s="40"/>
      <c r="D920" s="232" t="s">
        <v>491</v>
      </c>
      <c r="E920" s="40"/>
      <c r="F920" s="252" t="s">
        <v>492</v>
      </c>
      <c r="G920" s="40"/>
      <c r="H920" s="40"/>
      <c r="I920" s="227"/>
      <c r="J920" s="40"/>
      <c r="K920" s="40"/>
      <c r="L920" s="44"/>
      <c r="M920" s="228"/>
      <c r="N920" s="229"/>
      <c r="O920" s="84"/>
      <c r="P920" s="84"/>
      <c r="Q920" s="84"/>
      <c r="R920" s="84"/>
      <c r="S920" s="84"/>
      <c r="T920" s="85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491</v>
      </c>
      <c r="AU920" s="17" t="s">
        <v>82</v>
      </c>
    </row>
    <row r="921" s="2" customFormat="1" ht="16.5" customHeight="1">
      <c r="A921" s="38"/>
      <c r="B921" s="39"/>
      <c r="C921" s="242" t="s">
        <v>4426</v>
      </c>
      <c r="D921" s="242" t="s">
        <v>243</v>
      </c>
      <c r="E921" s="243" t="s">
        <v>1147</v>
      </c>
      <c r="F921" s="244" t="s">
        <v>1148</v>
      </c>
      <c r="G921" s="245" t="s">
        <v>280</v>
      </c>
      <c r="H921" s="246">
        <v>72</v>
      </c>
      <c r="I921" s="247"/>
      <c r="J921" s="248">
        <f>ROUND(I921*H921,2)</f>
        <v>0</v>
      </c>
      <c r="K921" s="244" t="s">
        <v>19</v>
      </c>
      <c r="L921" s="249"/>
      <c r="M921" s="250" t="s">
        <v>19</v>
      </c>
      <c r="N921" s="251" t="s">
        <v>44</v>
      </c>
      <c r="O921" s="84"/>
      <c r="P921" s="221">
        <f>O921*H921</f>
        <v>0</v>
      </c>
      <c r="Q921" s="221">
        <v>0.00016000000000000001</v>
      </c>
      <c r="R921" s="221">
        <f>Q921*H921</f>
        <v>0.011520000000000001</v>
      </c>
      <c r="S921" s="221">
        <v>0</v>
      </c>
      <c r="T921" s="22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3" t="s">
        <v>246</v>
      </c>
      <c r="AT921" s="223" t="s">
        <v>243</v>
      </c>
      <c r="AU921" s="223" t="s">
        <v>82</v>
      </c>
      <c r="AY921" s="17" t="s">
        <v>202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7" t="s">
        <v>80</v>
      </c>
      <c r="BK921" s="224">
        <f>ROUND(I921*H921,2)</f>
        <v>0</v>
      </c>
      <c r="BL921" s="17" t="s">
        <v>235</v>
      </c>
      <c r="BM921" s="223" t="s">
        <v>4427</v>
      </c>
    </row>
    <row r="922" s="2" customFormat="1" ht="16.5" customHeight="1">
      <c r="A922" s="38"/>
      <c r="B922" s="39"/>
      <c r="C922" s="242" t="s">
        <v>4428</v>
      </c>
      <c r="D922" s="242" t="s">
        <v>243</v>
      </c>
      <c r="E922" s="243" t="s">
        <v>4429</v>
      </c>
      <c r="F922" s="244" t="s">
        <v>4194</v>
      </c>
      <c r="G922" s="245" t="s">
        <v>280</v>
      </c>
      <c r="H922" s="246">
        <v>17</v>
      </c>
      <c r="I922" s="247"/>
      <c r="J922" s="248">
        <f>ROUND(I922*H922,2)</f>
        <v>0</v>
      </c>
      <c r="K922" s="244" t="s">
        <v>19</v>
      </c>
      <c r="L922" s="249"/>
      <c r="M922" s="250" t="s">
        <v>19</v>
      </c>
      <c r="N922" s="251" t="s">
        <v>44</v>
      </c>
      <c r="O922" s="84"/>
      <c r="P922" s="221">
        <f>O922*H922</f>
        <v>0</v>
      </c>
      <c r="Q922" s="221">
        <v>0.00016000000000000001</v>
      </c>
      <c r="R922" s="221">
        <f>Q922*H922</f>
        <v>0.0027200000000000002</v>
      </c>
      <c r="S922" s="221">
        <v>0</v>
      </c>
      <c r="T922" s="22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23" t="s">
        <v>246</v>
      </c>
      <c r="AT922" s="223" t="s">
        <v>243</v>
      </c>
      <c r="AU922" s="223" t="s">
        <v>82</v>
      </c>
      <c r="AY922" s="17" t="s">
        <v>202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7" t="s">
        <v>80</v>
      </c>
      <c r="BK922" s="224">
        <f>ROUND(I922*H922,2)</f>
        <v>0</v>
      </c>
      <c r="BL922" s="17" t="s">
        <v>235</v>
      </c>
      <c r="BM922" s="223" t="s">
        <v>4430</v>
      </c>
    </row>
    <row r="923" s="2" customFormat="1" ht="16.5" customHeight="1">
      <c r="A923" s="38"/>
      <c r="B923" s="39"/>
      <c r="C923" s="242" t="s">
        <v>4431</v>
      </c>
      <c r="D923" s="242" t="s">
        <v>243</v>
      </c>
      <c r="E923" s="243" t="s">
        <v>4432</v>
      </c>
      <c r="F923" s="244" t="s">
        <v>4433</v>
      </c>
      <c r="G923" s="245" t="s">
        <v>280</v>
      </c>
      <c r="H923" s="246">
        <v>0</v>
      </c>
      <c r="I923" s="247"/>
      <c r="J923" s="248">
        <f>ROUND(I923*H923,2)</f>
        <v>0</v>
      </c>
      <c r="K923" s="244" t="s">
        <v>19</v>
      </c>
      <c r="L923" s="249"/>
      <c r="M923" s="250" t="s">
        <v>19</v>
      </c>
      <c r="N923" s="251" t="s">
        <v>44</v>
      </c>
      <c r="O923" s="84"/>
      <c r="P923" s="221">
        <f>O923*H923</f>
        <v>0</v>
      </c>
      <c r="Q923" s="221">
        <v>0</v>
      </c>
      <c r="R923" s="221">
        <f>Q923*H923</f>
        <v>0</v>
      </c>
      <c r="S923" s="221">
        <v>0</v>
      </c>
      <c r="T923" s="222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23" t="s">
        <v>246</v>
      </c>
      <c r="AT923" s="223" t="s">
        <v>243</v>
      </c>
      <c r="AU923" s="223" t="s">
        <v>82</v>
      </c>
      <c r="AY923" s="17" t="s">
        <v>202</v>
      </c>
      <c r="BE923" s="224">
        <f>IF(N923="základní",J923,0)</f>
        <v>0</v>
      </c>
      <c r="BF923" s="224">
        <f>IF(N923="snížená",J923,0)</f>
        <v>0</v>
      </c>
      <c r="BG923" s="224">
        <f>IF(N923="zákl. přenesená",J923,0)</f>
        <v>0</v>
      </c>
      <c r="BH923" s="224">
        <f>IF(N923="sníž. přenesená",J923,0)</f>
        <v>0</v>
      </c>
      <c r="BI923" s="224">
        <f>IF(N923="nulová",J923,0)</f>
        <v>0</v>
      </c>
      <c r="BJ923" s="17" t="s">
        <v>80</v>
      </c>
      <c r="BK923" s="224">
        <f>ROUND(I923*H923,2)</f>
        <v>0</v>
      </c>
      <c r="BL923" s="17" t="s">
        <v>235</v>
      </c>
      <c r="BM923" s="223" t="s">
        <v>4434</v>
      </c>
    </row>
    <row r="924" s="2" customFormat="1" ht="16.5" customHeight="1">
      <c r="A924" s="38"/>
      <c r="B924" s="39"/>
      <c r="C924" s="242" t="s">
        <v>4435</v>
      </c>
      <c r="D924" s="242" t="s">
        <v>243</v>
      </c>
      <c r="E924" s="243" t="s">
        <v>4436</v>
      </c>
      <c r="F924" s="244" t="s">
        <v>4437</v>
      </c>
      <c r="G924" s="245" t="s">
        <v>280</v>
      </c>
      <c r="H924" s="246">
        <v>2</v>
      </c>
      <c r="I924" s="247"/>
      <c r="J924" s="248">
        <f>ROUND(I924*H924,2)</f>
        <v>0</v>
      </c>
      <c r="K924" s="244" t="s">
        <v>19</v>
      </c>
      <c r="L924" s="249"/>
      <c r="M924" s="250" t="s">
        <v>19</v>
      </c>
      <c r="N924" s="251" t="s">
        <v>44</v>
      </c>
      <c r="O924" s="84"/>
      <c r="P924" s="221">
        <f>O924*H924</f>
        <v>0</v>
      </c>
      <c r="Q924" s="221">
        <v>0</v>
      </c>
      <c r="R924" s="221">
        <f>Q924*H924</f>
        <v>0</v>
      </c>
      <c r="S924" s="221">
        <v>0</v>
      </c>
      <c r="T924" s="22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3" t="s">
        <v>246</v>
      </c>
      <c r="AT924" s="223" t="s">
        <v>243</v>
      </c>
      <c r="AU924" s="223" t="s">
        <v>82</v>
      </c>
      <c r="AY924" s="17" t="s">
        <v>202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80</v>
      </c>
      <c r="BK924" s="224">
        <f>ROUND(I924*H924,2)</f>
        <v>0</v>
      </c>
      <c r="BL924" s="17" t="s">
        <v>235</v>
      </c>
      <c r="BM924" s="223" t="s">
        <v>4438</v>
      </c>
    </row>
    <row r="925" s="2" customFormat="1" ht="16.5" customHeight="1">
      <c r="A925" s="38"/>
      <c r="B925" s="39"/>
      <c r="C925" s="242" t="s">
        <v>4439</v>
      </c>
      <c r="D925" s="242" t="s">
        <v>243</v>
      </c>
      <c r="E925" s="243" t="s">
        <v>4440</v>
      </c>
      <c r="F925" s="244" t="s">
        <v>4441</v>
      </c>
      <c r="G925" s="245" t="s">
        <v>280</v>
      </c>
      <c r="H925" s="246">
        <v>0</v>
      </c>
      <c r="I925" s="247"/>
      <c r="J925" s="248">
        <f>ROUND(I925*H925,2)</f>
        <v>0</v>
      </c>
      <c r="K925" s="244" t="s">
        <v>19</v>
      </c>
      <c r="L925" s="249"/>
      <c r="M925" s="250" t="s">
        <v>19</v>
      </c>
      <c r="N925" s="251" t="s">
        <v>44</v>
      </c>
      <c r="O925" s="84"/>
      <c r="P925" s="221">
        <f>O925*H925</f>
        <v>0</v>
      </c>
      <c r="Q925" s="221">
        <v>0</v>
      </c>
      <c r="R925" s="221">
        <f>Q925*H925</f>
        <v>0</v>
      </c>
      <c r="S925" s="221">
        <v>0</v>
      </c>
      <c r="T925" s="22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3" t="s">
        <v>246</v>
      </c>
      <c r="AT925" s="223" t="s">
        <v>243</v>
      </c>
      <c r="AU925" s="223" t="s">
        <v>82</v>
      </c>
      <c r="AY925" s="17" t="s">
        <v>202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7" t="s">
        <v>80</v>
      </c>
      <c r="BK925" s="224">
        <f>ROUND(I925*H925,2)</f>
        <v>0</v>
      </c>
      <c r="BL925" s="17" t="s">
        <v>235</v>
      </c>
      <c r="BM925" s="223" t="s">
        <v>4442</v>
      </c>
    </row>
    <row r="926" s="2" customFormat="1" ht="16.5" customHeight="1">
      <c r="A926" s="38"/>
      <c r="B926" s="39"/>
      <c r="C926" s="242" t="s">
        <v>4443</v>
      </c>
      <c r="D926" s="242" t="s">
        <v>243</v>
      </c>
      <c r="E926" s="243" t="s">
        <v>4444</v>
      </c>
      <c r="F926" s="244" t="s">
        <v>4445</v>
      </c>
      <c r="G926" s="245" t="s">
        <v>280</v>
      </c>
      <c r="H926" s="246">
        <v>0</v>
      </c>
      <c r="I926" s="247"/>
      <c r="J926" s="248">
        <f>ROUND(I926*H926,2)</f>
        <v>0</v>
      </c>
      <c r="K926" s="244" t="s">
        <v>19</v>
      </c>
      <c r="L926" s="249"/>
      <c r="M926" s="250" t="s">
        <v>19</v>
      </c>
      <c r="N926" s="251" t="s">
        <v>44</v>
      </c>
      <c r="O926" s="84"/>
      <c r="P926" s="221">
        <f>O926*H926</f>
        <v>0</v>
      </c>
      <c r="Q926" s="221">
        <v>0</v>
      </c>
      <c r="R926" s="221">
        <f>Q926*H926</f>
        <v>0</v>
      </c>
      <c r="S926" s="221">
        <v>0</v>
      </c>
      <c r="T926" s="222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23" t="s">
        <v>246</v>
      </c>
      <c r="AT926" s="223" t="s">
        <v>243</v>
      </c>
      <c r="AU926" s="223" t="s">
        <v>82</v>
      </c>
      <c r="AY926" s="17" t="s">
        <v>202</v>
      </c>
      <c r="BE926" s="224">
        <f>IF(N926="základní",J926,0)</f>
        <v>0</v>
      </c>
      <c r="BF926" s="224">
        <f>IF(N926="snížená",J926,0)</f>
        <v>0</v>
      </c>
      <c r="BG926" s="224">
        <f>IF(N926="zákl. přenesená",J926,0)</f>
        <v>0</v>
      </c>
      <c r="BH926" s="224">
        <f>IF(N926="sníž. přenesená",J926,0)</f>
        <v>0</v>
      </c>
      <c r="BI926" s="224">
        <f>IF(N926="nulová",J926,0)</f>
        <v>0</v>
      </c>
      <c r="BJ926" s="17" t="s">
        <v>80</v>
      </c>
      <c r="BK926" s="224">
        <f>ROUND(I926*H926,2)</f>
        <v>0</v>
      </c>
      <c r="BL926" s="17" t="s">
        <v>235</v>
      </c>
      <c r="BM926" s="223" t="s">
        <v>4446</v>
      </c>
    </row>
    <row r="927" s="2" customFormat="1" ht="16.5" customHeight="1">
      <c r="A927" s="38"/>
      <c r="B927" s="39"/>
      <c r="C927" s="242" t="s">
        <v>4447</v>
      </c>
      <c r="D927" s="242" t="s">
        <v>243</v>
      </c>
      <c r="E927" s="243" t="s">
        <v>4448</v>
      </c>
      <c r="F927" s="244" t="s">
        <v>4449</v>
      </c>
      <c r="G927" s="245" t="s">
        <v>280</v>
      </c>
      <c r="H927" s="246">
        <v>31</v>
      </c>
      <c r="I927" s="247"/>
      <c r="J927" s="248">
        <f>ROUND(I927*H927,2)</f>
        <v>0</v>
      </c>
      <c r="K927" s="244" t="s">
        <v>209</v>
      </c>
      <c r="L927" s="249"/>
      <c r="M927" s="250" t="s">
        <v>19</v>
      </c>
      <c r="N927" s="251" t="s">
        <v>44</v>
      </c>
      <c r="O927" s="84"/>
      <c r="P927" s="221">
        <f>O927*H927</f>
        <v>0</v>
      </c>
      <c r="Q927" s="221">
        <v>0.00064999999999999997</v>
      </c>
      <c r="R927" s="221">
        <f>Q927*H927</f>
        <v>0.020149999999999998</v>
      </c>
      <c r="S927" s="221">
        <v>0</v>
      </c>
      <c r="T927" s="22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3" t="s">
        <v>960</v>
      </c>
      <c r="AT927" s="223" t="s">
        <v>243</v>
      </c>
      <c r="AU927" s="223" t="s">
        <v>82</v>
      </c>
      <c r="AY927" s="17" t="s">
        <v>202</v>
      </c>
      <c r="BE927" s="224">
        <f>IF(N927="základní",J927,0)</f>
        <v>0</v>
      </c>
      <c r="BF927" s="224">
        <f>IF(N927="snížená",J927,0)</f>
        <v>0</v>
      </c>
      <c r="BG927" s="224">
        <f>IF(N927="zákl. přenesená",J927,0)</f>
        <v>0</v>
      </c>
      <c r="BH927" s="224">
        <f>IF(N927="sníž. přenesená",J927,0)</f>
        <v>0</v>
      </c>
      <c r="BI927" s="224">
        <f>IF(N927="nulová",J927,0)</f>
        <v>0</v>
      </c>
      <c r="BJ927" s="17" t="s">
        <v>80</v>
      </c>
      <c r="BK927" s="224">
        <f>ROUND(I927*H927,2)</f>
        <v>0</v>
      </c>
      <c r="BL927" s="17" t="s">
        <v>230</v>
      </c>
      <c r="BM927" s="223" t="s">
        <v>4450</v>
      </c>
    </row>
    <row r="928" s="2" customFormat="1" ht="16.5" customHeight="1">
      <c r="A928" s="38"/>
      <c r="B928" s="39"/>
      <c r="C928" s="242" t="s">
        <v>4451</v>
      </c>
      <c r="D928" s="242" t="s">
        <v>243</v>
      </c>
      <c r="E928" s="243" t="s">
        <v>4452</v>
      </c>
      <c r="F928" s="244" t="s">
        <v>4453</v>
      </c>
      <c r="G928" s="245" t="s">
        <v>280</v>
      </c>
      <c r="H928" s="246">
        <v>2</v>
      </c>
      <c r="I928" s="247"/>
      <c r="J928" s="248">
        <f>ROUND(I928*H928,2)</f>
        <v>0</v>
      </c>
      <c r="K928" s="244" t="s">
        <v>19</v>
      </c>
      <c r="L928" s="249"/>
      <c r="M928" s="250" t="s">
        <v>19</v>
      </c>
      <c r="N928" s="251" t="s">
        <v>44</v>
      </c>
      <c r="O928" s="84"/>
      <c r="P928" s="221">
        <f>O928*H928</f>
        <v>0</v>
      </c>
      <c r="Q928" s="221">
        <v>0.0048199999999999996</v>
      </c>
      <c r="R928" s="221">
        <f>Q928*H928</f>
        <v>0.0096399999999999993</v>
      </c>
      <c r="S928" s="221">
        <v>0</v>
      </c>
      <c r="T928" s="22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3" t="s">
        <v>246</v>
      </c>
      <c r="AT928" s="223" t="s">
        <v>243</v>
      </c>
      <c r="AU928" s="223" t="s">
        <v>82</v>
      </c>
      <c r="AY928" s="17" t="s">
        <v>202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80</v>
      </c>
      <c r="BK928" s="224">
        <f>ROUND(I928*H928,2)</f>
        <v>0</v>
      </c>
      <c r="BL928" s="17" t="s">
        <v>235</v>
      </c>
      <c r="BM928" s="223" t="s">
        <v>4454</v>
      </c>
    </row>
    <row r="929" s="2" customFormat="1" ht="16.5" customHeight="1">
      <c r="A929" s="38"/>
      <c r="B929" s="39"/>
      <c r="C929" s="242" t="s">
        <v>4455</v>
      </c>
      <c r="D929" s="242" t="s">
        <v>243</v>
      </c>
      <c r="E929" s="243" t="s">
        <v>4456</v>
      </c>
      <c r="F929" s="244" t="s">
        <v>4457</v>
      </c>
      <c r="G929" s="245" t="s">
        <v>280</v>
      </c>
      <c r="H929" s="246">
        <v>10</v>
      </c>
      <c r="I929" s="247"/>
      <c r="J929" s="248">
        <f>ROUND(I929*H929,2)</f>
        <v>0</v>
      </c>
      <c r="K929" s="244" t="s">
        <v>19</v>
      </c>
      <c r="L929" s="249"/>
      <c r="M929" s="250" t="s">
        <v>19</v>
      </c>
      <c r="N929" s="251" t="s">
        <v>44</v>
      </c>
      <c r="O929" s="84"/>
      <c r="P929" s="221">
        <f>O929*H929</f>
        <v>0</v>
      </c>
      <c r="Q929" s="221">
        <v>0.0048199999999999996</v>
      </c>
      <c r="R929" s="221">
        <f>Q929*H929</f>
        <v>0.048199999999999993</v>
      </c>
      <c r="S929" s="221">
        <v>0</v>
      </c>
      <c r="T929" s="222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3" t="s">
        <v>246</v>
      </c>
      <c r="AT929" s="223" t="s">
        <v>243</v>
      </c>
      <c r="AU929" s="223" t="s">
        <v>82</v>
      </c>
      <c r="AY929" s="17" t="s">
        <v>202</v>
      </c>
      <c r="BE929" s="224">
        <f>IF(N929="základní",J929,0)</f>
        <v>0</v>
      </c>
      <c r="BF929" s="224">
        <f>IF(N929="snížená",J929,0)</f>
        <v>0</v>
      </c>
      <c r="BG929" s="224">
        <f>IF(N929="zákl. přenesená",J929,0)</f>
        <v>0</v>
      </c>
      <c r="BH929" s="224">
        <f>IF(N929="sníž. přenesená",J929,0)</f>
        <v>0</v>
      </c>
      <c r="BI929" s="224">
        <f>IF(N929="nulová",J929,0)</f>
        <v>0</v>
      </c>
      <c r="BJ929" s="17" t="s">
        <v>80</v>
      </c>
      <c r="BK929" s="224">
        <f>ROUND(I929*H929,2)</f>
        <v>0</v>
      </c>
      <c r="BL929" s="17" t="s">
        <v>235</v>
      </c>
      <c r="BM929" s="223" t="s">
        <v>4458</v>
      </c>
    </row>
    <row r="930" s="2" customFormat="1" ht="16.5" customHeight="1">
      <c r="A930" s="38"/>
      <c r="B930" s="39"/>
      <c r="C930" s="242" t="s">
        <v>4459</v>
      </c>
      <c r="D930" s="242" t="s">
        <v>243</v>
      </c>
      <c r="E930" s="243" t="s">
        <v>4460</v>
      </c>
      <c r="F930" s="244" t="s">
        <v>4461</v>
      </c>
      <c r="G930" s="245" t="s">
        <v>280</v>
      </c>
      <c r="H930" s="246">
        <v>20</v>
      </c>
      <c r="I930" s="247"/>
      <c r="J930" s="248">
        <f>ROUND(I930*H930,2)</f>
        <v>0</v>
      </c>
      <c r="K930" s="244" t="s">
        <v>19</v>
      </c>
      <c r="L930" s="249"/>
      <c r="M930" s="250" t="s">
        <v>19</v>
      </c>
      <c r="N930" s="251" t="s">
        <v>44</v>
      </c>
      <c r="O930" s="84"/>
      <c r="P930" s="221">
        <f>O930*H930</f>
        <v>0</v>
      </c>
      <c r="Q930" s="221">
        <v>0.0048199999999999996</v>
      </c>
      <c r="R930" s="221">
        <f>Q930*H930</f>
        <v>0.096399999999999986</v>
      </c>
      <c r="S930" s="221">
        <v>0</v>
      </c>
      <c r="T930" s="222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23" t="s">
        <v>246</v>
      </c>
      <c r="AT930" s="223" t="s">
        <v>243</v>
      </c>
      <c r="AU930" s="223" t="s">
        <v>82</v>
      </c>
      <c r="AY930" s="17" t="s">
        <v>202</v>
      </c>
      <c r="BE930" s="224">
        <f>IF(N930="základní",J930,0)</f>
        <v>0</v>
      </c>
      <c r="BF930" s="224">
        <f>IF(N930="snížená",J930,0)</f>
        <v>0</v>
      </c>
      <c r="BG930" s="224">
        <f>IF(N930="zákl. přenesená",J930,0)</f>
        <v>0</v>
      </c>
      <c r="BH930" s="224">
        <f>IF(N930="sníž. přenesená",J930,0)</f>
        <v>0</v>
      </c>
      <c r="BI930" s="224">
        <f>IF(N930="nulová",J930,0)</f>
        <v>0</v>
      </c>
      <c r="BJ930" s="17" t="s">
        <v>80</v>
      </c>
      <c r="BK930" s="224">
        <f>ROUND(I930*H930,2)</f>
        <v>0</v>
      </c>
      <c r="BL930" s="17" t="s">
        <v>235</v>
      </c>
      <c r="BM930" s="223" t="s">
        <v>4462</v>
      </c>
    </row>
    <row r="931" s="2" customFormat="1" ht="16.5" customHeight="1">
      <c r="A931" s="38"/>
      <c r="B931" s="39"/>
      <c r="C931" s="242" t="s">
        <v>4463</v>
      </c>
      <c r="D931" s="242" t="s">
        <v>243</v>
      </c>
      <c r="E931" s="243" t="s">
        <v>4464</v>
      </c>
      <c r="F931" s="244" t="s">
        <v>4465</v>
      </c>
      <c r="G931" s="245" t="s">
        <v>280</v>
      </c>
      <c r="H931" s="246">
        <v>31</v>
      </c>
      <c r="I931" s="247"/>
      <c r="J931" s="248">
        <f>ROUND(I931*H931,2)</f>
        <v>0</v>
      </c>
      <c r="K931" s="244" t="s">
        <v>19</v>
      </c>
      <c r="L931" s="249"/>
      <c r="M931" s="250" t="s">
        <v>19</v>
      </c>
      <c r="N931" s="251" t="s">
        <v>44</v>
      </c>
      <c r="O931" s="84"/>
      <c r="P931" s="221">
        <f>O931*H931</f>
        <v>0</v>
      </c>
      <c r="Q931" s="221">
        <v>0</v>
      </c>
      <c r="R931" s="221">
        <f>Q931*H931</f>
        <v>0</v>
      </c>
      <c r="S931" s="221">
        <v>0</v>
      </c>
      <c r="T931" s="222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3" t="s">
        <v>246</v>
      </c>
      <c r="AT931" s="223" t="s">
        <v>243</v>
      </c>
      <c r="AU931" s="223" t="s">
        <v>82</v>
      </c>
      <c r="AY931" s="17" t="s">
        <v>202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7" t="s">
        <v>80</v>
      </c>
      <c r="BK931" s="224">
        <f>ROUND(I931*H931,2)</f>
        <v>0</v>
      </c>
      <c r="BL931" s="17" t="s">
        <v>235</v>
      </c>
      <c r="BM931" s="223" t="s">
        <v>4466</v>
      </c>
    </row>
    <row r="932" s="2" customFormat="1" ht="16.5" customHeight="1">
      <c r="A932" s="38"/>
      <c r="B932" s="39"/>
      <c r="C932" s="242" t="s">
        <v>4467</v>
      </c>
      <c r="D932" s="242" t="s">
        <v>243</v>
      </c>
      <c r="E932" s="243" t="s">
        <v>4468</v>
      </c>
      <c r="F932" s="244" t="s">
        <v>4469</v>
      </c>
      <c r="G932" s="245" t="s">
        <v>280</v>
      </c>
      <c r="H932" s="246">
        <v>31</v>
      </c>
      <c r="I932" s="247"/>
      <c r="J932" s="248">
        <f>ROUND(I932*H932,2)</f>
        <v>0</v>
      </c>
      <c r="K932" s="244" t="s">
        <v>19</v>
      </c>
      <c r="L932" s="249"/>
      <c r="M932" s="250" t="s">
        <v>19</v>
      </c>
      <c r="N932" s="251" t="s">
        <v>44</v>
      </c>
      <c r="O932" s="84"/>
      <c r="P932" s="221">
        <f>O932*H932</f>
        <v>0</v>
      </c>
      <c r="Q932" s="221">
        <v>0</v>
      </c>
      <c r="R932" s="221">
        <f>Q932*H932</f>
        <v>0</v>
      </c>
      <c r="S932" s="221">
        <v>0</v>
      </c>
      <c r="T932" s="222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3" t="s">
        <v>246</v>
      </c>
      <c r="AT932" s="223" t="s">
        <v>243</v>
      </c>
      <c r="AU932" s="223" t="s">
        <v>82</v>
      </c>
      <c r="AY932" s="17" t="s">
        <v>202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80</v>
      </c>
      <c r="BK932" s="224">
        <f>ROUND(I932*H932,2)</f>
        <v>0</v>
      </c>
      <c r="BL932" s="17" t="s">
        <v>235</v>
      </c>
      <c r="BM932" s="223" t="s">
        <v>4470</v>
      </c>
    </row>
    <row r="933" s="2" customFormat="1" ht="16.5" customHeight="1">
      <c r="A933" s="38"/>
      <c r="B933" s="39"/>
      <c r="C933" s="242" t="s">
        <v>4471</v>
      </c>
      <c r="D933" s="242" t="s">
        <v>243</v>
      </c>
      <c r="E933" s="243" t="s">
        <v>4472</v>
      </c>
      <c r="F933" s="244" t="s">
        <v>4473</v>
      </c>
      <c r="G933" s="245" t="s">
        <v>280</v>
      </c>
      <c r="H933" s="246">
        <v>4</v>
      </c>
      <c r="I933" s="247"/>
      <c r="J933" s="248">
        <f>ROUND(I933*H933,2)</f>
        <v>0</v>
      </c>
      <c r="K933" s="244" t="s">
        <v>19</v>
      </c>
      <c r="L933" s="249"/>
      <c r="M933" s="250" t="s">
        <v>19</v>
      </c>
      <c r="N933" s="251" t="s">
        <v>44</v>
      </c>
      <c r="O933" s="84"/>
      <c r="P933" s="221">
        <f>O933*H933</f>
        <v>0</v>
      </c>
      <c r="Q933" s="221">
        <v>0</v>
      </c>
      <c r="R933" s="221">
        <f>Q933*H933</f>
        <v>0</v>
      </c>
      <c r="S933" s="221">
        <v>0</v>
      </c>
      <c r="T933" s="22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23" t="s">
        <v>246</v>
      </c>
      <c r="AT933" s="223" t="s">
        <v>243</v>
      </c>
      <c r="AU933" s="223" t="s">
        <v>82</v>
      </c>
      <c r="AY933" s="17" t="s">
        <v>202</v>
      </c>
      <c r="BE933" s="224">
        <f>IF(N933="základní",J933,0)</f>
        <v>0</v>
      </c>
      <c r="BF933" s="224">
        <f>IF(N933="snížená",J933,0)</f>
        <v>0</v>
      </c>
      <c r="BG933" s="224">
        <f>IF(N933="zákl. přenesená",J933,0)</f>
        <v>0</v>
      </c>
      <c r="BH933" s="224">
        <f>IF(N933="sníž. přenesená",J933,0)</f>
        <v>0</v>
      </c>
      <c r="BI933" s="224">
        <f>IF(N933="nulová",J933,0)</f>
        <v>0</v>
      </c>
      <c r="BJ933" s="17" t="s">
        <v>80</v>
      </c>
      <c r="BK933" s="224">
        <f>ROUND(I933*H933,2)</f>
        <v>0</v>
      </c>
      <c r="BL933" s="17" t="s">
        <v>235</v>
      </c>
      <c r="BM933" s="223" t="s">
        <v>4474</v>
      </c>
    </row>
    <row r="934" s="2" customFormat="1" ht="16.5" customHeight="1">
      <c r="A934" s="38"/>
      <c r="B934" s="39"/>
      <c r="C934" s="242" t="s">
        <v>4475</v>
      </c>
      <c r="D934" s="242" t="s">
        <v>243</v>
      </c>
      <c r="E934" s="243" t="s">
        <v>4476</v>
      </c>
      <c r="F934" s="244" t="s">
        <v>4477</v>
      </c>
      <c r="G934" s="245" t="s">
        <v>280</v>
      </c>
      <c r="H934" s="246">
        <v>8</v>
      </c>
      <c r="I934" s="247"/>
      <c r="J934" s="248">
        <f>ROUND(I934*H934,2)</f>
        <v>0</v>
      </c>
      <c r="K934" s="244" t="s">
        <v>19</v>
      </c>
      <c r="L934" s="249"/>
      <c r="M934" s="250" t="s">
        <v>19</v>
      </c>
      <c r="N934" s="251" t="s">
        <v>44</v>
      </c>
      <c r="O934" s="84"/>
      <c r="P934" s="221">
        <f>O934*H934</f>
        <v>0</v>
      </c>
      <c r="Q934" s="221">
        <v>0.00016000000000000001</v>
      </c>
      <c r="R934" s="221">
        <f>Q934*H934</f>
        <v>0.0012800000000000001</v>
      </c>
      <c r="S934" s="221">
        <v>0</v>
      </c>
      <c r="T934" s="222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3" t="s">
        <v>246</v>
      </c>
      <c r="AT934" s="223" t="s">
        <v>243</v>
      </c>
      <c r="AU934" s="223" t="s">
        <v>82</v>
      </c>
      <c r="AY934" s="17" t="s">
        <v>202</v>
      </c>
      <c r="BE934" s="224">
        <f>IF(N934="základní",J934,0)</f>
        <v>0</v>
      </c>
      <c r="BF934" s="224">
        <f>IF(N934="snížená",J934,0)</f>
        <v>0</v>
      </c>
      <c r="BG934" s="224">
        <f>IF(N934="zákl. přenesená",J934,0)</f>
        <v>0</v>
      </c>
      <c r="BH934" s="224">
        <f>IF(N934="sníž. přenesená",J934,0)</f>
        <v>0</v>
      </c>
      <c r="BI934" s="224">
        <f>IF(N934="nulová",J934,0)</f>
        <v>0</v>
      </c>
      <c r="BJ934" s="17" t="s">
        <v>80</v>
      </c>
      <c r="BK934" s="224">
        <f>ROUND(I934*H934,2)</f>
        <v>0</v>
      </c>
      <c r="BL934" s="17" t="s">
        <v>235</v>
      </c>
      <c r="BM934" s="223" t="s">
        <v>4478</v>
      </c>
    </row>
    <row r="935" s="2" customFormat="1" ht="16.5" customHeight="1">
      <c r="A935" s="38"/>
      <c r="B935" s="39"/>
      <c r="C935" s="242" t="s">
        <v>4479</v>
      </c>
      <c r="D935" s="242" t="s">
        <v>243</v>
      </c>
      <c r="E935" s="243" t="s">
        <v>4480</v>
      </c>
      <c r="F935" s="244" t="s">
        <v>4481</v>
      </c>
      <c r="G935" s="245" t="s">
        <v>280</v>
      </c>
      <c r="H935" s="246">
        <v>5</v>
      </c>
      <c r="I935" s="247"/>
      <c r="J935" s="248">
        <f>ROUND(I935*H935,2)</f>
        <v>0</v>
      </c>
      <c r="K935" s="244" t="s">
        <v>19</v>
      </c>
      <c r="L935" s="249"/>
      <c r="M935" s="250" t="s">
        <v>19</v>
      </c>
      <c r="N935" s="251" t="s">
        <v>44</v>
      </c>
      <c r="O935" s="84"/>
      <c r="P935" s="221">
        <f>O935*H935</f>
        <v>0</v>
      </c>
      <c r="Q935" s="221">
        <v>0.00016000000000000001</v>
      </c>
      <c r="R935" s="221">
        <f>Q935*H935</f>
        <v>0.00080000000000000004</v>
      </c>
      <c r="S935" s="221">
        <v>0</v>
      </c>
      <c r="T935" s="22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3" t="s">
        <v>246</v>
      </c>
      <c r="AT935" s="223" t="s">
        <v>243</v>
      </c>
      <c r="AU935" s="223" t="s">
        <v>82</v>
      </c>
      <c r="AY935" s="17" t="s">
        <v>202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7" t="s">
        <v>80</v>
      </c>
      <c r="BK935" s="224">
        <f>ROUND(I935*H935,2)</f>
        <v>0</v>
      </c>
      <c r="BL935" s="17" t="s">
        <v>235</v>
      </c>
      <c r="BM935" s="223" t="s">
        <v>4482</v>
      </c>
    </row>
    <row r="936" s="2" customFormat="1" ht="16.5" customHeight="1">
      <c r="A936" s="38"/>
      <c r="B936" s="39"/>
      <c r="C936" s="242" t="s">
        <v>4483</v>
      </c>
      <c r="D936" s="242" t="s">
        <v>243</v>
      </c>
      <c r="E936" s="243" t="s">
        <v>4484</v>
      </c>
      <c r="F936" s="244" t="s">
        <v>4485</v>
      </c>
      <c r="G936" s="245" t="s">
        <v>280</v>
      </c>
      <c r="H936" s="246">
        <v>2</v>
      </c>
      <c r="I936" s="247"/>
      <c r="J936" s="248">
        <f>ROUND(I936*H936,2)</f>
        <v>0</v>
      </c>
      <c r="K936" s="244" t="s">
        <v>19</v>
      </c>
      <c r="L936" s="249"/>
      <c r="M936" s="250" t="s">
        <v>19</v>
      </c>
      <c r="N936" s="251" t="s">
        <v>44</v>
      </c>
      <c r="O936" s="84"/>
      <c r="P936" s="221">
        <f>O936*H936</f>
        <v>0</v>
      </c>
      <c r="Q936" s="221">
        <v>0.00016000000000000001</v>
      </c>
      <c r="R936" s="221">
        <f>Q936*H936</f>
        <v>0.00032000000000000003</v>
      </c>
      <c r="S936" s="221">
        <v>0</v>
      </c>
      <c r="T936" s="222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23" t="s">
        <v>246</v>
      </c>
      <c r="AT936" s="223" t="s">
        <v>243</v>
      </c>
      <c r="AU936" s="223" t="s">
        <v>82</v>
      </c>
      <c r="AY936" s="17" t="s">
        <v>202</v>
      </c>
      <c r="BE936" s="224">
        <f>IF(N936="základní",J936,0)</f>
        <v>0</v>
      </c>
      <c r="BF936" s="224">
        <f>IF(N936="snížená",J936,0)</f>
        <v>0</v>
      </c>
      <c r="BG936" s="224">
        <f>IF(N936="zákl. přenesená",J936,0)</f>
        <v>0</v>
      </c>
      <c r="BH936" s="224">
        <f>IF(N936="sníž. přenesená",J936,0)</f>
        <v>0</v>
      </c>
      <c r="BI936" s="224">
        <f>IF(N936="nulová",J936,0)</f>
        <v>0</v>
      </c>
      <c r="BJ936" s="17" t="s">
        <v>80</v>
      </c>
      <c r="BK936" s="224">
        <f>ROUND(I936*H936,2)</f>
        <v>0</v>
      </c>
      <c r="BL936" s="17" t="s">
        <v>235</v>
      </c>
      <c r="BM936" s="223" t="s">
        <v>4486</v>
      </c>
    </row>
    <row r="937" s="2" customFormat="1" ht="21.75" customHeight="1">
      <c r="A937" s="38"/>
      <c r="B937" s="39"/>
      <c r="C937" s="212" t="s">
        <v>4487</v>
      </c>
      <c r="D937" s="212" t="s">
        <v>205</v>
      </c>
      <c r="E937" s="213" t="s">
        <v>685</v>
      </c>
      <c r="F937" s="214" t="s">
        <v>686</v>
      </c>
      <c r="G937" s="215" t="s">
        <v>280</v>
      </c>
      <c r="H937" s="216">
        <v>122</v>
      </c>
      <c r="I937" s="217"/>
      <c r="J937" s="218">
        <f>ROUND(I937*H937,2)</f>
        <v>0</v>
      </c>
      <c r="K937" s="214" t="s">
        <v>209</v>
      </c>
      <c r="L937" s="44"/>
      <c r="M937" s="219" t="s">
        <v>19</v>
      </c>
      <c r="N937" s="220" t="s">
        <v>44</v>
      </c>
      <c r="O937" s="84"/>
      <c r="P937" s="221">
        <f>O937*H937</f>
        <v>0</v>
      </c>
      <c r="Q937" s="221">
        <v>0.00029999999999999997</v>
      </c>
      <c r="R937" s="221">
        <f>Q937*H937</f>
        <v>0.036599999999999994</v>
      </c>
      <c r="S937" s="221">
        <v>0</v>
      </c>
      <c r="T937" s="22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3" t="s">
        <v>230</v>
      </c>
      <c r="AT937" s="223" t="s">
        <v>205</v>
      </c>
      <c r="AU937" s="223" t="s">
        <v>82</v>
      </c>
      <c r="AY937" s="17" t="s">
        <v>202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17" t="s">
        <v>80</v>
      </c>
      <c r="BK937" s="224">
        <f>ROUND(I937*H937,2)</f>
        <v>0</v>
      </c>
      <c r="BL937" s="17" t="s">
        <v>230</v>
      </c>
      <c r="BM937" s="223" t="s">
        <v>4488</v>
      </c>
    </row>
    <row r="938" s="2" customFormat="1">
      <c r="A938" s="38"/>
      <c r="B938" s="39"/>
      <c r="C938" s="40"/>
      <c r="D938" s="225" t="s">
        <v>212</v>
      </c>
      <c r="E938" s="40"/>
      <c r="F938" s="226" t="s">
        <v>688</v>
      </c>
      <c r="G938" s="40"/>
      <c r="H938" s="40"/>
      <c r="I938" s="227"/>
      <c r="J938" s="40"/>
      <c r="K938" s="40"/>
      <c r="L938" s="44"/>
      <c r="M938" s="228"/>
      <c r="N938" s="229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212</v>
      </c>
      <c r="AU938" s="17" t="s">
        <v>82</v>
      </c>
    </row>
    <row r="939" s="2" customFormat="1" ht="21.75" customHeight="1">
      <c r="A939" s="38"/>
      <c r="B939" s="39"/>
      <c r="C939" s="242" t="s">
        <v>4489</v>
      </c>
      <c r="D939" s="242" t="s">
        <v>243</v>
      </c>
      <c r="E939" s="243" t="s">
        <v>694</v>
      </c>
      <c r="F939" s="244" t="s">
        <v>695</v>
      </c>
      <c r="G939" s="245" t="s">
        <v>280</v>
      </c>
      <c r="H939" s="246">
        <v>2</v>
      </c>
      <c r="I939" s="247"/>
      <c r="J939" s="248">
        <f>ROUND(I939*H939,2)</f>
        <v>0</v>
      </c>
      <c r="K939" s="244" t="s">
        <v>19</v>
      </c>
      <c r="L939" s="249"/>
      <c r="M939" s="250" t="s">
        <v>19</v>
      </c>
      <c r="N939" s="251" t="s">
        <v>44</v>
      </c>
      <c r="O939" s="84"/>
      <c r="P939" s="221">
        <f>O939*H939</f>
        <v>0</v>
      </c>
      <c r="Q939" s="221">
        <v>0.029999999999999999</v>
      </c>
      <c r="R939" s="221">
        <f>Q939*H939</f>
        <v>0.059999999999999998</v>
      </c>
      <c r="S939" s="221">
        <v>0</v>
      </c>
      <c r="T939" s="222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3" t="s">
        <v>246</v>
      </c>
      <c r="AT939" s="223" t="s">
        <v>243</v>
      </c>
      <c r="AU939" s="223" t="s">
        <v>82</v>
      </c>
      <c r="AY939" s="17" t="s">
        <v>202</v>
      </c>
      <c r="BE939" s="224">
        <f>IF(N939="základní",J939,0)</f>
        <v>0</v>
      </c>
      <c r="BF939" s="224">
        <f>IF(N939="snížená",J939,0)</f>
        <v>0</v>
      </c>
      <c r="BG939" s="224">
        <f>IF(N939="zákl. přenesená",J939,0)</f>
        <v>0</v>
      </c>
      <c r="BH939" s="224">
        <f>IF(N939="sníž. přenesená",J939,0)</f>
        <v>0</v>
      </c>
      <c r="BI939" s="224">
        <f>IF(N939="nulová",J939,0)</f>
        <v>0</v>
      </c>
      <c r="BJ939" s="17" t="s">
        <v>80</v>
      </c>
      <c r="BK939" s="224">
        <f>ROUND(I939*H939,2)</f>
        <v>0</v>
      </c>
      <c r="BL939" s="17" t="s">
        <v>235</v>
      </c>
      <c r="BM939" s="223" t="s">
        <v>4490</v>
      </c>
    </row>
    <row r="940" s="2" customFormat="1">
      <c r="A940" s="38"/>
      <c r="B940" s="39"/>
      <c r="C940" s="40"/>
      <c r="D940" s="232" t="s">
        <v>491</v>
      </c>
      <c r="E940" s="40"/>
      <c r="F940" s="252" t="s">
        <v>492</v>
      </c>
      <c r="G940" s="40"/>
      <c r="H940" s="40"/>
      <c r="I940" s="227"/>
      <c r="J940" s="40"/>
      <c r="K940" s="40"/>
      <c r="L940" s="44"/>
      <c r="M940" s="228"/>
      <c r="N940" s="229"/>
      <c r="O940" s="84"/>
      <c r="P940" s="84"/>
      <c r="Q940" s="84"/>
      <c r="R940" s="84"/>
      <c r="S940" s="84"/>
      <c r="T940" s="85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491</v>
      </c>
      <c r="AU940" s="17" t="s">
        <v>82</v>
      </c>
    </row>
    <row r="941" s="2" customFormat="1" ht="16.5" customHeight="1">
      <c r="A941" s="38"/>
      <c r="B941" s="39"/>
      <c r="C941" s="242" t="s">
        <v>4491</v>
      </c>
      <c r="D941" s="242" t="s">
        <v>243</v>
      </c>
      <c r="E941" s="243" t="s">
        <v>4492</v>
      </c>
      <c r="F941" s="244" t="s">
        <v>4493</v>
      </c>
      <c r="G941" s="245" t="s">
        <v>280</v>
      </c>
      <c r="H941" s="246">
        <v>29</v>
      </c>
      <c r="I941" s="247"/>
      <c r="J941" s="248">
        <f>ROUND(I941*H941,2)</f>
        <v>0</v>
      </c>
      <c r="K941" s="244" t="s">
        <v>19</v>
      </c>
      <c r="L941" s="249"/>
      <c r="M941" s="250" t="s">
        <v>19</v>
      </c>
      <c r="N941" s="251" t="s">
        <v>44</v>
      </c>
      <c r="O941" s="84"/>
      <c r="P941" s="221">
        <f>O941*H941</f>
        <v>0</v>
      </c>
      <c r="Q941" s="221">
        <v>0.00016000000000000001</v>
      </c>
      <c r="R941" s="221">
        <f>Q941*H941</f>
        <v>0.00464</v>
      </c>
      <c r="S941" s="221">
        <v>0</v>
      </c>
      <c r="T941" s="222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3" t="s">
        <v>246</v>
      </c>
      <c r="AT941" s="223" t="s">
        <v>243</v>
      </c>
      <c r="AU941" s="223" t="s">
        <v>82</v>
      </c>
      <c r="AY941" s="17" t="s">
        <v>202</v>
      </c>
      <c r="BE941" s="224">
        <f>IF(N941="základní",J941,0)</f>
        <v>0</v>
      </c>
      <c r="BF941" s="224">
        <f>IF(N941="snížená",J941,0)</f>
        <v>0</v>
      </c>
      <c r="BG941" s="224">
        <f>IF(N941="zákl. přenesená",J941,0)</f>
        <v>0</v>
      </c>
      <c r="BH941" s="224">
        <f>IF(N941="sníž. přenesená",J941,0)</f>
        <v>0</v>
      </c>
      <c r="BI941" s="224">
        <f>IF(N941="nulová",J941,0)</f>
        <v>0</v>
      </c>
      <c r="BJ941" s="17" t="s">
        <v>80</v>
      </c>
      <c r="BK941" s="224">
        <f>ROUND(I941*H941,2)</f>
        <v>0</v>
      </c>
      <c r="BL941" s="17" t="s">
        <v>235</v>
      </c>
      <c r="BM941" s="223" t="s">
        <v>4494</v>
      </c>
    </row>
    <row r="942" s="2" customFormat="1" ht="16.5" customHeight="1">
      <c r="A942" s="38"/>
      <c r="B942" s="39"/>
      <c r="C942" s="242" t="s">
        <v>4495</v>
      </c>
      <c r="D942" s="242" t="s">
        <v>243</v>
      </c>
      <c r="E942" s="243" t="s">
        <v>4496</v>
      </c>
      <c r="F942" s="244" t="s">
        <v>4497</v>
      </c>
      <c r="G942" s="245" t="s">
        <v>280</v>
      </c>
      <c r="H942" s="246">
        <v>6</v>
      </c>
      <c r="I942" s="247"/>
      <c r="J942" s="248">
        <f>ROUND(I942*H942,2)</f>
        <v>0</v>
      </c>
      <c r="K942" s="244" t="s">
        <v>209</v>
      </c>
      <c r="L942" s="249"/>
      <c r="M942" s="250" t="s">
        <v>19</v>
      </c>
      <c r="N942" s="251" t="s">
        <v>44</v>
      </c>
      <c r="O942" s="84"/>
      <c r="P942" s="221">
        <f>O942*H942</f>
        <v>0</v>
      </c>
      <c r="Q942" s="221">
        <v>0.00093000000000000005</v>
      </c>
      <c r="R942" s="221">
        <f>Q942*H942</f>
        <v>0.0055799999999999999</v>
      </c>
      <c r="S942" s="221">
        <v>0</v>
      </c>
      <c r="T942" s="22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23" t="s">
        <v>960</v>
      </c>
      <c r="AT942" s="223" t="s">
        <v>243</v>
      </c>
      <c r="AU942" s="223" t="s">
        <v>82</v>
      </c>
      <c r="AY942" s="17" t="s">
        <v>202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80</v>
      </c>
      <c r="BK942" s="224">
        <f>ROUND(I942*H942,2)</f>
        <v>0</v>
      </c>
      <c r="BL942" s="17" t="s">
        <v>230</v>
      </c>
      <c r="BM942" s="223" t="s">
        <v>4498</v>
      </c>
    </row>
    <row r="943" s="2" customFormat="1" ht="16.5" customHeight="1">
      <c r="A943" s="38"/>
      <c r="B943" s="39"/>
      <c r="C943" s="242" t="s">
        <v>4499</v>
      </c>
      <c r="D943" s="242" t="s">
        <v>243</v>
      </c>
      <c r="E943" s="243" t="s">
        <v>4500</v>
      </c>
      <c r="F943" s="244" t="s">
        <v>4194</v>
      </c>
      <c r="G943" s="245" t="s">
        <v>280</v>
      </c>
      <c r="H943" s="246">
        <v>33</v>
      </c>
      <c r="I943" s="247"/>
      <c r="J943" s="248">
        <f>ROUND(I943*H943,2)</f>
        <v>0</v>
      </c>
      <c r="K943" s="244" t="s">
        <v>19</v>
      </c>
      <c r="L943" s="249"/>
      <c r="M943" s="250" t="s">
        <v>19</v>
      </c>
      <c r="N943" s="251" t="s">
        <v>44</v>
      </c>
      <c r="O943" s="84"/>
      <c r="P943" s="221">
        <f>O943*H943</f>
        <v>0</v>
      </c>
      <c r="Q943" s="221">
        <v>0.00016000000000000001</v>
      </c>
      <c r="R943" s="221">
        <f>Q943*H943</f>
        <v>0.0052800000000000008</v>
      </c>
      <c r="S943" s="221">
        <v>0</v>
      </c>
      <c r="T943" s="22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3" t="s">
        <v>246</v>
      </c>
      <c r="AT943" s="223" t="s">
        <v>243</v>
      </c>
      <c r="AU943" s="223" t="s">
        <v>82</v>
      </c>
      <c r="AY943" s="17" t="s">
        <v>202</v>
      </c>
      <c r="BE943" s="224">
        <f>IF(N943="základní",J943,0)</f>
        <v>0</v>
      </c>
      <c r="BF943" s="224">
        <f>IF(N943="snížená",J943,0)</f>
        <v>0</v>
      </c>
      <c r="BG943" s="224">
        <f>IF(N943="zákl. přenesená",J943,0)</f>
        <v>0</v>
      </c>
      <c r="BH943" s="224">
        <f>IF(N943="sníž. přenesená",J943,0)</f>
        <v>0</v>
      </c>
      <c r="BI943" s="224">
        <f>IF(N943="nulová",J943,0)</f>
        <v>0</v>
      </c>
      <c r="BJ943" s="17" t="s">
        <v>80</v>
      </c>
      <c r="BK943" s="224">
        <f>ROUND(I943*H943,2)</f>
        <v>0</v>
      </c>
      <c r="BL943" s="17" t="s">
        <v>235</v>
      </c>
      <c r="BM943" s="223" t="s">
        <v>4501</v>
      </c>
    </row>
    <row r="944" s="2" customFormat="1" ht="16.5" customHeight="1">
      <c r="A944" s="38"/>
      <c r="B944" s="39"/>
      <c r="C944" s="242" t="s">
        <v>4502</v>
      </c>
      <c r="D944" s="242" t="s">
        <v>243</v>
      </c>
      <c r="E944" s="243" t="s">
        <v>4503</v>
      </c>
      <c r="F944" s="244" t="s">
        <v>4504</v>
      </c>
      <c r="G944" s="245" t="s">
        <v>280</v>
      </c>
      <c r="H944" s="246">
        <v>0</v>
      </c>
      <c r="I944" s="247"/>
      <c r="J944" s="248">
        <f>ROUND(I944*H944,2)</f>
        <v>0</v>
      </c>
      <c r="K944" s="244" t="s">
        <v>19</v>
      </c>
      <c r="L944" s="249"/>
      <c r="M944" s="250" t="s">
        <v>19</v>
      </c>
      <c r="N944" s="251" t="s">
        <v>44</v>
      </c>
      <c r="O944" s="84"/>
      <c r="P944" s="221">
        <f>O944*H944</f>
        <v>0</v>
      </c>
      <c r="Q944" s="221">
        <v>0.00016000000000000001</v>
      </c>
      <c r="R944" s="221">
        <f>Q944*H944</f>
        <v>0</v>
      </c>
      <c r="S944" s="221">
        <v>0</v>
      </c>
      <c r="T944" s="22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23" t="s">
        <v>246</v>
      </c>
      <c r="AT944" s="223" t="s">
        <v>243</v>
      </c>
      <c r="AU944" s="223" t="s">
        <v>82</v>
      </c>
      <c r="AY944" s="17" t="s">
        <v>202</v>
      </c>
      <c r="BE944" s="224">
        <f>IF(N944="základní",J944,0)</f>
        <v>0</v>
      </c>
      <c r="BF944" s="224">
        <f>IF(N944="snížená",J944,0)</f>
        <v>0</v>
      </c>
      <c r="BG944" s="224">
        <f>IF(N944="zákl. přenesená",J944,0)</f>
        <v>0</v>
      </c>
      <c r="BH944" s="224">
        <f>IF(N944="sníž. přenesená",J944,0)</f>
        <v>0</v>
      </c>
      <c r="BI944" s="224">
        <f>IF(N944="nulová",J944,0)</f>
        <v>0</v>
      </c>
      <c r="BJ944" s="17" t="s">
        <v>80</v>
      </c>
      <c r="BK944" s="224">
        <f>ROUND(I944*H944,2)</f>
        <v>0</v>
      </c>
      <c r="BL944" s="17" t="s">
        <v>235</v>
      </c>
      <c r="BM944" s="223" t="s">
        <v>4505</v>
      </c>
    </row>
    <row r="945" s="2" customFormat="1" ht="16.5" customHeight="1">
      <c r="A945" s="38"/>
      <c r="B945" s="39"/>
      <c r="C945" s="242" t="s">
        <v>4506</v>
      </c>
      <c r="D945" s="242" t="s">
        <v>243</v>
      </c>
      <c r="E945" s="243" t="s">
        <v>4507</v>
      </c>
      <c r="F945" s="244" t="s">
        <v>4508</v>
      </c>
      <c r="G945" s="245" t="s">
        <v>280</v>
      </c>
      <c r="H945" s="246">
        <v>3</v>
      </c>
      <c r="I945" s="247"/>
      <c r="J945" s="248">
        <f>ROUND(I945*H945,2)</f>
        <v>0</v>
      </c>
      <c r="K945" s="244" t="s">
        <v>19</v>
      </c>
      <c r="L945" s="249"/>
      <c r="M945" s="250" t="s">
        <v>19</v>
      </c>
      <c r="N945" s="251" t="s">
        <v>44</v>
      </c>
      <c r="O945" s="84"/>
      <c r="P945" s="221">
        <f>O945*H945</f>
        <v>0</v>
      </c>
      <c r="Q945" s="221">
        <v>0.00016000000000000001</v>
      </c>
      <c r="R945" s="221">
        <f>Q945*H945</f>
        <v>0.00048000000000000007</v>
      </c>
      <c r="S945" s="221">
        <v>0</v>
      </c>
      <c r="T945" s="222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3" t="s">
        <v>246</v>
      </c>
      <c r="AT945" s="223" t="s">
        <v>243</v>
      </c>
      <c r="AU945" s="223" t="s">
        <v>82</v>
      </c>
      <c r="AY945" s="17" t="s">
        <v>202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17" t="s">
        <v>80</v>
      </c>
      <c r="BK945" s="224">
        <f>ROUND(I945*H945,2)</f>
        <v>0</v>
      </c>
      <c r="BL945" s="17" t="s">
        <v>235</v>
      </c>
      <c r="BM945" s="223" t="s">
        <v>4509</v>
      </c>
    </row>
    <row r="946" s="2" customFormat="1" ht="16.5" customHeight="1">
      <c r="A946" s="38"/>
      <c r="B946" s="39"/>
      <c r="C946" s="242" t="s">
        <v>4510</v>
      </c>
      <c r="D946" s="242" t="s">
        <v>243</v>
      </c>
      <c r="E946" s="243" t="s">
        <v>4511</v>
      </c>
      <c r="F946" s="244" t="s">
        <v>4512</v>
      </c>
      <c r="G946" s="245" t="s">
        <v>280</v>
      </c>
      <c r="H946" s="246">
        <v>0</v>
      </c>
      <c r="I946" s="247"/>
      <c r="J946" s="248">
        <f>ROUND(I946*H946,2)</f>
        <v>0</v>
      </c>
      <c r="K946" s="244" t="s">
        <v>19</v>
      </c>
      <c r="L946" s="249"/>
      <c r="M946" s="250" t="s">
        <v>19</v>
      </c>
      <c r="N946" s="251" t="s">
        <v>44</v>
      </c>
      <c r="O946" s="84"/>
      <c r="P946" s="221">
        <f>O946*H946</f>
        <v>0</v>
      </c>
      <c r="Q946" s="221">
        <v>0.00016000000000000001</v>
      </c>
      <c r="R946" s="221">
        <f>Q946*H946</f>
        <v>0</v>
      </c>
      <c r="S946" s="221">
        <v>0</v>
      </c>
      <c r="T946" s="22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23" t="s">
        <v>246</v>
      </c>
      <c r="AT946" s="223" t="s">
        <v>243</v>
      </c>
      <c r="AU946" s="223" t="s">
        <v>82</v>
      </c>
      <c r="AY946" s="17" t="s">
        <v>202</v>
      </c>
      <c r="BE946" s="224">
        <f>IF(N946="základní",J946,0)</f>
        <v>0</v>
      </c>
      <c r="BF946" s="224">
        <f>IF(N946="snížená",J946,0)</f>
        <v>0</v>
      </c>
      <c r="BG946" s="224">
        <f>IF(N946="zákl. přenesená",J946,0)</f>
        <v>0</v>
      </c>
      <c r="BH946" s="224">
        <f>IF(N946="sníž. přenesená",J946,0)</f>
        <v>0</v>
      </c>
      <c r="BI946" s="224">
        <f>IF(N946="nulová",J946,0)</f>
        <v>0</v>
      </c>
      <c r="BJ946" s="17" t="s">
        <v>80</v>
      </c>
      <c r="BK946" s="224">
        <f>ROUND(I946*H946,2)</f>
        <v>0</v>
      </c>
      <c r="BL946" s="17" t="s">
        <v>235</v>
      </c>
      <c r="BM946" s="223" t="s">
        <v>4513</v>
      </c>
    </row>
    <row r="947" s="2" customFormat="1" ht="16.5" customHeight="1">
      <c r="A947" s="38"/>
      <c r="B947" s="39"/>
      <c r="C947" s="242" t="s">
        <v>4514</v>
      </c>
      <c r="D947" s="242" t="s">
        <v>243</v>
      </c>
      <c r="E947" s="243" t="s">
        <v>4515</v>
      </c>
      <c r="F947" s="244" t="s">
        <v>4516</v>
      </c>
      <c r="G947" s="245" t="s">
        <v>280</v>
      </c>
      <c r="H947" s="246">
        <v>4</v>
      </c>
      <c r="I947" s="247"/>
      <c r="J947" s="248">
        <f>ROUND(I947*H947,2)</f>
        <v>0</v>
      </c>
      <c r="K947" s="244" t="s">
        <v>19</v>
      </c>
      <c r="L947" s="249"/>
      <c r="M947" s="250" t="s">
        <v>19</v>
      </c>
      <c r="N947" s="251" t="s">
        <v>44</v>
      </c>
      <c r="O947" s="84"/>
      <c r="P947" s="221">
        <f>O947*H947</f>
        <v>0</v>
      </c>
      <c r="Q947" s="221">
        <v>0.00016000000000000001</v>
      </c>
      <c r="R947" s="221">
        <f>Q947*H947</f>
        <v>0.00064000000000000005</v>
      </c>
      <c r="S947" s="221">
        <v>0</v>
      </c>
      <c r="T947" s="22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23" t="s">
        <v>246</v>
      </c>
      <c r="AT947" s="223" t="s">
        <v>243</v>
      </c>
      <c r="AU947" s="223" t="s">
        <v>82</v>
      </c>
      <c r="AY947" s="17" t="s">
        <v>202</v>
      </c>
      <c r="BE947" s="224">
        <f>IF(N947="základní",J947,0)</f>
        <v>0</v>
      </c>
      <c r="BF947" s="224">
        <f>IF(N947="snížená",J947,0)</f>
        <v>0</v>
      </c>
      <c r="BG947" s="224">
        <f>IF(N947="zákl. přenesená",J947,0)</f>
        <v>0</v>
      </c>
      <c r="BH947" s="224">
        <f>IF(N947="sníž. přenesená",J947,0)</f>
        <v>0</v>
      </c>
      <c r="BI947" s="224">
        <f>IF(N947="nulová",J947,0)</f>
        <v>0</v>
      </c>
      <c r="BJ947" s="17" t="s">
        <v>80</v>
      </c>
      <c r="BK947" s="224">
        <f>ROUND(I947*H947,2)</f>
        <v>0</v>
      </c>
      <c r="BL947" s="17" t="s">
        <v>235</v>
      </c>
      <c r="BM947" s="223" t="s">
        <v>4517</v>
      </c>
    </row>
    <row r="948" s="2" customFormat="1" ht="16.5" customHeight="1">
      <c r="A948" s="38"/>
      <c r="B948" s="39"/>
      <c r="C948" s="242" t="s">
        <v>4518</v>
      </c>
      <c r="D948" s="242" t="s">
        <v>243</v>
      </c>
      <c r="E948" s="243" t="s">
        <v>4519</v>
      </c>
      <c r="F948" s="244" t="s">
        <v>4520</v>
      </c>
      <c r="G948" s="245" t="s">
        <v>280</v>
      </c>
      <c r="H948" s="246">
        <v>7</v>
      </c>
      <c r="I948" s="247"/>
      <c r="J948" s="248">
        <f>ROUND(I948*H948,2)</f>
        <v>0</v>
      </c>
      <c r="K948" s="244" t="s">
        <v>19</v>
      </c>
      <c r="L948" s="249"/>
      <c r="M948" s="250" t="s">
        <v>19</v>
      </c>
      <c r="N948" s="251" t="s">
        <v>44</v>
      </c>
      <c r="O948" s="84"/>
      <c r="P948" s="221">
        <f>O948*H948</f>
        <v>0</v>
      </c>
      <c r="Q948" s="221">
        <v>0</v>
      </c>
      <c r="R948" s="221">
        <f>Q948*H948</f>
        <v>0</v>
      </c>
      <c r="S948" s="221">
        <v>0</v>
      </c>
      <c r="T948" s="22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23" t="s">
        <v>246</v>
      </c>
      <c r="AT948" s="223" t="s">
        <v>243</v>
      </c>
      <c r="AU948" s="223" t="s">
        <v>82</v>
      </c>
      <c r="AY948" s="17" t="s">
        <v>202</v>
      </c>
      <c r="BE948" s="224">
        <f>IF(N948="základní",J948,0)</f>
        <v>0</v>
      </c>
      <c r="BF948" s="224">
        <f>IF(N948="snížená",J948,0)</f>
        <v>0</v>
      </c>
      <c r="BG948" s="224">
        <f>IF(N948="zákl. přenesená",J948,0)</f>
        <v>0</v>
      </c>
      <c r="BH948" s="224">
        <f>IF(N948="sníž. přenesená",J948,0)</f>
        <v>0</v>
      </c>
      <c r="BI948" s="224">
        <f>IF(N948="nulová",J948,0)</f>
        <v>0</v>
      </c>
      <c r="BJ948" s="17" t="s">
        <v>80</v>
      </c>
      <c r="BK948" s="224">
        <f>ROUND(I948*H948,2)</f>
        <v>0</v>
      </c>
      <c r="BL948" s="17" t="s">
        <v>235</v>
      </c>
      <c r="BM948" s="223" t="s">
        <v>4521</v>
      </c>
    </row>
    <row r="949" s="2" customFormat="1" ht="16.5" customHeight="1">
      <c r="A949" s="38"/>
      <c r="B949" s="39"/>
      <c r="C949" s="242" t="s">
        <v>4522</v>
      </c>
      <c r="D949" s="242" t="s">
        <v>243</v>
      </c>
      <c r="E949" s="243" t="s">
        <v>4523</v>
      </c>
      <c r="F949" s="244" t="s">
        <v>4524</v>
      </c>
      <c r="G949" s="245" t="s">
        <v>280</v>
      </c>
      <c r="H949" s="246">
        <v>0</v>
      </c>
      <c r="I949" s="247"/>
      <c r="J949" s="248">
        <f>ROUND(I949*H949,2)</f>
        <v>0</v>
      </c>
      <c r="K949" s="244" t="s">
        <v>19</v>
      </c>
      <c r="L949" s="249"/>
      <c r="M949" s="250" t="s">
        <v>19</v>
      </c>
      <c r="N949" s="251" t="s">
        <v>44</v>
      </c>
      <c r="O949" s="84"/>
      <c r="P949" s="221">
        <f>O949*H949</f>
        <v>0</v>
      </c>
      <c r="Q949" s="221">
        <v>0</v>
      </c>
      <c r="R949" s="221">
        <f>Q949*H949</f>
        <v>0</v>
      </c>
      <c r="S949" s="221">
        <v>0</v>
      </c>
      <c r="T949" s="222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3" t="s">
        <v>246</v>
      </c>
      <c r="AT949" s="223" t="s">
        <v>243</v>
      </c>
      <c r="AU949" s="223" t="s">
        <v>82</v>
      </c>
      <c r="AY949" s="17" t="s">
        <v>202</v>
      </c>
      <c r="BE949" s="224">
        <f>IF(N949="základní",J949,0)</f>
        <v>0</v>
      </c>
      <c r="BF949" s="224">
        <f>IF(N949="snížená",J949,0)</f>
        <v>0</v>
      </c>
      <c r="BG949" s="224">
        <f>IF(N949="zákl. přenesená",J949,0)</f>
        <v>0</v>
      </c>
      <c r="BH949" s="224">
        <f>IF(N949="sníž. přenesená",J949,0)</f>
        <v>0</v>
      </c>
      <c r="BI949" s="224">
        <f>IF(N949="nulová",J949,0)</f>
        <v>0</v>
      </c>
      <c r="BJ949" s="17" t="s">
        <v>80</v>
      </c>
      <c r="BK949" s="224">
        <f>ROUND(I949*H949,2)</f>
        <v>0</v>
      </c>
      <c r="BL949" s="17" t="s">
        <v>235</v>
      </c>
      <c r="BM949" s="223" t="s">
        <v>4525</v>
      </c>
    </row>
    <row r="950" s="2" customFormat="1" ht="16.5" customHeight="1">
      <c r="A950" s="38"/>
      <c r="B950" s="39"/>
      <c r="C950" s="242" t="s">
        <v>4526</v>
      </c>
      <c r="D950" s="242" t="s">
        <v>243</v>
      </c>
      <c r="E950" s="243" t="s">
        <v>4527</v>
      </c>
      <c r="F950" s="244" t="s">
        <v>4528</v>
      </c>
      <c r="G950" s="245" t="s">
        <v>280</v>
      </c>
      <c r="H950" s="246">
        <v>0</v>
      </c>
      <c r="I950" s="247"/>
      <c r="J950" s="248">
        <f>ROUND(I950*H950,2)</f>
        <v>0</v>
      </c>
      <c r="K950" s="244" t="s">
        <v>19</v>
      </c>
      <c r="L950" s="249"/>
      <c r="M950" s="250" t="s">
        <v>19</v>
      </c>
      <c r="N950" s="251" t="s">
        <v>44</v>
      </c>
      <c r="O950" s="84"/>
      <c r="P950" s="221">
        <f>O950*H950</f>
        <v>0</v>
      </c>
      <c r="Q950" s="221">
        <v>0</v>
      </c>
      <c r="R950" s="221">
        <f>Q950*H950</f>
        <v>0</v>
      </c>
      <c r="S950" s="221">
        <v>0</v>
      </c>
      <c r="T950" s="22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23" t="s">
        <v>246</v>
      </c>
      <c r="AT950" s="223" t="s">
        <v>243</v>
      </c>
      <c r="AU950" s="223" t="s">
        <v>82</v>
      </c>
      <c r="AY950" s="17" t="s">
        <v>202</v>
      </c>
      <c r="BE950" s="224">
        <f>IF(N950="základní",J950,0)</f>
        <v>0</v>
      </c>
      <c r="BF950" s="224">
        <f>IF(N950="snížená",J950,0)</f>
        <v>0</v>
      </c>
      <c r="BG950" s="224">
        <f>IF(N950="zákl. přenesená",J950,0)</f>
        <v>0</v>
      </c>
      <c r="BH950" s="224">
        <f>IF(N950="sníž. přenesená",J950,0)</f>
        <v>0</v>
      </c>
      <c r="BI950" s="224">
        <f>IF(N950="nulová",J950,0)</f>
        <v>0</v>
      </c>
      <c r="BJ950" s="17" t="s">
        <v>80</v>
      </c>
      <c r="BK950" s="224">
        <f>ROUND(I950*H950,2)</f>
        <v>0</v>
      </c>
      <c r="BL950" s="17" t="s">
        <v>235</v>
      </c>
      <c r="BM950" s="223" t="s">
        <v>4529</v>
      </c>
    </row>
    <row r="951" s="2" customFormat="1" ht="16.5" customHeight="1">
      <c r="A951" s="38"/>
      <c r="B951" s="39"/>
      <c r="C951" s="242" t="s">
        <v>4530</v>
      </c>
      <c r="D951" s="242" t="s">
        <v>243</v>
      </c>
      <c r="E951" s="243" t="s">
        <v>4531</v>
      </c>
      <c r="F951" s="244" t="s">
        <v>4532</v>
      </c>
      <c r="G951" s="245" t="s">
        <v>280</v>
      </c>
      <c r="H951" s="246">
        <v>2</v>
      </c>
      <c r="I951" s="247"/>
      <c r="J951" s="248">
        <f>ROUND(I951*H951,2)</f>
        <v>0</v>
      </c>
      <c r="K951" s="244" t="s">
        <v>19</v>
      </c>
      <c r="L951" s="249"/>
      <c r="M951" s="250" t="s">
        <v>19</v>
      </c>
      <c r="N951" s="251" t="s">
        <v>44</v>
      </c>
      <c r="O951" s="84"/>
      <c r="P951" s="221">
        <f>O951*H951</f>
        <v>0</v>
      </c>
      <c r="Q951" s="221">
        <v>0.0048199999999999996</v>
      </c>
      <c r="R951" s="221">
        <f>Q951*H951</f>
        <v>0.0096399999999999993</v>
      </c>
      <c r="S951" s="221">
        <v>0</v>
      </c>
      <c r="T951" s="222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23" t="s">
        <v>246</v>
      </c>
      <c r="AT951" s="223" t="s">
        <v>243</v>
      </c>
      <c r="AU951" s="223" t="s">
        <v>82</v>
      </c>
      <c r="AY951" s="17" t="s">
        <v>202</v>
      </c>
      <c r="BE951" s="224">
        <f>IF(N951="základní",J951,0)</f>
        <v>0</v>
      </c>
      <c r="BF951" s="224">
        <f>IF(N951="snížená",J951,0)</f>
        <v>0</v>
      </c>
      <c r="BG951" s="224">
        <f>IF(N951="zákl. přenesená",J951,0)</f>
        <v>0</v>
      </c>
      <c r="BH951" s="224">
        <f>IF(N951="sníž. přenesená",J951,0)</f>
        <v>0</v>
      </c>
      <c r="BI951" s="224">
        <f>IF(N951="nulová",J951,0)</f>
        <v>0</v>
      </c>
      <c r="BJ951" s="17" t="s">
        <v>80</v>
      </c>
      <c r="BK951" s="224">
        <f>ROUND(I951*H951,2)</f>
        <v>0</v>
      </c>
      <c r="BL951" s="17" t="s">
        <v>235</v>
      </c>
      <c r="BM951" s="223" t="s">
        <v>4533</v>
      </c>
    </row>
    <row r="952" s="2" customFormat="1" ht="16.5" customHeight="1">
      <c r="A952" s="38"/>
      <c r="B952" s="39"/>
      <c r="C952" s="242" t="s">
        <v>4534</v>
      </c>
      <c r="D952" s="242" t="s">
        <v>243</v>
      </c>
      <c r="E952" s="243" t="s">
        <v>4535</v>
      </c>
      <c r="F952" s="244" t="s">
        <v>4536</v>
      </c>
      <c r="G952" s="245" t="s">
        <v>280</v>
      </c>
      <c r="H952" s="246">
        <v>4</v>
      </c>
      <c r="I952" s="247"/>
      <c r="J952" s="248">
        <f>ROUND(I952*H952,2)</f>
        <v>0</v>
      </c>
      <c r="K952" s="244" t="s">
        <v>19</v>
      </c>
      <c r="L952" s="249"/>
      <c r="M952" s="250" t="s">
        <v>19</v>
      </c>
      <c r="N952" s="251" t="s">
        <v>44</v>
      </c>
      <c r="O952" s="84"/>
      <c r="P952" s="221">
        <f>O952*H952</f>
        <v>0</v>
      </c>
      <c r="Q952" s="221">
        <v>0.0048199999999999996</v>
      </c>
      <c r="R952" s="221">
        <f>Q952*H952</f>
        <v>0.019279999999999999</v>
      </c>
      <c r="S952" s="221">
        <v>0</v>
      </c>
      <c r="T952" s="22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3" t="s">
        <v>246</v>
      </c>
      <c r="AT952" s="223" t="s">
        <v>243</v>
      </c>
      <c r="AU952" s="223" t="s">
        <v>82</v>
      </c>
      <c r="AY952" s="17" t="s">
        <v>202</v>
      </c>
      <c r="BE952" s="224">
        <f>IF(N952="základní",J952,0)</f>
        <v>0</v>
      </c>
      <c r="BF952" s="224">
        <f>IF(N952="snížená",J952,0)</f>
        <v>0</v>
      </c>
      <c r="BG952" s="224">
        <f>IF(N952="zákl. přenesená",J952,0)</f>
        <v>0</v>
      </c>
      <c r="BH952" s="224">
        <f>IF(N952="sníž. přenesená",J952,0)</f>
        <v>0</v>
      </c>
      <c r="BI952" s="224">
        <f>IF(N952="nulová",J952,0)</f>
        <v>0</v>
      </c>
      <c r="BJ952" s="17" t="s">
        <v>80</v>
      </c>
      <c r="BK952" s="224">
        <f>ROUND(I952*H952,2)</f>
        <v>0</v>
      </c>
      <c r="BL952" s="17" t="s">
        <v>235</v>
      </c>
      <c r="BM952" s="223" t="s">
        <v>4537</v>
      </c>
    </row>
    <row r="953" s="2" customFormat="1" ht="16.5" customHeight="1">
      <c r="A953" s="38"/>
      <c r="B953" s="39"/>
      <c r="C953" s="242" t="s">
        <v>4538</v>
      </c>
      <c r="D953" s="242" t="s">
        <v>243</v>
      </c>
      <c r="E953" s="243" t="s">
        <v>4539</v>
      </c>
      <c r="F953" s="244" t="s">
        <v>4540</v>
      </c>
      <c r="G953" s="245" t="s">
        <v>280</v>
      </c>
      <c r="H953" s="246">
        <v>8</v>
      </c>
      <c r="I953" s="247"/>
      <c r="J953" s="248">
        <f>ROUND(I953*H953,2)</f>
        <v>0</v>
      </c>
      <c r="K953" s="244" t="s">
        <v>19</v>
      </c>
      <c r="L953" s="249"/>
      <c r="M953" s="250" t="s">
        <v>19</v>
      </c>
      <c r="N953" s="251" t="s">
        <v>44</v>
      </c>
      <c r="O953" s="84"/>
      <c r="P953" s="221">
        <f>O953*H953</f>
        <v>0</v>
      </c>
      <c r="Q953" s="221">
        <v>0.0048199999999999996</v>
      </c>
      <c r="R953" s="221">
        <f>Q953*H953</f>
        <v>0.038559999999999997</v>
      </c>
      <c r="S953" s="221">
        <v>0</v>
      </c>
      <c r="T953" s="22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3" t="s">
        <v>246</v>
      </c>
      <c r="AT953" s="223" t="s">
        <v>243</v>
      </c>
      <c r="AU953" s="223" t="s">
        <v>82</v>
      </c>
      <c r="AY953" s="17" t="s">
        <v>202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80</v>
      </c>
      <c r="BK953" s="224">
        <f>ROUND(I953*H953,2)</f>
        <v>0</v>
      </c>
      <c r="BL953" s="17" t="s">
        <v>235</v>
      </c>
      <c r="BM953" s="223" t="s">
        <v>4541</v>
      </c>
    </row>
    <row r="954" s="2" customFormat="1" ht="16.5" customHeight="1">
      <c r="A954" s="38"/>
      <c r="B954" s="39"/>
      <c r="C954" s="242" t="s">
        <v>4542</v>
      </c>
      <c r="D954" s="242" t="s">
        <v>243</v>
      </c>
      <c r="E954" s="243" t="s">
        <v>4543</v>
      </c>
      <c r="F954" s="244" t="s">
        <v>4544</v>
      </c>
      <c r="G954" s="245" t="s">
        <v>280</v>
      </c>
      <c r="H954" s="246">
        <v>2</v>
      </c>
      <c r="I954" s="247"/>
      <c r="J954" s="248">
        <f>ROUND(I954*H954,2)</f>
        <v>0</v>
      </c>
      <c r="K954" s="244" t="s">
        <v>19</v>
      </c>
      <c r="L954" s="249"/>
      <c r="M954" s="250" t="s">
        <v>19</v>
      </c>
      <c r="N954" s="251" t="s">
        <v>44</v>
      </c>
      <c r="O954" s="84"/>
      <c r="P954" s="221">
        <f>O954*H954</f>
        <v>0</v>
      </c>
      <c r="Q954" s="221">
        <v>0</v>
      </c>
      <c r="R954" s="221">
        <f>Q954*H954</f>
        <v>0</v>
      </c>
      <c r="S954" s="221">
        <v>0</v>
      </c>
      <c r="T954" s="222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3" t="s">
        <v>246</v>
      </c>
      <c r="AT954" s="223" t="s">
        <v>243</v>
      </c>
      <c r="AU954" s="223" t="s">
        <v>82</v>
      </c>
      <c r="AY954" s="17" t="s">
        <v>202</v>
      </c>
      <c r="BE954" s="224">
        <f>IF(N954="základní",J954,0)</f>
        <v>0</v>
      </c>
      <c r="BF954" s="224">
        <f>IF(N954="snížená",J954,0)</f>
        <v>0</v>
      </c>
      <c r="BG954" s="224">
        <f>IF(N954="zákl. přenesená",J954,0)</f>
        <v>0</v>
      </c>
      <c r="BH954" s="224">
        <f>IF(N954="sníž. přenesená",J954,0)</f>
        <v>0</v>
      </c>
      <c r="BI954" s="224">
        <f>IF(N954="nulová",J954,0)</f>
        <v>0</v>
      </c>
      <c r="BJ954" s="17" t="s">
        <v>80</v>
      </c>
      <c r="BK954" s="224">
        <f>ROUND(I954*H954,2)</f>
        <v>0</v>
      </c>
      <c r="BL954" s="17" t="s">
        <v>235</v>
      </c>
      <c r="BM954" s="223" t="s">
        <v>4545</v>
      </c>
    </row>
    <row r="955" s="2" customFormat="1" ht="16.5" customHeight="1">
      <c r="A955" s="38"/>
      <c r="B955" s="39"/>
      <c r="C955" s="242" t="s">
        <v>4546</v>
      </c>
      <c r="D955" s="242" t="s">
        <v>243</v>
      </c>
      <c r="E955" s="243" t="s">
        <v>4547</v>
      </c>
      <c r="F955" s="244" t="s">
        <v>4548</v>
      </c>
      <c r="G955" s="245" t="s">
        <v>280</v>
      </c>
      <c r="H955" s="246">
        <v>3</v>
      </c>
      <c r="I955" s="247"/>
      <c r="J955" s="248">
        <f>ROUND(I955*H955,2)</f>
        <v>0</v>
      </c>
      <c r="K955" s="244" t="s">
        <v>19</v>
      </c>
      <c r="L955" s="249"/>
      <c r="M955" s="250" t="s">
        <v>19</v>
      </c>
      <c r="N955" s="251" t="s">
        <v>44</v>
      </c>
      <c r="O955" s="84"/>
      <c r="P955" s="221">
        <f>O955*H955</f>
        <v>0</v>
      </c>
      <c r="Q955" s="221">
        <v>0</v>
      </c>
      <c r="R955" s="221">
        <f>Q955*H955</f>
        <v>0</v>
      </c>
      <c r="S955" s="221">
        <v>0</v>
      </c>
      <c r="T955" s="22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3" t="s">
        <v>246</v>
      </c>
      <c r="AT955" s="223" t="s">
        <v>243</v>
      </c>
      <c r="AU955" s="223" t="s">
        <v>82</v>
      </c>
      <c r="AY955" s="17" t="s">
        <v>202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7" t="s">
        <v>80</v>
      </c>
      <c r="BK955" s="224">
        <f>ROUND(I955*H955,2)</f>
        <v>0</v>
      </c>
      <c r="BL955" s="17" t="s">
        <v>235</v>
      </c>
      <c r="BM955" s="223" t="s">
        <v>4549</v>
      </c>
    </row>
    <row r="956" s="2" customFormat="1" ht="16.5" customHeight="1">
      <c r="A956" s="38"/>
      <c r="B956" s="39"/>
      <c r="C956" s="242" t="s">
        <v>4550</v>
      </c>
      <c r="D956" s="242" t="s">
        <v>243</v>
      </c>
      <c r="E956" s="243" t="s">
        <v>4551</v>
      </c>
      <c r="F956" s="244" t="s">
        <v>4552</v>
      </c>
      <c r="G956" s="245" t="s">
        <v>280</v>
      </c>
      <c r="H956" s="246">
        <v>20</v>
      </c>
      <c r="I956" s="247"/>
      <c r="J956" s="248">
        <f>ROUND(I956*H956,2)</f>
        <v>0</v>
      </c>
      <c r="K956" s="244" t="s">
        <v>19</v>
      </c>
      <c r="L956" s="249"/>
      <c r="M956" s="250" t="s">
        <v>19</v>
      </c>
      <c r="N956" s="251" t="s">
        <v>44</v>
      </c>
      <c r="O956" s="84"/>
      <c r="P956" s="221">
        <f>O956*H956</f>
        <v>0</v>
      </c>
      <c r="Q956" s="221">
        <v>0</v>
      </c>
      <c r="R956" s="221">
        <f>Q956*H956</f>
        <v>0</v>
      </c>
      <c r="S956" s="221">
        <v>0</v>
      </c>
      <c r="T956" s="222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23" t="s">
        <v>246</v>
      </c>
      <c r="AT956" s="223" t="s">
        <v>243</v>
      </c>
      <c r="AU956" s="223" t="s">
        <v>82</v>
      </c>
      <c r="AY956" s="17" t="s">
        <v>202</v>
      </c>
      <c r="BE956" s="224">
        <f>IF(N956="základní",J956,0)</f>
        <v>0</v>
      </c>
      <c r="BF956" s="224">
        <f>IF(N956="snížená",J956,0)</f>
        <v>0</v>
      </c>
      <c r="BG956" s="224">
        <f>IF(N956="zákl. přenesená",J956,0)</f>
        <v>0</v>
      </c>
      <c r="BH956" s="224">
        <f>IF(N956="sníž. přenesená",J956,0)</f>
        <v>0</v>
      </c>
      <c r="BI956" s="224">
        <f>IF(N956="nulová",J956,0)</f>
        <v>0</v>
      </c>
      <c r="BJ956" s="17" t="s">
        <v>80</v>
      </c>
      <c r="BK956" s="224">
        <f>ROUND(I956*H956,2)</f>
        <v>0</v>
      </c>
      <c r="BL956" s="17" t="s">
        <v>235</v>
      </c>
      <c r="BM956" s="223" t="s">
        <v>4553</v>
      </c>
    </row>
    <row r="957" s="2" customFormat="1" ht="16.5" customHeight="1">
      <c r="A957" s="38"/>
      <c r="B957" s="39"/>
      <c r="C957" s="242" t="s">
        <v>4554</v>
      </c>
      <c r="D957" s="242" t="s">
        <v>243</v>
      </c>
      <c r="E957" s="243" t="s">
        <v>4555</v>
      </c>
      <c r="F957" s="244" t="s">
        <v>4465</v>
      </c>
      <c r="G957" s="245" t="s">
        <v>280</v>
      </c>
      <c r="H957" s="246">
        <v>0</v>
      </c>
      <c r="I957" s="247"/>
      <c r="J957" s="248">
        <f>ROUND(I957*H957,2)</f>
        <v>0</v>
      </c>
      <c r="K957" s="244" t="s">
        <v>19</v>
      </c>
      <c r="L957" s="249"/>
      <c r="M957" s="250" t="s">
        <v>19</v>
      </c>
      <c r="N957" s="251" t="s">
        <v>44</v>
      </c>
      <c r="O957" s="84"/>
      <c r="P957" s="221">
        <f>O957*H957</f>
        <v>0</v>
      </c>
      <c r="Q957" s="221">
        <v>0</v>
      </c>
      <c r="R957" s="221">
        <f>Q957*H957</f>
        <v>0</v>
      </c>
      <c r="S957" s="221">
        <v>0</v>
      </c>
      <c r="T957" s="222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23" t="s">
        <v>246</v>
      </c>
      <c r="AT957" s="223" t="s">
        <v>243</v>
      </c>
      <c r="AU957" s="223" t="s">
        <v>82</v>
      </c>
      <c r="AY957" s="17" t="s">
        <v>202</v>
      </c>
      <c r="BE957" s="224">
        <f>IF(N957="základní",J957,0)</f>
        <v>0</v>
      </c>
      <c r="BF957" s="224">
        <f>IF(N957="snížená",J957,0)</f>
        <v>0</v>
      </c>
      <c r="BG957" s="224">
        <f>IF(N957="zákl. přenesená",J957,0)</f>
        <v>0</v>
      </c>
      <c r="BH957" s="224">
        <f>IF(N957="sníž. přenesená",J957,0)</f>
        <v>0</v>
      </c>
      <c r="BI957" s="224">
        <f>IF(N957="nulová",J957,0)</f>
        <v>0</v>
      </c>
      <c r="BJ957" s="17" t="s">
        <v>80</v>
      </c>
      <c r="BK957" s="224">
        <f>ROUND(I957*H957,2)</f>
        <v>0</v>
      </c>
      <c r="BL957" s="17" t="s">
        <v>235</v>
      </c>
      <c r="BM957" s="223" t="s">
        <v>4556</v>
      </c>
    </row>
    <row r="958" s="2" customFormat="1" ht="16.5" customHeight="1">
      <c r="A958" s="38"/>
      <c r="B958" s="39"/>
      <c r="C958" s="242" t="s">
        <v>4557</v>
      </c>
      <c r="D958" s="242" t="s">
        <v>243</v>
      </c>
      <c r="E958" s="243" t="s">
        <v>4558</v>
      </c>
      <c r="F958" s="244" t="s">
        <v>4465</v>
      </c>
      <c r="G958" s="245" t="s">
        <v>280</v>
      </c>
      <c r="H958" s="246">
        <v>2</v>
      </c>
      <c r="I958" s="247"/>
      <c r="J958" s="248">
        <f>ROUND(I958*H958,2)</f>
        <v>0</v>
      </c>
      <c r="K958" s="244" t="s">
        <v>19</v>
      </c>
      <c r="L958" s="249"/>
      <c r="M958" s="250" t="s">
        <v>19</v>
      </c>
      <c r="N958" s="251" t="s">
        <v>44</v>
      </c>
      <c r="O958" s="84"/>
      <c r="P958" s="221">
        <f>O958*H958</f>
        <v>0</v>
      </c>
      <c r="Q958" s="221">
        <v>0</v>
      </c>
      <c r="R958" s="221">
        <f>Q958*H958</f>
        <v>0</v>
      </c>
      <c r="S958" s="221">
        <v>0</v>
      </c>
      <c r="T958" s="22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3" t="s">
        <v>246</v>
      </c>
      <c r="AT958" s="223" t="s">
        <v>243</v>
      </c>
      <c r="AU958" s="223" t="s">
        <v>82</v>
      </c>
      <c r="AY958" s="17" t="s">
        <v>202</v>
      </c>
      <c r="BE958" s="224">
        <f>IF(N958="základní",J958,0)</f>
        <v>0</v>
      </c>
      <c r="BF958" s="224">
        <f>IF(N958="snížená",J958,0)</f>
        <v>0</v>
      </c>
      <c r="BG958" s="224">
        <f>IF(N958="zákl. přenesená",J958,0)</f>
        <v>0</v>
      </c>
      <c r="BH958" s="224">
        <f>IF(N958="sníž. přenesená",J958,0)</f>
        <v>0</v>
      </c>
      <c r="BI958" s="224">
        <f>IF(N958="nulová",J958,0)</f>
        <v>0</v>
      </c>
      <c r="BJ958" s="17" t="s">
        <v>80</v>
      </c>
      <c r="BK958" s="224">
        <f>ROUND(I958*H958,2)</f>
        <v>0</v>
      </c>
      <c r="BL958" s="17" t="s">
        <v>235</v>
      </c>
      <c r="BM958" s="223" t="s">
        <v>4559</v>
      </c>
    </row>
    <row r="959" s="2" customFormat="1" ht="21.75" customHeight="1">
      <c r="A959" s="38"/>
      <c r="B959" s="39"/>
      <c r="C959" s="212" t="s">
        <v>4560</v>
      </c>
      <c r="D959" s="212" t="s">
        <v>205</v>
      </c>
      <c r="E959" s="213" t="s">
        <v>4561</v>
      </c>
      <c r="F959" s="214" t="s">
        <v>4562</v>
      </c>
      <c r="G959" s="215" t="s">
        <v>280</v>
      </c>
      <c r="H959" s="216">
        <v>21</v>
      </c>
      <c r="I959" s="217"/>
      <c r="J959" s="218">
        <f>ROUND(I959*H959,2)</f>
        <v>0</v>
      </c>
      <c r="K959" s="214" t="s">
        <v>209</v>
      </c>
      <c r="L959" s="44"/>
      <c r="M959" s="219" t="s">
        <v>19</v>
      </c>
      <c r="N959" s="220" t="s">
        <v>44</v>
      </c>
      <c r="O959" s="84"/>
      <c r="P959" s="221">
        <f>O959*H959</f>
        <v>0</v>
      </c>
      <c r="Q959" s="221">
        <v>0.00052999999999999998</v>
      </c>
      <c r="R959" s="221">
        <f>Q959*H959</f>
        <v>0.011129999999999999</v>
      </c>
      <c r="S959" s="221">
        <v>0</v>
      </c>
      <c r="T959" s="222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23" t="s">
        <v>230</v>
      </c>
      <c r="AT959" s="223" t="s">
        <v>205</v>
      </c>
      <c r="AU959" s="223" t="s">
        <v>82</v>
      </c>
      <c r="AY959" s="17" t="s">
        <v>202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80</v>
      </c>
      <c r="BK959" s="224">
        <f>ROUND(I959*H959,2)</f>
        <v>0</v>
      </c>
      <c r="BL959" s="17" t="s">
        <v>230</v>
      </c>
      <c r="BM959" s="223" t="s">
        <v>4563</v>
      </c>
    </row>
    <row r="960" s="2" customFormat="1">
      <c r="A960" s="38"/>
      <c r="B960" s="39"/>
      <c r="C960" s="40"/>
      <c r="D960" s="225" t="s">
        <v>212</v>
      </c>
      <c r="E960" s="40"/>
      <c r="F960" s="226" t="s">
        <v>4564</v>
      </c>
      <c r="G960" s="40"/>
      <c r="H960" s="40"/>
      <c r="I960" s="227"/>
      <c r="J960" s="40"/>
      <c r="K960" s="40"/>
      <c r="L960" s="44"/>
      <c r="M960" s="228"/>
      <c r="N960" s="229"/>
      <c r="O960" s="84"/>
      <c r="P960" s="84"/>
      <c r="Q960" s="84"/>
      <c r="R960" s="84"/>
      <c r="S960" s="84"/>
      <c r="T960" s="85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7" t="s">
        <v>212</v>
      </c>
      <c r="AU960" s="17" t="s">
        <v>82</v>
      </c>
    </row>
    <row r="961" s="2" customFormat="1" ht="21.75" customHeight="1">
      <c r="A961" s="38"/>
      <c r="B961" s="39"/>
      <c r="C961" s="242" t="s">
        <v>2072</v>
      </c>
      <c r="D961" s="242" t="s">
        <v>243</v>
      </c>
      <c r="E961" s="243" t="s">
        <v>1261</v>
      </c>
      <c r="F961" s="244" t="s">
        <v>695</v>
      </c>
      <c r="G961" s="245" t="s">
        <v>280</v>
      </c>
      <c r="H961" s="246">
        <v>0</v>
      </c>
      <c r="I961" s="247"/>
      <c r="J961" s="248">
        <f>ROUND(I961*H961,2)</f>
        <v>0</v>
      </c>
      <c r="K961" s="244" t="s">
        <v>19</v>
      </c>
      <c r="L961" s="249"/>
      <c r="M961" s="250" t="s">
        <v>19</v>
      </c>
      <c r="N961" s="251" t="s">
        <v>44</v>
      </c>
      <c r="O961" s="84"/>
      <c r="P961" s="221">
        <f>O961*H961</f>
        <v>0</v>
      </c>
      <c r="Q961" s="221">
        <v>0.052999999999999998</v>
      </c>
      <c r="R961" s="221">
        <f>Q961*H961</f>
        <v>0</v>
      </c>
      <c r="S961" s="221">
        <v>0</v>
      </c>
      <c r="T961" s="22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23" t="s">
        <v>246</v>
      </c>
      <c r="AT961" s="223" t="s">
        <v>243</v>
      </c>
      <c r="AU961" s="223" t="s">
        <v>82</v>
      </c>
      <c r="AY961" s="17" t="s">
        <v>202</v>
      </c>
      <c r="BE961" s="224">
        <f>IF(N961="základní",J961,0)</f>
        <v>0</v>
      </c>
      <c r="BF961" s="224">
        <f>IF(N961="snížená",J961,0)</f>
        <v>0</v>
      </c>
      <c r="BG961" s="224">
        <f>IF(N961="zákl. přenesená",J961,0)</f>
        <v>0</v>
      </c>
      <c r="BH961" s="224">
        <f>IF(N961="sníž. přenesená",J961,0)</f>
        <v>0</v>
      </c>
      <c r="BI961" s="224">
        <f>IF(N961="nulová",J961,0)</f>
        <v>0</v>
      </c>
      <c r="BJ961" s="17" t="s">
        <v>80</v>
      </c>
      <c r="BK961" s="224">
        <f>ROUND(I961*H961,2)</f>
        <v>0</v>
      </c>
      <c r="BL961" s="17" t="s">
        <v>235</v>
      </c>
      <c r="BM961" s="223" t="s">
        <v>4565</v>
      </c>
    </row>
    <row r="962" s="2" customFormat="1">
      <c r="A962" s="38"/>
      <c r="B962" s="39"/>
      <c r="C962" s="40"/>
      <c r="D962" s="232" t="s">
        <v>491</v>
      </c>
      <c r="E962" s="40"/>
      <c r="F962" s="252" t="s">
        <v>492</v>
      </c>
      <c r="G962" s="40"/>
      <c r="H962" s="40"/>
      <c r="I962" s="227"/>
      <c r="J962" s="40"/>
      <c r="K962" s="40"/>
      <c r="L962" s="44"/>
      <c r="M962" s="228"/>
      <c r="N962" s="229"/>
      <c r="O962" s="84"/>
      <c r="P962" s="84"/>
      <c r="Q962" s="84"/>
      <c r="R962" s="84"/>
      <c r="S962" s="84"/>
      <c r="T962" s="85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491</v>
      </c>
      <c r="AU962" s="17" t="s">
        <v>82</v>
      </c>
    </row>
    <row r="963" s="2" customFormat="1" ht="16.5" customHeight="1">
      <c r="A963" s="38"/>
      <c r="B963" s="39"/>
      <c r="C963" s="242" t="s">
        <v>4566</v>
      </c>
      <c r="D963" s="242" t="s">
        <v>243</v>
      </c>
      <c r="E963" s="243" t="s">
        <v>1249</v>
      </c>
      <c r="F963" s="244" t="s">
        <v>1250</v>
      </c>
      <c r="G963" s="245" t="s">
        <v>280</v>
      </c>
      <c r="H963" s="246">
        <v>6</v>
      </c>
      <c r="I963" s="247"/>
      <c r="J963" s="248">
        <f>ROUND(I963*H963,2)</f>
        <v>0</v>
      </c>
      <c r="K963" s="244" t="s">
        <v>19</v>
      </c>
      <c r="L963" s="249"/>
      <c r="M963" s="250" t="s">
        <v>19</v>
      </c>
      <c r="N963" s="251" t="s">
        <v>44</v>
      </c>
      <c r="O963" s="84"/>
      <c r="P963" s="221">
        <f>O963*H963</f>
        <v>0</v>
      </c>
      <c r="Q963" s="221">
        <v>0.00016000000000000001</v>
      </c>
      <c r="R963" s="221">
        <f>Q963*H963</f>
        <v>0.00096000000000000013</v>
      </c>
      <c r="S963" s="221">
        <v>0</v>
      </c>
      <c r="T963" s="22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3" t="s">
        <v>246</v>
      </c>
      <c r="AT963" s="223" t="s">
        <v>243</v>
      </c>
      <c r="AU963" s="223" t="s">
        <v>82</v>
      </c>
      <c r="AY963" s="17" t="s">
        <v>202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7" t="s">
        <v>80</v>
      </c>
      <c r="BK963" s="224">
        <f>ROUND(I963*H963,2)</f>
        <v>0</v>
      </c>
      <c r="BL963" s="17" t="s">
        <v>235</v>
      </c>
      <c r="BM963" s="223" t="s">
        <v>4567</v>
      </c>
    </row>
    <row r="964" s="2" customFormat="1" ht="16.5" customHeight="1">
      <c r="A964" s="38"/>
      <c r="B964" s="39"/>
      <c r="C964" s="242" t="s">
        <v>4568</v>
      </c>
      <c r="D964" s="242" t="s">
        <v>243</v>
      </c>
      <c r="E964" s="243" t="s">
        <v>4569</v>
      </c>
      <c r="F964" s="244" t="s">
        <v>4570</v>
      </c>
      <c r="G964" s="245" t="s">
        <v>280</v>
      </c>
      <c r="H964" s="246">
        <v>2</v>
      </c>
      <c r="I964" s="247"/>
      <c r="J964" s="248">
        <f>ROUND(I964*H964,2)</f>
        <v>0</v>
      </c>
      <c r="K964" s="244" t="s">
        <v>19</v>
      </c>
      <c r="L964" s="249"/>
      <c r="M964" s="250" t="s">
        <v>19</v>
      </c>
      <c r="N964" s="251" t="s">
        <v>44</v>
      </c>
      <c r="O964" s="84"/>
      <c r="P964" s="221">
        <f>O964*H964</f>
        <v>0</v>
      </c>
      <c r="Q964" s="221">
        <v>0.0048199999999999996</v>
      </c>
      <c r="R964" s="221">
        <f>Q964*H964</f>
        <v>0.0096399999999999993</v>
      </c>
      <c r="S964" s="221">
        <v>0</v>
      </c>
      <c r="T964" s="22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23" t="s">
        <v>246</v>
      </c>
      <c r="AT964" s="223" t="s">
        <v>243</v>
      </c>
      <c r="AU964" s="223" t="s">
        <v>82</v>
      </c>
      <c r="AY964" s="17" t="s">
        <v>202</v>
      </c>
      <c r="BE964" s="224">
        <f>IF(N964="základní",J964,0)</f>
        <v>0</v>
      </c>
      <c r="BF964" s="224">
        <f>IF(N964="snížená",J964,0)</f>
        <v>0</v>
      </c>
      <c r="BG964" s="224">
        <f>IF(N964="zákl. přenesená",J964,0)</f>
        <v>0</v>
      </c>
      <c r="BH964" s="224">
        <f>IF(N964="sníž. přenesená",J964,0)</f>
        <v>0</v>
      </c>
      <c r="BI964" s="224">
        <f>IF(N964="nulová",J964,0)</f>
        <v>0</v>
      </c>
      <c r="BJ964" s="17" t="s">
        <v>80</v>
      </c>
      <c r="BK964" s="224">
        <f>ROUND(I964*H964,2)</f>
        <v>0</v>
      </c>
      <c r="BL964" s="17" t="s">
        <v>235</v>
      </c>
      <c r="BM964" s="223" t="s">
        <v>4571</v>
      </c>
    </row>
    <row r="965" s="2" customFormat="1" ht="16.5" customHeight="1">
      <c r="A965" s="38"/>
      <c r="B965" s="39"/>
      <c r="C965" s="242" t="s">
        <v>4572</v>
      </c>
      <c r="D965" s="242" t="s">
        <v>243</v>
      </c>
      <c r="E965" s="243" t="s">
        <v>4573</v>
      </c>
      <c r="F965" s="244" t="s">
        <v>4574</v>
      </c>
      <c r="G965" s="245" t="s">
        <v>280</v>
      </c>
      <c r="H965" s="246">
        <v>0</v>
      </c>
      <c r="I965" s="247"/>
      <c r="J965" s="248">
        <f>ROUND(I965*H965,2)</f>
        <v>0</v>
      </c>
      <c r="K965" s="244" t="s">
        <v>19</v>
      </c>
      <c r="L965" s="249"/>
      <c r="M965" s="250" t="s">
        <v>19</v>
      </c>
      <c r="N965" s="251" t="s">
        <v>44</v>
      </c>
      <c r="O965" s="84"/>
      <c r="P965" s="221">
        <f>O965*H965</f>
        <v>0</v>
      </c>
      <c r="Q965" s="221">
        <v>0.0048199999999999996</v>
      </c>
      <c r="R965" s="221">
        <f>Q965*H965</f>
        <v>0</v>
      </c>
      <c r="S965" s="221">
        <v>0</v>
      </c>
      <c r="T965" s="222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23" t="s">
        <v>246</v>
      </c>
      <c r="AT965" s="223" t="s">
        <v>243</v>
      </c>
      <c r="AU965" s="223" t="s">
        <v>82</v>
      </c>
      <c r="AY965" s="17" t="s">
        <v>202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7" t="s">
        <v>80</v>
      </c>
      <c r="BK965" s="224">
        <f>ROUND(I965*H965,2)</f>
        <v>0</v>
      </c>
      <c r="BL965" s="17" t="s">
        <v>235</v>
      </c>
      <c r="BM965" s="223" t="s">
        <v>4575</v>
      </c>
    </row>
    <row r="966" s="2" customFormat="1" ht="16.5" customHeight="1">
      <c r="A966" s="38"/>
      <c r="B966" s="39"/>
      <c r="C966" s="242" t="s">
        <v>4576</v>
      </c>
      <c r="D966" s="242" t="s">
        <v>243</v>
      </c>
      <c r="E966" s="243" t="s">
        <v>4577</v>
      </c>
      <c r="F966" s="244" t="s">
        <v>4578</v>
      </c>
      <c r="G966" s="245" t="s">
        <v>280</v>
      </c>
      <c r="H966" s="246">
        <v>0</v>
      </c>
      <c r="I966" s="247"/>
      <c r="J966" s="248">
        <f>ROUND(I966*H966,2)</f>
        <v>0</v>
      </c>
      <c r="K966" s="244" t="s">
        <v>19</v>
      </c>
      <c r="L966" s="249"/>
      <c r="M966" s="250" t="s">
        <v>19</v>
      </c>
      <c r="N966" s="251" t="s">
        <v>44</v>
      </c>
      <c r="O966" s="84"/>
      <c r="P966" s="221">
        <f>O966*H966</f>
        <v>0</v>
      </c>
      <c r="Q966" s="221">
        <v>0.0048199999999999996</v>
      </c>
      <c r="R966" s="221">
        <f>Q966*H966</f>
        <v>0</v>
      </c>
      <c r="S966" s="221">
        <v>0</v>
      </c>
      <c r="T966" s="222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23" t="s">
        <v>246</v>
      </c>
      <c r="AT966" s="223" t="s">
        <v>243</v>
      </c>
      <c r="AU966" s="223" t="s">
        <v>82</v>
      </c>
      <c r="AY966" s="17" t="s">
        <v>202</v>
      </c>
      <c r="BE966" s="224">
        <f>IF(N966="základní",J966,0)</f>
        <v>0</v>
      </c>
      <c r="BF966" s="224">
        <f>IF(N966="snížená",J966,0)</f>
        <v>0</v>
      </c>
      <c r="BG966" s="224">
        <f>IF(N966="zákl. přenesená",J966,0)</f>
        <v>0</v>
      </c>
      <c r="BH966" s="224">
        <f>IF(N966="sníž. přenesená",J966,0)</f>
        <v>0</v>
      </c>
      <c r="BI966" s="224">
        <f>IF(N966="nulová",J966,0)</f>
        <v>0</v>
      </c>
      <c r="BJ966" s="17" t="s">
        <v>80</v>
      </c>
      <c r="BK966" s="224">
        <f>ROUND(I966*H966,2)</f>
        <v>0</v>
      </c>
      <c r="BL966" s="17" t="s">
        <v>235</v>
      </c>
      <c r="BM966" s="223" t="s">
        <v>4579</v>
      </c>
    </row>
    <row r="967" s="2" customFormat="1" ht="16.5" customHeight="1">
      <c r="A967" s="38"/>
      <c r="B967" s="39"/>
      <c r="C967" s="242" t="s">
        <v>4580</v>
      </c>
      <c r="D967" s="242" t="s">
        <v>243</v>
      </c>
      <c r="E967" s="243" t="s">
        <v>4581</v>
      </c>
      <c r="F967" s="244" t="s">
        <v>4582</v>
      </c>
      <c r="G967" s="245" t="s">
        <v>280</v>
      </c>
      <c r="H967" s="246">
        <v>1</v>
      </c>
      <c r="I967" s="247"/>
      <c r="J967" s="248">
        <f>ROUND(I967*H967,2)</f>
        <v>0</v>
      </c>
      <c r="K967" s="244" t="s">
        <v>19</v>
      </c>
      <c r="L967" s="249"/>
      <c r="M967" s="250" t="s">
        <v>19</v>
      </c>
      <c r="N967" s="251" t="s">
        <v>44</v>
      </c>
      <c r="O967" s="84"/>
      <c r="P967" s="221">
        <f>O967*H967</f>
        <v>0</v>
      </c>
      <c r="Q967" s="221">
        <v>0</v>
      </c>
      <c r="R967" s="221">
        <f>Q967*H967</f>
        <v>0</v>
      </c>
      <c r="S967" s="221">
        <v>0</v>
      </c>
      <c r="T967" s="22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23" t="s">
        <v>246</v>
      </c>
      <c r="AT967" s="223" t="s">
        <v>243</v>
      </c>
      <c r="AU967" s="223" t="s">
        <v>82</v>
      </c>
      <c r="AY967" s="17" t="s">
        <v>202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80</v>
      </c>
      <c r="BK967" s="224">
        <f>ROUND(I967*H967,2)</f>
        <v>0</v>
      </c>
      <c r="BL967" s="17" t="s">
        <v>235</v>
      </c>
      <c r="BM967" s="223" t="s">
        <v>4583</v>
      </c>
    </row>
    <row r="968" s="2" customFormat="1" ht="16.5" customHeight="1">
      <c r="A968" s="38"/>
      <c r="B968" s="39"/>
      <c r="C968" s="242" t="s">
        <v>4584</v>
      </c>
      <c r="D968" s="242" t="s">
        <v>243</v>
      </c>
      <c r="E968" s="243" t="s">
        <v>4585</v>
      </c>
      <c r="F968" s="244" t="s">
        <v>4586</v>
      </c>
      <c r="G968" s="245" t="s">
        <v>280</v>
      </c>
      <c r="H968" s="246">
        <v>3</v>
      </c>
      <c r="I968" s="247"/>
      <c r="J968" s="248">
        <f>ROUND(I968*H968,2)</f>
        <v>0</v>
      </c>
      <c r="K968" s="244" t="s">
        <v>19</v>
      </c>
      <c r="L968" s="249"/>
      <c r="M968" s="250" t="s">
        <v>19</v>
      </c>
      <c r="N968" s="251" t="s">
        <v>44</v>
      </c>
      <c r="O968" s="84"/>
      <c r="P968" s="221">
        <f>O968*H968</f>
        <v>0</v>
      </c>
      <c r="Q968" s="221">
        <v>0</v>
      </c>
      <c r="R968" s="221">
        <f>Q968*H968</f>
        <v>0</v>
      </c>
      <c r="S968" s="221">
        <v>0</v>
      </c>
      <c r="T968" s="222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23" t="s">
        <v>246</v>
      </c>
      <c r="AT968" s="223" t="s">
        <v>243</v>
      </c>
      <c r="AU968" s="223" t="s">
        <v>82</v>
      </c>
      <c r="AY968" s="17" t="s">
        <v>202</v>
      </c>
      <c r="BE968" s="224">
        <f>IF(N968="základní",J968,0)</f>
        <v>0</v>
      </c>
      <c r="BF968" s="224">
        <f>IF(N968="snížená",J968,0)</f>
        <v>0</v>
      </c>
      <c r="BG968" s="224">
        <f>IF(N968="zákl. přenesená",J968,0)</f>
        <v>0</v>
      </c>
      <c r="BH968" s="224">
        <f>IF(N968="sníž. přenesená",J968,0)</f>
        <v>0</v>
      </c>
      <c r="BI968" s="224">
        <f>IF(N968="nulová",J968,0)</f>
        <v>0</v>
      </c>
      <c r="BJ968" s="17" t="s">
        <v>80</v>
      </c>
      <c r="BK968" s="224">
        <f>ROUND(I968*H968,2)</f>
        <v>0</v>
      </c>
      <c r="BL968" s="17" t="s">
        <v>235</v>
      </c>
      <c r="BM968" s="223" t="s">
        <v>4587</v>
      </c>
    </row>
    <row r="969" s="2" customFormat="1" ht="16.5" customHeight="1">
      <c r="A969" s="38"/>
      <c r="B969" s="39"/>
      <c r="C969" s="242" t="s">
        <v>4588</v>
      </c>
      <c r="D969" s="242" t="s">
        <v>243</v>
      </c>
      <c r="E969" s="243" t="s">
        <v>4589</v>
      </c>
      <c r="F969" s="244" t="s">
        <v>4590</v>
      </c>
      <c r="G969" s="245" t="s">
        <v>280</v>
      </c>
      <c r="H969" s="246">
        <v>1</v>
      </c>
      <c r="I969" s="247"/>
      <c r="J969" s="248">
        <f>ROUND(I969*H969,2)</f>
        <v>0</v>
      </c>
      <c r="K969" s="244" t="s">
        <v>19</v>
      </c>
      <c r="L969" s="249"/>
      <c r="M969" s="250" t="s">
        <v>19</v>
      </c>
      <c r="N969" s="251" t="s">
        <v>44</v>
      </c>
      <c r="O969" s="84"/>
      <c r="P969" s="221">
        <f>O969*H969</f>
        <v>0</v>
      </c>
      <c r="Q969" s="221">
        <v>0</v>
      </c>
      <c r="R969" s="221">
        <f>Q969*H969</f>
        <v>0</v>
      </c>
      <c r="S969" s="221">
        <v>0</v>
      </c>
      <c r="T969" s="22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3" t="s">
        <v>246</v>
      </c>
      <c r="AT969" s="223" t="s">
        <v>243</v>
      </c>
      <c r="AU969" s="223" t="s">
        <v>82</v>
      </c>
      <c r="AY969" s="17" t="s">
        <v>202</v>
      </c>
      <c r="BE969" s="224">
        <f>IF(N969="základní",J969,0)</f>
        <v>0</v>
      </c>
      <c r="BF969" s="224">
        <f>IF(N969="snížená",J969,0)</f>
        <v>0</v>
      </c>
      <c r="BG969" s="224">
        <f>IF(N969="zákl. přenesená",J969,0)</f>
        <v>0</v>
      </c>
      <c r="BH969" s="224">
        <f>IF(N969="sníž. přenesená",J969,0)</f>
        <v>0</v>
      </c>
      <c r="BI969" s="224">
        <f>IF(N969="nulová",J969,0)</f>
        <v>0</v>
      </c>
      <c r="BJ969" s="17" t="s">
        <v>80</v>
      </c>
      <c r="BK969" s="224">
        <f>ROUND(I969*H969,2)</f>
        <v>0</v>
      </c>
      <c r="BL969" s="17" t="s">
        <v>235</v>
      </c>
      <c r="BM969" s="223" t="s">
        <v>4591</v>
      </c>
    </row>
    <row r="970" s="2" customFormat="1" ht="16.5" customHeight="1">
      <c r="A970" s="38"/>
      <c r="B970" s="39"/>
      <c r="C970" s="242" t="s">
        <v>4592</v>
      </c>
      <c r="D970" s="242" t="s">
        <v>243</v>
      </c>
      <c r="E970" s="243" t="s">
        <v>4593</v>
      </c>
      <c r="F970" s="244" t="s">
        <v>4594</v>
      </c>
      <c r="G970" s="245" t="s">
        <v>280</v>
      </c>
      <c r="H970" s="246">
        <v>2</v>
      </c>
      <c r="I970" s="247"/>
      <c r="J970" s="248">
        <f>ROUND(I970*H970,2)</f>
        <v>0</v>
      </c>
      <c r="K970" s="244" t="s">
        <v>19</v>
      </c>
      <c r="L970" s="249"/>
      <c r="M970" s="250" t="s">
        <v>19</v>
      </c>
      <c r="N970" s="251" t="s">
        <v>44</v>
      </c>
      <c r="O970" s="84"/>
      <c r="P970" s="221">
        <f>O970*H970</f>
        <v>0</v>
      </c>
      <c r="Q970" s="221">
        <v>0</v>
      </c>
      <c r="R970" s="221">
        <f>Q970*H970</f>
        <v>0</v>
      </c>
      <c r="S970" s="221">
        <v>0</v>
      </c>
      <c r="T970" s="222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23" t="s">
        <v>246</v>
      </c>
      <c r="AT970" s="223" t="s">
        <v>243</v>
      </c>
      <c r="AU970" s="223" t="s">
        <v>82</v>
      </c>
      <c r="AY970" s="17" t="s">
        <v>202</v>
      </c>
      <c r="BE970" s="224">
        <f>IF(N970="základní",J970,0)</f>
        <v>0</v>
      </c>
      <c r="BF970" s="224">
        <f>IF(N970="snížená",J970,0)</f>
        <v>0</v>
      </c>
      <c r="BG970" s="224">
        <f>IF(N970="zákl. přenesená",J970,0)</f>
        <v>0</v>
      </c>
      <c r="BH970" s="224">
        <f>IF(N970="sníž. přenesená",J970,0)</f>
        <v>0</v>
      </c>
      <c r="BI970" s="224">
        <f>IF(N970="nulová",J970,0)</f>
        <v>0</v>
      </c>
      <c r="BJ970" s="17" t="s">
        <v>80</v>
      </c>
      <c r="BK970" s="224">
        <f>ROUND(I970*H970,2)</f>
        <v>0</v>
      </c>
      <c r="BL970" s="17" t="s">
        <v>235</v>
      </c>
      <c r="BM970" s="223" t="s">
        <v>4595</v>
      </c>
    </row>
    <row r="971" s="2" customFormat="1" ht="16.5" customHeight="1">
      <c r="A971" s="38"/>
      <c r="B971" s="39"/>
      <c r="C971" s="242" t="s">
        <v>4596</v>
      </c>
      <c r="D971" s="242" t="s">
        <v>243</v>
      </c>
      <c r="E971" s="243" t="s">
        <v>4597</v>
      </c>
      <c r="F971" s="244" t="s">
        <v>4598</v>
      </c>
      <c r="G971" s="245" t="s">
        <v>280</v>
      </c>
      <c r="H971" s="246">
        <v>3</v>
      </c>
      <c r="I971" s="247"/>
      <c r="J971" s="248">
        <f>ROUND(I971*H971,2)</f>
        <v>0</v>
      </c>
      <c r="K971" s="244" t="s">
        <v>19</v>
      </c>
      <c r="L971" s="249"/>
      <c r="M971" s="250" t="s">
        <v>19</v>
      </c>
      <c r="N971" s="251" t="s">
        <v>44</v>
      </c>
      <c r="O971" s="84"/>
      <c r="P971" s="221">
        <f>O971*H971</f>
        <v>0</v>
      </c>
      <c r="Q971" s="221">
        <v>0</v>
      </c>
      <c r="R971" s="221">
        <f>Q971*H971</f>
        <v>0</v>
      </c>
      <c r="S971" s="221">
        <v>0</v>
      </c>
      <c r="T971" s="22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3" t="s">
        <v>246</v>
      </c>
      <c r="AT971" s="223" t="s">
        <v>243</v>
      </c>
      <c r="AU971" s="223" t="s">
        <v>82</v>
      </c>
      <c r="AY971" s="17" t="s">
        <v>202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80</v>
      </c>
      <c r="BK971" s="224">
        <f>ROUND(I971*H971,2)</f>
        <v>0</v>
      </c>
      <c r="BL971" s="17" t="s">
        <v>235</v>
      </c>
      <c r="BM971" s="223" t="s">
        <v>4599</v>
      </c>
    </row>
    <row r="972" s="2" customFormat="1" ht="16.5" customHeight="1">
      <c r="A972" s="38"/>
      <c r="B972" s="39"/>
      <c r="C972" s="242" t="s">
        <v>4600</v>
      </c>
      <c r="D972" s="242" t="s">
        <v>243</v>
      </c>
      <c r="E972" s="243" t="s">
        <v>4601</v>
      </c>
      <c r="F972" s="244" t="s">
        <v>4602</v>
      </c>
      <c r="G972" s="245" t="s">
        <v>280</v>
      </c>
      <c r="H972" s="246">
        <v>3</v>
      </c>
      <c r="I972" s="247"/>
      <c r="J972" s="248">
        <f>ROUND(I972*H972,2)</f>
        <v>0</v>
      </c>
      <c r="K972" s="244" t="s">
        <v>209</v>
      </c>
      <c r="L972" s="249"/>
      <c r="M972" s="250" t="s">
        <v>19</v>
      </c>
      <c r="N972" s="251" t="s">
        <v>44</v>
      </c>
      <c r="O972" s="84"/>
      <c r="P972" s="221">
        <f>O972*H972</f>
        <v>0</v>
      </c>
      <c r="Q972" s="221">
        <v>0.00157</v>
      </c>
      <c r="R972" s="221">
        <f>Q972*H972</f>
        <v>0.0047099999999999998</v>
      </c>
      <c r="S972" s="221">
        <v>0</v>
      </c>
      <c r="T972" s="22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23" t="s">
        <v>960</v>
      </c>
      <c r="AT972" s="223" t="s">
        <v>243</v>
      </c>
      <c r="AU972" s="223" t="s">
        <v>82</v>
      </c>
      <c r="AY972" s="17" t="s">
        <v>202</v>
      </c>
      <c r="BE972" s="224">
        <f>IF(N972="základní",J972,0)</f>
        <v>0</v>
      </c>
      <c r="BF972" s="224">
        <f>IF(N972="snížená",J972,0)</f>
        <v>0</v>
      </c>
      <c r="BG972" s="224">
        <f>IF(N972="zákl. přenesená",J972,0)</f>
        <v>0</v>
      </c>
      <c r="BH972" s="224">
        <f>IF(N972="sníž. přenesená",J972,0)</f>
        <v>0</v>
      </c>
      <c r="BI972" s="224">
        <f>IF(N972="nulová",J972,0)</f>
        <v>0</v>
      </c>
      <c r="BJ972" s="17" t="s">
        <v>80</v>
      </c>
      <c r="BK972" s="224">
        <f>ROUND(I972*H972,2)</f>
        <v>0</v>
      </c>
      <c r="BL972" s="17" t="s">
        <v>230</v>
      </c>
      <c r="BM972" s="223" t="s">
        <v>4603</v>
      </c>
    </row>
    <row r="973" s="2" customFormat="1" ht="21.75" customHeight="1">
      <c r="A973" s="38"/>
      <c r="B973" s="39"/>
      <c r="C973" s="212" t="s">
        <v>4604</v>
      </c>
      <c r="D973" s="212" t="s">
        <v>205</v>
      </c>
      <c r="E973" s="213" t="s">
        <v>1285</v>
      </c>
      <c r="F973" s="214" t="s">
        <v>1286</v>
      </c>
      <c r="G973" s="215" t="s">
        <v>280</v>
      </c>
      <c r="H973" s="216">
        <v>60</v>
      </c>
      <c r="I973" s="217"/>
      <c r="J973" s="218">
        <f>ROUND(I973*H973,2)</f>
        <v>0</v>
      </c>
      <c r="K973" s="214" t="s">
        <v>209</v>
      </c>
      <c r="L973" s="44"/>
      <c r="M973" s="219" t="s">
        <v>19</v>
      </c>
      <c r="N973" s="220" t="s">
        <v>44</v>
      </c>
      <c r="O973" s="84"/>
      <c r="P973" s="221">
        <f>O973*H973</f>
        <v>0</v>
      </c>
      <c r="Q973" s="221">
        <v>0.00085999999999999998</v>
      </c>
      <c r="R973" s="221">
        <f>Q973*H973</f>
        <v>0.0516</v>
      </c>
      <c r="S973" s="221">
        <v>0</v>
      </c>
      <c r="T973" s="222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23" t="s">
        <v>230</v>
      </c>
      <c r="AT973" s="223" t="s">
        <v>205</v>
      </c>
      <c r="AU973" s="223" t="s">
        <v>82</v>
      </c>
      <c r="AY973" s="17" t="s">
        <v>202</v>
      </c>
      <c r="BE973" s="224">
        <f>IF(N973="základní",J973,0)</f>
        <v>0</v>
      </c>
      <c r="BF973" s="224">
        <f>IF(N973="snížená",J973,0)</f>
        <v>0</v>
      </c>
      <c r="BG973" s="224">
        <f>IF(N973="zákl. přenesená",J973,0)</f>
        <v>0</v>
      </c>
      <c r="BH973" s="224">
        <f>IF(N973="sníž. přenesená",J973,0)</f>
        <v>0</v>
      </c>
      <c r="BI973" s="224">
        <f>IF(N973="nulová",J973,0)</f>
        <v>0</v>
      </c>
      <c r="BJ973" s="17" t="s">
        <v>80</v>
      </c>
      <c r="BK973" s="224">
        <f>ROUND(I973*H973,2)</f>
        <v>0</v>
      </c>
      <c r="BL973" s="17" t="s">
        <v>230</v>
      </c>
      <c r="BM973" s="223" t="s">
        <v>4605</v>
      </c>
    </row>
    <row r="974" s="2" customFormat="1">
      <c r="A974" s="38"/>
      <c r="B974" s="39"/>
      <c r="C974" s="40"/>
      <c r="D974" s="225" t="s">
        <v>212</v>
      </c>
      <c r="E974" s="40"/>
      <c r="F974" s="226" t="s">
        <v>1288</v>
      </c>
      <c r="G974" s="40"/>
      <c r="H974" s="40"/>
      <c r="I974" s="227"/>
      <c r="J974" s="40"/>
      <c r="K974" s="40"/>
      <c r="L974" s="44"/>
      <c r="M974" s="228"/>
      <c r="N974" s="229"/>
      <c r="O974" s="84"/>
      <c r="P974" s="84"/>
      <c r="Q974" s="84"/>
      <c r="R974" s="84"/>
      <c r="S974" s="84"/>
      <c r="T974" s="85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212</v>
      </c>
      <c r="AU974" s="17" t="s">
        <v>82</v>
      </c>
    </row>
    <row r="975" s="2" customFormat="1" ht="21.75" customHeight="1">
      <c r="A975" s="38"/>
      <c r="B975" s="39"/>
      <c r="C975" s="242" t="s">
        <v>4606</v>
      </c>
      <c r="D975" s="242" t="s">
        <v>243</v>
      </c>
      <c r="E975" s="243" t="s">
        <v>4607</v>
      </c>
      <c r="F975" s="244" t="s">
        <v>4608</v>
      </c>
      <c r="G975" s="245" t="s">
        <v>280</v>
      </c>
      <c r="H975" s="246">
        <v>0</v>
      </c>
      <c r="I975" s="247"/>
      <c r="J975" s="248">
        <f>ROUND(I975*H975,2)</f>
        <v>0</v>
      </c>
      <c r="K975" s="244" t="s">
        <v>19</v>
      </c>
      <c r="L975" s="249"/>
      <c r="M975" s="250" t="s">
        <v>19</v>
      </c>
      <c r="N975" s="251" t="s">
        <v>44</v>
      </c>
      <c r="O975" s="84"/>
      <c r="P975" s="221">
        <f>O975*H975</f>
        <v>0</v>
      </c>
      <c r="Q975" s="221">
        <v>0.085999999999999993</v>
      </c>
      <c r="R975" s="221">
        <f>Q975*H975</f>
        <v>0</v>
      </c>
      <c r="S975" s="221">
        <v>0</v>
      </c>
      <c r="T975" s="222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23" t="s">
        <v>246</v>
      </c>
      <c r="AT975" s="223" t="s">
        <v>243</v>
      </c>
      <c r="AU975" s="223" t="s">
        <v>82</v>
      </c>
      <c r="AY975" s="17" t="s">
        <v>202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80</v>
      </c>
      <c r="BK975" s="224">
        <f>ROUND(I975*H975,2)</f>
        <v>0</v>
      </c>
      <c r="BL975" s="17" t="s">
        <v>235</v>
      </c>
      <c r="BM975" s="223" t="s">
        <v>4609</v>
      </c>
    </row>
    <row r="976" s="2" customFormat="1">
      <c r="A976" s="38"/>
      <c r="B976" s="39"/>
      <c r="C976" s="40"/>
      <c r="D976" s="232" t="s">
        <v>491</v>
      </c>
      <c r="E976" s="40"/>
      <c r="F976" s="252" t="s">
        <v>492</v>
      </c>
      <c r="G976" s="40"/>
      <c r="H976" s="40"/>
      <c r="I976" s="227"/>
      <c r="J976" s="40"/>
      <c r="K976" s="40"/>
      <c r="L976" s="44"/>
      <c r="M976" s="228"/>
      <c r="N976" s="229"/>
      <c r="O976" s="84"/>
      <c r="P976" s="84"/>
      <c r="Q976" s="84"/>
      <c r="R976" s="84"/>
      <c r="S976" s="84"/>
      <c r="T976" s="85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491</v>
      </c>
      <c r="AU976" s="17" t="s">
        <v>82</v>
      </c>
    </row>
    <row r="977" s="2" customFormat="1" ht="16.5" customHeight="1">
      <c r="A977" s="38"/>
      <c r="B977" s="39"/>
      <c r="C977" s="242" t="s">
        <v>4610</v>
      </c>
      <c r="D977" s="242" t="s">
        <v>243</v>
      </c>
      <c r="E977" s="243" t="s">
        <v>4611</v>
      </c>
      <c r="F977" s="244" t="s">
        <v>4612</v>
      </c>
      <c r="G977" s="245" t="s">
        <v>280</v>
      </c>
      <c r="H977" s="246">
        <v>0</v>
      </c>
      <c r="I977" s="247"/>
      <c r="J977" s="248">
        <f>ROUND(I977*H977,2)</f>
        <v>0</v>
      </c>
      <c r="K977" s="244" t="s">
        <v>19</v>
      </c>
      <c r="L977" s="249"/>
      <c r="M977" s="250" t="s">
        <v>19</v>
      </c>
      <c r="N977" s="251" t="s">
        <v>44</v>
      </c>
      <c r="O977" s="84"/>
      <c r="P977" s="221">
        <f>O977*H977</f>
        <v>0</v>
      </c>
      <c r="Q977" s="221">
        <v>0</v>
      </c>
      <c r="R977" s="221">
        <f>Q977*H977</f>
        <v>0</v>
      </c>
      <c r="S977" s="221">
        <v>0</v>
      </c>
      <c r="T977" s="22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23" t="s">
        <v>246</v>
      </c>
      <c r="AT977" s="223" t="s">
        <v>243</v>
      </c>
      <c r="AU977" s="223" t="s">
        <v>82</v>
      </c>
      <c r="AY977" s="17" t="s">
        <v>202</v>
      </c>
      <c r="BE977" s="224">
        <f>IF(N977="základní",J977,0)</f>
        <v>0</v>
      </c>
      <c r="BF977" s="224">
        <f>IF(N977="snížená",J977,0)</f>
        <v>0</v>
      </c>
      <c r="BG977" s="224">
        <f>IF(N977="zákl. přenesená",J977,0)</f>
        <v>0</v>
      </c>
      <c r="BH977" s="224">
        <f>IF(N977="sníž. přenesená",J977,0)</f>
        <v>0</v>
      </c>
      <c r="BI977" s="224">
        <f>IF(N977="nulová",J977,0)</f>
        <v>0</v>
      </c>
      <c r="BJ977" s="17" t="s">
        <v>80</v>
      </c>
      <c r="BK977" s="224">
        <f>ROUND(I977*H977,2)</f>
        <v>0</v>
      </c>
      <c r="BL977" s="17" t="s">
        <v>235</v>
      </c>
      <c r="BM977" s="223" t="s">
        <v>4613</v>
      </c>
    </row>
    <row r="978" s="2" customFormat="1" ht="16.5" customHeight="1">
      <c r="A978" s="38"/>
      <c r="B978" s="39"/>
      <c r="C978" s="242" t="s">
        <v>4614</v>
      </c>
      <c r="D978" s="242" t="s">
        <v>243</v>
      </c>
      <c r="E978" s="243" t="s">
        <v>4615</v>
      </c>
      <c r="F978" s="244" t="s">
        <v>4616</v>
      </c>
      <c r="G978" s="245" t="s">
        <v>280</v>
      </c>
      <c r="H978" s="246">
        <v>0</v>
      </c>
      <c r="I978" s="247"/>
      <c r="J978" s="248">
        <f>ROUND(I978*H978,2)</f>
        <v>0</v>
      </c>
      <c r="K978" s="244" t="s">
        <v>19</v>
      </c>
      <c r="L978" s="249"/>
      <c r="M978" s="250" t="s">
        <v>19</v>
      </c>
      <c r="N978" s="251" t="s">
        <v>44</v>
      </c>
      <c r="O978" s="84"/>
      <c r="P978" s="221">
        <f>O978*H978</f>
        <v>0</v>
      </c>
      <c r="Q978" s="221">
        <v>0</v>
      </c>
      <c r="R978" s="221">
        <f>Q978*H978</f>
        <v>0</v>
      </c>
      <c r="S978" s="221">
        <v>0</v>
      </c>
      <c r="T978" s="22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3" t="s">
        <v>246</v>
      </c>
      <c r="AT978" s="223" t="s">
        <v>243</v>
      </c>
      <c r="AU978" s="223" t="s">
        <v>82</v>
      </c>
      <c r="AY978" s="17" t="s">
        <v>202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7" t="s">
        <v>80</v>
      </c>
      <c r="BK978" s="224">
        <f>ROUND(I978*H978,2)</f>
        <v>0</v>
      </c>
      <c r="BL978" s="17" t="s">
        <v>235</v>
      </c>
      <c r="BM978" s="223" t="s">
        <v>4617</v>
      </c>
    </row>
    <row r="979" s="2" customFormat="1" ht="16.5" customHeight="1">
      <c r="A979" s="38"/>
      <c r="B979" s="39"/>
      <c r="C979" s="242" t="s">
        <v>4618</v>
      </c>
      <c r="D979" s="242" t="s">
        <v>243</v>
      </c>
      <c r="E979" s="243" t="s">
        <v>4619</v>
      </c>
      <c r="F979" s="244" t="s">
        <v>4620</v>
      </c>
      <c r="G979" s="245" t="s">
        <v>280</v>
      </c>
      <c r="H979" s="246">
        <v>18</v>
      </c>
      <c r="I979" s="247"/>
      <c r="J979" s="248">
        <f>ROUND(I979*H979,2)</f>
        <v>0</v>
      </c>
      <c r="K979" s="244" t="s">
        <v>19</v>
      </c>
      <c r="L979" s="249"/>
      <c r="M979" s="250" t="s">
        <v>19</v>
      </c>
      <c r="N979" s="251" t="s">
        <v>44</v>
      </c>
      <c r="O979" s="84"/>
      <c r="P979" s="221">
        <f>O979*H979</f>
        <v>0</v>
      </c>
      <c r="Q979" s="221">
        <v>0</v>
      </c>
      <c r="R979" s="221">
        <f>Q979*H979</f>
        <v>0</v>
      </c>
      <c r="S979" s="221">
        <v>0</v>
      </c>
      <c r="T979" s="222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23" t="s">
        <v>246</v>
      </c>
      <c r="AT979" s="223" t="s">
        <v>243</v>
      </c>
      <c r="AU979" s="223" t="s">
        <v>82</v>
      </c>
      <c r="AY979" s="17" t="s">
        <v>202</v>
      </c>
      <c r="BE979" s="224">
        <f>IF(N979="základní",J979,0)</f>
        <v>0</v>
      </c>
      <c r="BF979" s="224">
        <f>IF(N979="snížená",J979,0)</f>
        <v>0</v>
      </c>
      <c r="BG979" s="224">
        <f>IF(N979="zákl. přenesená",J979,0)</f>
        <v>0</v>
      </c>
      <c r="BH979" s="224">
        <f>IF(N979="sníž. přenesená",J979,0)</f>
        <v>0</v>
      </c>
      <c r="BI979" s="224">
        <f>IF(N979="nulová",J979,0)</f>
        <v>0</v>
      </c>
      <c r="BJ979" s="17" t="s">
        <v>80</v>
      </c>
      <c r="BK979" s="224">
        <f>ROUND(I979*H979,2)</f>
        <v>0</v>
      </c>
      <c r="BL979" s="17" t="s">
        <v>235</v>
      </c>
      <c r="BM979" s="223" t="s">
        <v>4621</v>
      </c>
    </row>
    <row r="980" s="2" customFormat="1" ht="16.5" customHeight="1">
      <c r="A980" s="38"/>
      <c r="B980" s="39"/>
      <c r="C980" s="242" t="s">
        <v>4622</v>
      </c>
      <c r="D980" s="242" t="s">
        <v>243</v>
      </c>
      <c r="E980" s="243" t="s">
        <v>4623</v>
      </c>
      <c r="F980" s="244" t="s">
        <v>4624</v>
      </c>
      <c r="G980" s="245" t="s">
        <v>280</v>
      </c>
      <c r="H980" s="246">
        <v>30</v>
      </c>
      <c r="I980" s="247"/>
      <c r="J980" s="248">
        <f>ROUND(I980*H980,2)</f>
        <v>0</v>
      </c>
      <c r="K980" s="244" t="s">
        <v>19</v>
      </c>
      <c r="L980" s="249"/>
      <c r="M980" s="250" t="s">
        <v>19</v>
      </c>
      <c r="N980" s="251" t="s">
        <v>44</v>
      </c>
      <c r="O980" s="84"/>
      <c r="P980" s="221">
        <f>O980*H980</f>
        <v>0</v>
      </c>
      <c r="Q980" s="221">
        <v>0.00016000000000000001</v>
      </c>
      <c r="R980" s="221">
        <f>Q980*H980</f>
        <v>0.0048000000000000004</v>
      </c>
      <c r="S980" s="221">
        <v>0</v>
      </c>
      <c r="T980" s="222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3" t="s">
        <v>246</v>
      </c>
      <c r="AT980" s="223" t="s">
        <v>243</v>
      </c>
      <c r="AU980" s="223" t="s">
        <v>82</v>
      </c>
      <c r="AY980" s="17" t="s">
        <v>202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80</v>
      </c>
      <c r="BK980" s="224">
        <f>ROUND(I980*H980,2)</f>
        <v>0</v>
      </c>
      <c r="BL980" s="17" t="s">
        <v>235</v>
      </c>
      <c r="BM980" s="223" t="s">
        <v>4625</v>
      </c>
    </row>
    <row r="981" s="2" customFormat="1" ht="16.5" customHeight="1">
      <c r="A981" s="38"/>
      <c r="B981" s="39"/>
      <c r="C981" s="242" t="s">
        <v>4626</v>
      </c>
      <c r="D981" s="242" t="s">
        <v>243</v>
      </c>
      <c r="E981" s="243" t="s">
        <v>4627</v>
      </c>
      <c r="F981" s="244" t="s">
        <v>4628</v>
      </c>
      <c r="G981" s="245" t="s">
        <v>280</v>
      </c>
      <c r="H981" s="246">
        <v>0</v>
      </c>
      <c r="I981" s="247"/>
      <c r="J981" s="248">
        <f>ROUND(I981*H981,2)</f>
        <v>0</v>
      </c>
      <c r="K981" s="244" t="s">
        <v>19</v>
      </c>
      <c r="L981" s="249"/>
      <c r="M981" s="250" t="s">
        <v>19</v>
      </c>
      <c r="N981" s="251" t="s">
        <v>44</v>
      </c>
      <c r="O981" s="84"/>
      <c r="P981" s="221">
        <f>O981*H981</f>
        <v>0</v>
      </c>
      <c r="Q981" s="221">
        <v>0.0048199999999999996</v>
      </c>
      <c r="R981" s="221">
        <f>Q981*H981</f>
        <v>0</v>
      </c>
      <c r="S981" s="221">
        <v>0</v>
      </c>
      <c r="T981" s="22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23" t="s">
        <v>246</v>
      </c>
      <c r="AT981" s="223" t="s">
        <v>243</v>
      </c>
      <c r="AU981" s="223" t="s">
        <v>82</v>
      </c>
      <c r="AY981" s="17" t="s">
        <v>202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7" t="s">
        <v>80</v>
      </c>
      <c r="BK981" s="224">
        <f>ROUND(I981*H981,2)</f>
        <v>0</v>
      </c>
      <c r="BL981" s="17" t="s">
        <v>235</v>
      </c>
      <c r="BM981" s="223" t="s">
        <v>4629</v>
      </c>
    </row>
    <row r="982" s="2" customFormat="1" ht="16.5" customHeight="1">
      <c r="A982" s="38"/>
      <c r="B982" s="39"/>
      <c r="C982" s="242" t="s">
        <v>4630</v>
      </c>
      <c r="D982" s="242" t="s">
        <v>243</v>
      </c>
      <c r="E982" s="243" t="s">
        <v>4631</v>
      </c>
      <c r="F982" s="244" t="s">
        <v>4632</v>
      </c>
      <c r="G982" s="245" t="s">
        <v>280</v>
      </c>
      <c r="H982" s="246">
        <v>2</v>
      </c>
      <c r="I982" s="247"/>
      <c r="J982" s="248">
        <f>ROUND(I982*H982,2)</f>
        <v>0</v>
      </c>
      <c r="K982" s="244" t="s">
        <v>19</v>
      </c>
      <c r="L982" s="249"/>
      <c r="M982" s="250" t="s">
        <v>19</v>
      </c>
      <c r="N982" s="251" t="s">
        <v>44</v>
      </c>
      <c r="O982" s="84"/>
      <c r="P982" s="221">
        <f>O982*H982</f>
        <v>0</v>
      </c>
      <c r="Q982" s="221">
        <v>0.0048199999999999996</v>
      </c>
      <c r="R982" s="221">
        <f>Q982*H982</f>
        <v>0.0096399999999999993</v>
      </c>
      <c r="S982" s="221">
        <v>0</v>
      </c>
      <c r="T982" s="22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3" t="s">
        <v>246</v>
      </c>
      <c r="AT982" s="223" t="s">
        <v>243</v>
      </c>
      <c r="AU982" s="223" t="s">
        <v>82</v>
      </c>
      <c r="AY982" s="17" t="s">
        <v>202</v>
      </c>
      <c r="BE982" s="224">
        <f>IF(N982="základní",J982,0)</f>
        <v>0</v>
      </c>
      <c r="BF982" s="224">
        <f>IF(N982="snížená",J982,0)</f>
        <v>0</v>
      </c>
      <c r="BG982" s="224">
        <f>IF(N982="zákl. přenesená",J982,0)</f>
        <v>0</v>
      </c>
      <c r="BH982" s="224">
        <f>IF(N982="sníž. přenesená",J982,0)</f>
        <v>0</v>
      </c>
      <c r="BI982" s="224">
        <f>IF(N982="nulová",J982,0)</f>
        <v>0</v>
      </c>
      <c r="BJ982" s="17" t="s">
        <v>80</v>
      </c>
      <c r="BK982" s="224">
        <f>ROUND(I982*H982,2)</f>
        <v>0</v>
      </c>
      <c r="BL982" s="17" t="s">
        <v>235</v>
      </c>
      <c r="BM982" s="223" t="s">
        <v>4633</v>
      </c>
    </row>
    <row r="983" s="2" customFormat="1" ht="16.5" customHeight="1">
      <c r="A983" s="38"/>
      <c r="B983" s="39"/>
      <c r="C983" s="242" t="s">
        <v>4634</v>
      </c>
      <c r="D983" s="242" t="s">
        <v>243</v>
      </c>
      <c r="E983" s="243" t="s">
        <v>4635</v>
      </c>
      <c r="F983" s="244" t="s">
        <v>4636</v>
      </c>
      <c r="G983" s="245" t="s">
        <v>280</v>
      </c>
      <c r="H983" s="246">
        <v>4</v>
      </c>
      <c r="I983" s="247"/>
      <c r="J983" s="248">
        <f>ROUND(I983*H983,2)</f>
        <v>0</v>
      </c>
      <c r="K983" s="244" t="s">
        <v>19</v>
      </c>
      <c r="L983" s="249"/>
      <c r="M983" s="250" t="s">
        <v>19</v>
      </c>
      <c r="N983" s="251" t="s">
        <v>44</v>
      </c>
      <c r="O983" s="84"/>
      <c r="P983" s="221">
        <f>O983*H983</f>
        <v>0</v>
      </c>
      <c r="Q983" s="221">
        <v>0.0048199999999999996</v>
      </c>
      <c r="R983" s="221">
        <f>Q983*H983</f>
        <v>0.019279999999999999</v>
      </c>
      <c r="S983" s="221">
        <v>0</v>
      </c>
      <c r="T983" s="22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23" t="s">
        <v>246</v>
      </c>
      <c r="AT983" s="223" t="s">
        <v>243</v>
      </c>
      <c r="AU983" s="223" t="s">
        <v>82</v>
      </c>
      <c r="AY983" s="17" t="s">
        <v>202</v>
      </c>
      <c r="BE983" s="224">
        <f>IF(N983="základní",J983,0)</f>
        <v>0</v>
      </c>
      <c r="BF983" s="224">
        <f>IF(N983="snížená",J983,0)</f>
        <v>0</v>
      </c>
      <c r="BG983" s="224">
        <f>IF(N983="zákl. přenesená",J983,0)</f>
        <v>0</v>
      </c>
      <c r="BH983" s="224">
        <f>IF(N983="sníž. přenesená",J983,0)</f>
        <v>0</v>
      </c>
      <c r="BI983" s="224">
        <f>IF(N983="nulová",J983,0)</f>
        <v>0</v>
      </c>
      <c r="BJ983" s="17" t="s">
        <v>80</v>
      </c>
      <c r="BK983" s="224">
        <f>ROUND(I983*H983,2)</f>
        <v>0</v>
      </c>
      <c r="BL983" s="17" t="s">
        <v>235</v>
      </c>
      <c r="BM983" s="223" t="s">
        <v>4637</v>
      </c>
    </row>
    <row r="984" s="2" customFormat="1" ht="16.5" customHeight="1">
      <c r="A984" s="38"/>
      <c r="B984" s="39"/>
      <c r="C984" s="242" t="s">
        <v>4638</v>
      </c>
      <c r="D984" s="242" t="s">
        <v>243</v>
      </c>
      <c r="E984" s="243" t="s">
        <v>4639</v>
      </c>
      <c r="F984" s="244" t="s">
        <v>4640</v>
      </c>
      <c r="G984" s="245" t="s">
        <v>280</v>
      </c>
      <c r="H984" s="246">
        <v>6</v>
      </c>
      <c r="I984" s="247"/>
      <c r="J984" s="248">
        <f>ROUND(I984*H984,2)</f>
        <v>0</v>
      </c>
      <c r="K984" s="244" t="s">
        <v>209</v>
      </c>
      <c r="L984" s="249"/>
      <c r="M984" s="250" t="s">
        <v>19</v>
      </c>
      <c r="N984" s="251" t="s">
        <v>44</v>
      </c>
      <c r="O984" s="84"/>
      <c r="P984" s="221">
        <f>O984*H984</f>
        <v>0</v>
      </c>
      <c r="Q984" s="221">
        <v>0.0033500000000000001</v>
      </c>
      <c r="R984" s="221">
        <f>Q984*H984</f>
        <v>0.0201</v>
      </c>
      <c r="S984" s="221">
        <v>0</v>
      </c>
      <c r="T984" s="222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3" t="s">
        <v>960</v>
      </c>
      <c r="AT984" s="223" t="s">
        <v>243</v>
      </c>
      <c r="AU984" s="223" t="s">
        <v>82</v>
      </c>
      <c r="AY984" s="17" t="s">
        <v>202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7" t="s">
        <v>80</v>
      </c>
      <c r="BK984" s="224">
        <f>ROUND(I984*H984,2)</f>
        <v>0</v>
      </c>
      <c r="BL984" s="17" t="s">
        <v>230</v>
      </c>
      <c r="BM984" s="223" t="s">
        <v>4641</v>
      </c>
    </row>
    <row r="985" s="2" customFormat="1" ht="21.75" customHeight="1">
      <c r="A985" s="38"/>
      <c r="B985" s="39"/>
      <c r="C985" s="212" t="s">
        <v>4642</v>
      </c>
      <c r="D985" s="212" t="s">
        <v>205</v>
      </c>
      <c r="E985" s="213" t="s">
        <v>1338</v>
      </c>
      <c r="F985" s="214" t="s">
        <v>1339</v>
      </c>
      <c r="G985" s="215" t="s">
        <v>280</v>
      </c>
      <c r="H985" s="216">
        <v>0</v>
      </c>
      <c r="I985" s="217"/>
      <c r="J985" s="218">
        <f>ROUND(I985*H985,2)</f>
        <v>0</v>
      </c>
      <c r="K985" s="214" t="s">
        <v>209</v>
      </c>
      <c r="L985" s="44"/>
      <c r="M985" s="219" t="s">
        <v>19</v>
      </c>
      <c r="N985" s="220" t="s">
        <v>44</v>
      </c>
      <c r="O985" s="84"/>
      <c r="P985" s="221">
        <f>O985*H985</f>
        <v>0</v>
      </c>
      <c r="Q985" s="221">
        <v>0.00108</v>
      </c>
      <c r="R985" s="221">
        <f>Q985*H985</f>
        <v>0</v>
      </c>
      <c r="S985" s="221">
        <v>0</v>
      </c>
      <c r="T985" s="222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23" t="s">
        <v>230</v>
      </c>
      <c r="AT985" s="223" t="s">
        <v>205</v>
      </c>
      <c r="AU985" s="223" t="s">
        <v>82</v>
      </c>
      <c r="AY985" s="17" t="s">
        <v>202</v>
      </c>
      <c r="BE985" s="224">
        <f>IF(N985="základní",J985,0)</f>
        <v>0</v>
      </c>
      <c r="BF985" s="224">
        <f>IF(N985="snížená",J985,0)</f>
        <v>0</v>
      </c>
      <c r="BG985" s="224">
        <f>IF(N985="zákl. přenesená",J985,0)</f>
        <v>0</v>
      </c>
      <c r="BH985" s="224">
        <f>IF(N985="sníž. přenesená",J985,0)</f>
        <v>0</v>
      </c>
      <c r="BI985" s="224">
        <f>IF(N985="nulová",J985,0)</f>
        <v>0</v>
      </c>
      <c r="BJ985" s="17" t="s">
        <v>80</v>
      </c>
      <c r="BK985" s="224">
        <f>ROUND(I985*H985,2)</f>
        <v>0</v>
      </c>
      <c r="BL985" s="17" t="s">
        <v>230</v>
      </c>
      <c r="BM985" s="223" t="s">
        <v>4643</v>
      </c>
    </row>
    <row r="986" s="2" customFormat="1">
      <c r="A986" s="38"/>
      <c r="B986" s="39"/>
      <c r="C986" s="40"/>
      <c r="D986" s="225" t="s">
        <v>212</v>
      </c>
      <c r="E986" s="40"/>
      <c r="F986" s="226" t="s">
        <v>1341</v>
      </c>
      <c r="G986" s="40"/>
      <c r="H986" s="40"/>
      <c r="I986" s="227"/>
      <c r="J986" s="40"/>
      <c r="K986" s="40"/>
      <c r="L986" s="44"/>
      <c r="M986" s="228"/>
      <c r="N986" s="229"/>
      <c r="O986" s="84"/>
      <c r="P986" s="84"/>
      <c r="Q986" s="84"/>
      <c r="R986" s="84"/>
      <c r="S986" s="84"/>
      <c r="T986" s="85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212</v>
      </c>
      <c r="AU986" s="17" t="s">
        <v>82</v>
      </c>
    </row>
    <row r="987" s="2" customFormat="1" ht="16.5" customHeight="1">
      <c r="A987" s="38"/>
      <c r="B987" s="39"/>
      <c r="C987" s="242" t="s">
        <v>4644</v>
      </c>
      <c r="D987" s="242" t="s">
        <v>243</v>
      </c>
      <c r="E987" s="243" t="s">
        <v>4645</v>
      </c>
      <c r="F987" s="244" t="s">
        <v>4194</v>
      </c>
      <c r="G987" s="245" t="s">
        <v>280</v>
      </c>
      <c r="H987" s="246">
        <v>0</v>
      </c>
      <c r="I987" s="247"/>
      <c r="J987" s="248">
        <f>ROUND(I987*H987,2)</f>
        <v>0</v>
      </c>
      <c r="K987" s="244" t="s">
        <v>19</v>
      </c>
      <c r="L987" s="249"/>
      <c r="M987" s="250" t="s">
        <v>19</v>
      </c>
      <c r="N987" s="251" t="s">
        <v>44</v>
      </c>
      <c r="O987" s="84"/>
      <c r="P987" s="221">
        <f>O987*H987</f>
        <v>0</v>
      </c>
      <c r="Q987" s="221">
        <v>0.00016000000000000001</v>
      </c>
      <c r="R987" s="221">
        <f>Q987*H987</f>
        <v>0</v>
      </c>
      <c r="S987" s="221">
        <v>0</v>
      </c>
      <c r="T987" s="222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3" t="s">
        <v>246</v>
      </c>
      <c r="AT987" s="223" t="s">
        <v>243</v>
      </c>
      <c r="AU987" s="223" t="s">
        <v>82</v>
      </c>
      <c r="AY987" s="17" t="s">
        <v>202</v>
      </c>
      <c r="BE987" s="224">
        <f>IF(N987="základní",J987,0)</f>
        <v>0</v>
      </c>
      <c r="BF987" s="224">
        <f>IF(N987="snížená",J987,0)</f>
        <v>0</v>
      </c>
      <c r="BG987" s="224">
        <f>IF(N987="zákl. přenesená",J987,0)</f>
        <v>0</v>
      </c>
      <c r="BH987" s="224">
        <f>IF(N987="sníž. přenesená",J987,0)</f>
        <v>0</v>
      </c>
      <c r="BI987" s="224">
        <f>IF(N987="nulová",J987,0)</f>
        <v>0</v>
      </c>
      <c r="BJ987" s="17" t="s">
        <v>80</v>
      </c>
      <c r="BK987" s="224">
        <f>ROUND(I987*H987,2)</f>
        <v>0</v>
      </c>
      <c r="BL987" s="17" t="s">
        <v>235</v>
      </c>
      <c r="BM987" s="223" t="s">
        <v>4646</v>
      </c>
    </row>
    <row r="988" s="2" customFormat="1" ht="16.5" customHeight="1">
      <c r="A988" s="38"/>
      <c r="B988" s="39"/>
      <c r="C988" s="242" t="s">
        <v>4647</v>
      </c>
      <c r="D988" s="242" t="s">
        <v>243</v>
      </c>
      <c r="E988" s="243" t="s">
        <v>4648</v>
      </c>
      <c r="F988" s="244" t="s">
        <v>4649</v>
      </c>
      <c r="G988" s="245" t="s">
        <v>280</v>
      </c>
      <c r="H988" s="246">
        <v>0</v>
      </c>
      <c r="I988" s="247"/>
      <c r="J988" s="248">
        <f>ROUND(I988*H988,2)</f>
        <v>0</v>
      </c>
      <c r="K988" s="244" t="s">
        <v>19</v>
      </c>
      <c r="L988" s="249"/>
      <c r="M988" s="250" t="s">
        <v>19</v>
      </c>
      <c r="N988" s="251" t="s">
        <v>44</v>
      </c>
      <c r="O988" s="84"/>
      <c r="P988" s="221">
        <f>O988*H988</f>
        <v>0</v>
      </c>
      <c r="Q988" s="221">
        <v>0</v>
      </c>
      <c r="R988" s="221">
        <f>Q988*H988</f>
        <v>0</v>
      </c>
      <c r="S988" s="221">
        <v>0</v>
      </c>
      <c r="T988" s="222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23" t="s">
        <v>246</v>
      </c>
      <c r="AT988" s="223" t="s">
        <v>243</v>
      </c>
      <c r="AU988" s="223" t="s">
        <v>82</v>
      </c>
      <c r="AY988" s="17" t="s">
        <v>202</v>
      </c>
      <c r="BE988" s="224">
        <f>IF(N988="základní",J988,0)</f>
        <v>0</v>
      </c>
      <c r="BF988" s="224">
        <f>IF(N988="snížená",J988,0)</f>
        <v>0</v>
      </c>
      <c r="BG988" s="224">
        <f>IF(N988="zákl. přenesená",J988,0)</f>
        <v>0</v>
      </c>
      <c r="BH988" s="224">
        <f>IF(N988="sníž. přenesená",J988,0)</f>
        <v>0</v>
      </c>
      <c r="BI988" s="224">
        <f>IF(N988="nulová",J988,0)</f>
        <v>0</v>
      </c>
      <c r="BJ988" s="17" t="s">
        <v>80</v>
      </c>
      <c r="BK988" s="224">
        <f>ROUND(I988*H988,2)</f>
        <v>0</v>
      </c>
      <c r="BL988" s="17" t="s">
        <v>235</v>
      </c>
      <c r="BM988" s="223" t="s">
        <v>4650</v>
      </c>
    </row>
    <row r="989" s="2" customFormat="1" ht="16.5" customHeight="1">
      <c r="A989" s="38"/>
      <c r="B989" s="39"/>
      <c r="C989" s="212" t="s">
        <v>4651</v>
      </c>
      <c r="D989" s="212" t="s">
        <v>205</v>
      </c>
      <c r="E989" s="213" t="s">
        <v>2007</v>
      </c>
      <c r="F989" s="214" t="s">
        <v>2008</v>
      </c>
      <c r="G989" s="215" t="s">
        <v>647</v>
      </c>
      <c r="H989" s="216">
        <v>860</v>
      </c>
      <c r="I989" s="217"/>
      <c r="J989" s="218">
        <f>ROUND(I989*H989,2)</f>
        <v>0</v>
      </c>
      <c r="K989" s="214" t="s">
        <v>209</v>
      </c>
      <c r="L989" s="44"/>
      <c r="M989" s="219" t="s">
        <v>19</v>
      </c>
      <c r="N989" s="220" t="s">
        <v>44</v>
      </c>
      <c r="O989" s="84"/>
      <c r="P989" s="221">
        <f>O989*H989</f>
        <v>0</v>
      </c>
      <c r="Q989" s="221">
        <v>0</v>
      </c>
      <c r="R989" s="221">
        <f>Q989*H989</f>
        <v>0</v>
      </c>
      <c r="S989" s="221">
        <v>0</v>
      </c>
      <c r="T989" s="22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23" t="s">
        <v>230</v>
      </c>
      <c r="AT989" s="223" t="s">
        <v>205</v>
      </c>
      <c r="AU989" s="223" t="s">
        <v>82</v>
      </c>
      <c r="AY989" s="17" t="s">
        <v>202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7" t="s">
        <v>80</v>
      </c>
      <c r="BK989" s="224">
        <f>ROUND(I989*H989,2)</f>
        <v>0</v>
      </c>
      <c r="BL989" s="17" t="s">
        <v>230</v>
      </c>
      <c r="BM989" s="223" t="s">
        <v>4652</v>
      </c>
    </row>
    <row r="990" s="2" customFormat="1">
      <c r="A990" s="38"/>
      <c r="B990" s="39"/>
      <c r="C990" s="40"/>
      <c r="D990" s="225" t="s">
        <v>212</v>
      </c>
      <c r="E990" s="40"/>
      <c r="F990" s="226" t="s">
        <v>2010</v>
      </c>
      <c r="G990" s="40"/>
      <c r="H990" s="40"/>
      <c r="I990" s="227"/>
      <c r="J990" s="40"/>
      <c r="K990" s="40"/>
      <c r="L990" s="44"/>
      <c r="M990" s="228"/>
      <c r="N990" s="229"/>
      <c r="O990" s="84"/>
      <c r="P990" s="84"/>
      <c r="Q990" s="84"/>
      <c r="R990" s="84"/>
      <c r="S990" s="84"/>
      <c r="T990" s="85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T990" s="17" t="s">
        <v>212</v>
      </c>
      <c r="AU990" s="17" t="s">
        <v>82</v>
      </c>
    </row>
    <row r="991" s="2" customFormat="1" ht="16.5" customHeight="1">
      <c r="A991" s="38"/>
      <c r="B991" s="39"/>
      <c r="C991" s="242" t="s">
        <v>4653</v>
      </c>
      <c r="D991" s="242" t="s">
        <v>243</v>
      </c>
      <c r="E991" s="243" t="s">
        <v>2012</v>
      </c>
      <c r="F991" s="244" t="s">
        <v>2013</v>
      </c>
      <c r="G991" s="245" t="s">
        <v>19</v>
      </c>
      <c r="H991" s="246">
        <v>946</v>
      </c>
      <c r="I991" s="247"/>
      <c r="J991" s="248">
        <f>ROUND(I991*H991,2)</f>
        <v>0</v>
      </c>
      <c r="K991" s="244" t="s">
        <v>19</v>
      </c>
      <c r="L991" s="249"/>
      <c r="M991" s="250" t="s">
        <v>19</v>
      </c>
      <c r="N991" s="251" t="s">
        <v>44</v>
      </c>
      <c r="O991" s="84"/>
      <c r="P991" s="221">
        <f>O991*H991</f>
        <v>0</v>
      </c>
      <c r="Q991" s="221">
        <v>0</v>
      </c>
      <c r="R991" s="221">
        <f>Q991*H991</f>
        <v>0</v>
      </c>
      <c r="S991" s="221">
        <v>0</v>
      </c>
      <c r="T991" s="222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23" t="s">
        <v>680</v>
      </c>
      <c r="AT991" s="223" t="s">
        <v>243</v>
      </c>
      <c r="AU991" s="223" t="s">
        <v>82</v>
      </c>
      <c r="AY991" s="17" t="s">
        <v>202</v>
      </c>
      <c r="BE991" s="224">
        <f>IF(N991="základní",J991,0)</f>
        <v>0</v>
      </c>
      <c r="BF991" s="224">
        <f>IF(N991="snížená",J991,0)</f>
        <v>0</v>
      </c>
      <c r="BG991" s="224">
        <f>IF(N991="zákl. přenesená",J991,0)</f>
        <v>0</v>
      </c>
      <c r="BH991" s="224">
        <f>IF(N991="sníž. přenesená",J991,0)</f>
        <v>0</v>
      </c>
      <c r="BI991" s="224">
        <f>IF(N991="nulová",J991,0)</f>
        <v>0</v>
      </c>
      <c r="BJ991" s="17" t="s">
        <v>80</v>
      </c>
      <c r="BK991" s="224">
        <f>ROUND(I991*H991,2)</f>
        <v>0</v>
      </c>
      <c r="BL991" s="17" t="s">
        <v>680</v>
      </c>
      <c r="BM991" s="223" t="s">
        <v>4654</v>
      </c>
    </row>
    <row r="992" s="13" customFormat="1">
      <c r="A992" s="13"/>
      <c r="B992" s="230"/>
      <c r="C992" s="231"/>
      <c r="D992" s="232" t="s">
        <v>221</v>
      </c>
      <c r="E992" s="231"/>
      <c r="F992" s="234" t="s">
        <v>4655</v>
      </c>
      <c r="G992" s="231"/>
      <c r="H992" s="235">
        <v>946</v>
      </c>
      <c r="I992" s="236"/>
      <c r="J992" s="231"/>
      <c r="K992" s="231"/>
      <c r="L992" s="237"/>
      <c r="M992" s="238"/>
      <c r="N992" s="239"/>
      <c r="O992" s="239"/>
      <c r="P992" s="239"/>
      <c r="Q992" s="239"/>
      <c r="R992" s="239"/>
      <c r="S992" s="239"/>
      <c r="T992" s="24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1" t="s">
        <v>221</v>
      </c>
      <c r="AU992" s="241" t="s">
        <v>82</v>
      </c>
      <c r="AV992" s="13" t="s">
        <v>82</v>
      </c>
      <c r="AW992" s="13" t="s">
        <v>4</v>
      </c>
      <c r="AX992" s="13" t="s">
        <v>80</v>
      </c>
      <c r="AY992" s="241" t="s">
        <v>202</v>
      </c>
    </row>
    <row r="993" s="2" customFormat="1" ht="16.5" customHeight="1">
      <c r="A993" s="38"/>
      <c r="B993" s="39"/>
      <c r="C993" s="212" t="s">
        <v>4656</v>
      </c>
      <c r="D993" s="212" t="s">
        <v>205</v>
      </c>
      <c r="E993" s="213" t="s">
        <v>1889</v>
      </c>
      <c r="F993" s="214" t="s">
        <v>1890</v>
      </c>
      <c r="G993" s="215" t="s">
        <v>647</v>
      </c>
      <c r="H993" s="216">
        <v>1030</v>
      </c>
      <c r="I993" s="217"/>
      <c r="J993" s="218">
        <f>ROUND(I993*H993,2)</f>
        <v>0</v>
      </c>
      <c r="K993" s="214" t="s">
        <v>209</v>
      </c>
      <c r="L993" s="44"/>
      <c r="M993" s="219" t="s">
        <v>19</v>
      </c>
      <c r="N993" s="220" t="s">
        <v>44</v>
      </c>
      <c r="O993" s="84"/>
      <c r="P993" s="221">
        <f>O993*H993</f>
        <v>0</v>
      </c>
      <c r="Q993" s="221">
        <v>8.0000000000000007E-05</v>
      </c>
      <c r="R993" s="221">
        <f>Q993*H993</f>
        <v>0.082400000000000001</v>
      </c>
      <c r="S993" s="221">
        <v>0</v>
      </c>
      <c r="T993" s="222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23" t="s">
        <v>230</v>
      </c>
      <c r="AT993" s="223" t="s">
        <v>205</v>
      </c>
      <c r="AU993" s="223" t="s">
        <v>82</v>
      </c>
      <c r="AY993" s="17" t="s">
        <v>202</v>
      </c>
      <c r="BE993" s="224">
        <f>IF(N993="základní",J993,0)</f>
        <v>0</v>
      </c>
      <c r="BF993" s="224">
        <f>IF(N993="snížená",J993,0)</f>
        <v>0</v>
      </c>
      <c r="BG993" s="224">
        <f>IF(N993="zákl. přenesená",J993,0)</f>
        <v>0</v>
      </c>
      <c r="BH993" s="224">
        <f>IF(N993="sníž. přenesená",J993,0)</f>
        <v>0</v>
      </c>
      <c r="BI993" s="224">
        <f>IF(N993="nulová",J993,0)</f>
        <v>0</v>
      </c>
      <c r="BJ993" s="17" t="s">
        <v>80</v>
      </c>
      <c r="BK993" s="224">
        <f>ROUND(I993*H993,2)</f>
        <v>0</v>
      </c>
      <c r="BL993" s="17" t="s">
        <v>230</v>
      </c>
      <c r="BM993" s="223" t="s">
        <v>4657</v>
      </c>
    </row>
    <row r="994" s="2" customFormat="1">
      <c r="A994" s="38"/>
      <c r="B994" s="39"/>
      <c r="C994" s="40"/>
      <c r="D994" s="225" t="s">
        <v>212</v>
      </c>
      <c r="E994" s="40"/>
      <c r="F994" s="226" t="s">
        <v>1892</v>
      </c>
      <c r="G994" s="40"/>
      <c r="H994" s="40"/>
      <c r="I994" s="227"/>
      <c r="J994" s="40"/>
      <c r="K994" s="40"/>
      <c r="L994" s="44"/>
      <c r="M994" s="228"/>
      <c r="N994" s="229"/>
      <c r="O994" s="84"/>
      <c r="P994" s="84"/>
      <c r="Q994" s="84"/>
      <c r="R994" s="84"/>
      <c r="S994" s="84"/>
      <c r="T994" s="85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212</v>
      </c>
      <c r="AU994" s="17" t="s">
        <v>82</v>
      </c>
    </row>
    <row r="995" s="2" customFormat="1" ht="16.5" customHeight="1">
      <c r="A995" s="38"/>
      <c r="B995" s="39"/>
      <c r="C995" s="242" t="s">
        <v>4658</v>
      </c>
      <c r="D995" s="242" t="s">
        <v>243</v>
      </c>
      <c r="E995" s="243" t="s">
        <v>4659</v>
      </c>
      <c r="F995" s="244" t="s">
        <v>4660</v>
      </c>
      <c r="G995" s="245" t="s">
        <v>19</v>
      </c>
      <c r="H995" s="246">
        <v>1133</v>
      </c>
      <c r="I995" s="247"/>
      <c r="J995" s="248">
        <f>ROUND(I995*H995,2)</f>
        <v>0</v>
      </c>
      <c r="K995" s="244" t="s">
        <v>19</v>
      </c>
      <c r="L995" s="249"/>
      <c r="M995" s="250" t="s">
        <v>19</v>
      </c>
      <c r="N995" s="251" t="s">
        <v>44</v>
      </c>
      <c r="O995" s="84"/>
      <c r="P995" s="221">
        <f>O995*H995</f>
        <v>0</v>
      </c>
      <c r="Q995" s="221">
        <v>0</v>
      </c>
      <c r="R995" s="221">
        <f>Q995*H995</f>
        <v>0</v>
      </c>
      <c r="S995" s="221">
        <v>0</v>
      </c>
      <c r="T995" s="222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23" t="s">
        <v>680</v>
      </c>
      <c r="AT995" s="223" t="s">
        <v>243</v>
      </c>
      <c r="AU995" s="223" t="s">
        <v>82</v>
      </c>
      <c r="AY995" s="17" t="s">
        <v>202</v>
      </c>
      <c r="BE995" s="224">
        <f>IF(N995="základní",J995,0)</f>
        <v>0</v>
      </c>
      <c r="BF995" s="224">
        <f>IF(N995="snížená",J995,0)</f>
        <v>0</v>
      </c>
      <c r="BG995" s="224">
        <f>IF(N995="zákl. přenesená",J995,0)</f>
        <v>0</v>
      </c>
      <c r="BH995" s="224">
        <f>IF(N995="sníž. přenesená",J995,0)</f>
        <v>0</v>
      </c>
      <c r="BI995" s="224">
        <f>IF(N995="nulová",J995,0)</f>
        <v>0</v>
      </c>
      <c r="BJ995" s="17" t="s">
        <v>80</v>
      </c>
      <c r="BK995" s="224">
        <f>ROUND(I995*H995,2)</f>
        <v>0</v>
      </c>
      <c r="BL995" s="17" t="s">
        <v>680</v>
      </c>
      <c r="BM995" s="223" t="s">
        <v>4661</v>
      </c>
    </row>
    <row r="996" s="13" customFormat="1">
      <c r="A996" s="13"/>
      <c r="B996" s="230"/>
      <c r="C996" s="231"/>
      <c r="D996" s="232" t="s">
        <v>221</v>
      </c>
      <c r="E996" s="231"/>
      <c r="F996" s="234" t="s">
        <v>4662</v>
      </c>
      <c r="G996" s="231"/>
      <c r="H996" s="235">
        <v>1133</v>
      </c>
      <c r="I996" s="236"/>
      <c r="J996" s="231"/>
      <c r="K996" s="231"/>
      <c r="L996" s="237"/>
      <c r="M996" s="238"/>
      <c r="N996" s="239"/>
      <c r="O996" s="239"/>
      <c r="P996" s="239"/>
      <c r="Q996" s="239"/>
      <c r="R996" s="239"/>
      <c r="S996" s="239"/>
      <c r="T996" s="24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1" t="s">
        <v>221</v>
      </c>
      <c r="AU996" s="241" t="s">
        <v>82</v>
      </c>
      <c r="AV996" s="13" t="s">
        <v>82</v>
      </c>
      <c r="AW996" s="13" t="s">
        <v>4</v>
      </c>
      <c r="AX996" s="13" t="s">
        <v>80</v>
      </c>
      <c r="AY996" s="241" t="s">
        <v>202</v>
      </c>
    </row>
    <row r="997" s="2" customFormat="1" ht="16.5" customHeight="1">
      <c r="A997" s="38"/>
      <c r="B997" s="39"/>
      <c r="C997" s="212" t="s">
        <v>4663</v>
      </c>
      <c r="D997" s="212" t="s">
        <v>205</v>
      </c>
      <c r="E997" s="213" t="s">
        <v>4664</v>
      </c>
      <c r="F997" s="214" t="s">
        <v>4665</v>
      </c>
      <c r="G997" s="215" t="s">
        <v>208</v>
      </c>
      <c r="H997" s="216">
        <v>10</v>
      </c>
      <c r="I997" s="217"/>
      <c r="J997" s="218">
        <f>ROUND(I997*H997,2)</f>
        <v>0</v>
      </c>
      <c r="K997" s="214" t="s">
        <v>209</v>
      </c>
      <c r="L997" s="44"/>
      <c r="M997" s="219" t="s">
        <v>19</v>
      </c>
      <c r="N997" s="220" t="s">
        <v>44</v>
      </c>
      <c r="O997" s="84"/>
      <c r="P997" s="221">
        <f>O997*H997</f>
        <v>0</v>
      </c>
      <c r="Q997" s="221">
        <v>0</v>
      </c>
      <c r="R997" s="221">
        <f>Q997*H997</f>
        <v>0</v>
      </c>
      <c r="S997" s="221">
        <v>0</v>
      </c>
      <c r="T997" s="222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3" t="s">
        <v>230</v>
      </c>
      <c r="AT997" s="223" t="s">
        <v>205</v>
      </c>
      <c r="AU997" s="223" t="s">
        <v>82</v>
      </c>
      <c r="AY997" s="17" t="s">
        <v>202</v>
      </c>
      <c r="BE997" s="224">
        <f>IF(N997="základní",J997,0)</f>
        <v>0</v>
      </c>
      <c r="BF997" s="224">
        <f>IF(N997="snížená",J997,0)</f>
        <v>0</v>
      </c>
      <c r="BG997" s="224">
        <f>IF(N997="zákl. přenesená",J997,0)</f>
        <v>0</v>
      </c>
      <c r="BH997" s="224">
        <f>IF(N997="sníž. přenesená",J997,0)</f>
        <v>0</v>
      </c>
      <c r="BI997" s="224">
        <f>IF(N997="nulová",J997,0)</f>
        <v>0</v>
      </c>
      <c r="BJ997" s="17" t="s">
        <v>80</v>
      </c>
      <c r="BK997" s="224">
        <f>ROUND(I997*H997,2)</f>
        <v>0</v>
      </c>
      <c r="BL997" s="17" t="s">
        <v>230</v>
      </c>
      <c r="BM997" s="223" t="s">
        <v>4666</v>
      </c>
    </row>
    <row r="998" s="2" customFormat="1">
      <c r="A998" s="38"/>
      <c r="B998" s="39"/>
      <c r="C998" s="40"/>
      <c r="D998" s="225" t="s">
        <v>212</v>
      </c>
      <c r="E998" s="40"/>
      <c r="F998" s="226" t="s">
        <v>4667</v>
      </c>
      <c r="G998" s="40"/>
      <c r="H998" s="40"/>
      <c r="I998" s="227"/>
      <c r="J998" s="40"/>
      <c r="K998" s="40"/>
      <c r="L998" s="44"/>
      <c r="M998" s="228"/>
      <c r="N998" s="229"/>
      <c r="O998" s="84"/>
      <c r="P998" s="84"/>
      <c r="Q998" s="84"/>
      <c r="R998" s="84"/>
      <c r="S998" s="84"/>
      <c r="T998" s="85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212</v>
      </c>
      <c r="AU998" s="17" t="s">
        <v>82</v>
      </c>
    </row>
    <row r="999" s="2" customFormat="1" ht="16.5" customHeight="1">
      <c r="A999" s="38"/>
      <c r="B999" s="39"/>
      <c r="C999" s="212" t="s">
        <v>4668</v>
      </c>
      <c r="D999" s="212" t="s">
        <v>205</v>
      </c>
      <c r="E999" s="213" t="s">
        <v>4669</v>
      </c>
      <c r="F999" s="214" t="s">
        <v>4670</v>
      </c>
      <c r="G999" s="215" t="s">
        <v>208</v>
      </c>
      <c r="H999" s="216">
        <v>9.1999999999999993</v>
      </c>
      <c r="I999" s="217"/>
      <c r="J999" s="218">
        <f>ROUND(I999*H999,2)</f>
        <v>0</v>
      </c>
      <c r="K999" s="214" t="s">
        <v>209</v>
      </c>
      <c r="L999" s="44"/>
      <c r="M999" s="219" t="s">
        <v>19</v>
      </c>
      <c r="N999" s="220" t="s">
        <v>44</v>
      </c>
      <c r="O999" s="84"/>
      <c r="P999" s="221">
        <f>O999*H999</f>
        <v>0</v>
      </c>
      <c r="Q999" s="221">
        <v>0</v>
      </c>
      <c r="R999" s="221">
        <f>Q999*H999</f>
        <v>0</v>
      </c>
      <c r="S999" s="221">
        <v>0</v>
      </c>
      <c r="T999" s="22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3" t="s">
        <v>230</v>
      </c>
      <c r="AT999" s="223" t="s">
        <v>205</v>
      </c>
      <c r="AU999" s="223" t="s">
        <v>82</v>
      </c>
      <c r="AY999" s="17" t="s">
        <v>202</v>
      </c>
      <c r="BE999" s="224">
        <f>IF(N999="základní",J999,0)</f>
        <v>0</v>
      </c>
      <c r="BF999" s="224">
        <f>IF(N999="snížená",J999,0)</f>
        <v>0</v>
      </c>
      <c r="BG999" s="224">
        <f>IF(N999="zákl. přenesená",J999,0)</f>
        <v>0</v>
      </c>
      <c r="BH999" s="224">
        <f>IF(N999="sníž. přenesená",J999,0)</f>
        <v>0</v>
      </c>
      <c r="BI999" s="224">
        <f>IF(N999="nulová",J999,0)</f>
        <v>0</v>
      </c>
      <c r="BJ999" s="17" t="s">
        <v>80</v>
      </c>
      <c r="BK999" s="224">
        <f>ROUND(I999*H999,2)</f>
        <v>0</v>
      </c>
      <c r="BL999" s="17" t="s">
        <v>230</v>
      </c>
      <c r="BM999" s="223" t="s">
        <v>4671</v>
      </c>
    </row>
    <row r="1000" s="2" customFormat="1">
      <c r="A1000" s="38"/>
      <c r="B1000" s="39"/>
      <c r="C1000" s="40"/>
      <c r="D1000" s="225" t="s">
        <v>212</v>
      </c>
      <c r="E1000" s="40"/>
      <c r="F1000" s="226" t="s">
        <v>4672</v>
      </c>
      <c r="G1000" s="40"/>
      <c r="H1000" s="40"/>
      <c r="I1000" s="227"/>
      <c r="J1000" s="40"/>
      <c r="K1000" s="40"/>
      <c r="L1000" s="44"/>
      <c r="M1000" s="228"/>
      <c r="N1000" s="229"/>
      <c r="O1000" s="84"/>
      <c r="P1000" s="84"/>
      <c r="Q1000" s="84"/>
      <c r="R1000" s="84"/>
      <c r="S1000" s="84"/>
      <c r="T1000" s="85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T1000" s="17" t="s">
        <v>212</v>
      </c>
      <c r="AU1000" s="17" t="s">
        <v>82</v>
      </c>
    </row>
    <row r="1001" s="2" customFormat="1" ht="16.5" customHeight="1">
      <c r="A1001" s="38"/>
      <c r="B1001" s="39"/>
      <c r="C1001" s="212" t="s">
        <v>4673</v>
      </c>
      <c r="D1001" s="212" t="s">
        <v>205</v>
      </c>
      <c r="E1001" s="213" t="s">
        <v>4674</v>
      </c>
      <c r="F1001" s="214" t="s">
        <v>4675</v>
      </c>
      <c r="G1001" s="215" t="s">
        <v>208</v>
      </c>
      <c r="H1001" s="216">
        <v>9.5</v>
      </c>
      <c r="I1001" s="217"/>
      <c r="J1001" s="218">
        <f>ROUND(I1001*H1001,2)</f>
        <v>0</v>
      </c>
      <c r="K1001" s="214" t="s">
        <v>209</v>
      </c>
      <c r="L1001" s="44"/>
      <c r="M1001" s="219" t="s">
        <v>19</v>
      </c>
      <c r="N1001" s="220" t="s">
        <v>44</v>
      </c>
      <c r="O1001" s="84"/>
      <c r="P1001" s="221">
        <f>O1001*H1001</f>
        <v>0</v>
      </c>
      <c r="Q1001" s="221">
        <v>0</v>
      </c>
      <c r="R1001" s="221">
        <f>Q1001*H1001</f>
        <v>0</v>
      </c>
      <c r="S1001" s="221">
        <v>0</v>
      </c>
      <c r="T1001" s="222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3" t="s">
        <v>230</v>
      </c>
      <c r="AT1001" s="223" t="s">
        <v>205</v>
      </c>
      <c r="AU1001" s="223" t="s">
        <v>82</v>
      </c>
      <c r="AY1001" s="17" t="s">
        <v>202</v>
      </c>
      <c r="BE1001" s="224">
        <f>IF(N1001="základní",J1001,0)</f>
        <v>0</v>
      </c>
      <c r="BF1001" s="224">
        <f>IF(N1001="snížená",J1001,0)</f>
        <v>0</v>
      </c>
      <c r="BG1001" s="224">
        <f>IF(N1001="zákl. přenesená",J1001,0)</f>
        <v>0</v>
      </c>
      <c r="BH1001" s="224">
        <f>IF(N1001="sníž. přenesená",J1001,0)</f>
        <v>0</v>
      </c>
      <c r="BI1001" s="224">
        <f>IF(N1001="nulová",J1001,0)</f>
        <v>0</v>
      </c>
      <c r="BJ1001" s="17" t="s">
        <v>80</v>
      </c>
      <c r="BK1001" s="224">
        <f>ROUND(I1001*H1001,2)</f>
        <v>0</v>
      </c>
      <c r="BL1001" s="17" t="s">
        <v>230</v>
      </c>
      <c r="BM1001" s="223" t="s">
        <v>4676</v>
      </c>
    </row>
    <row r="1002" s="2" customFormat="1">
      <c r="A1002" s="38"/>
      <c r="B1002" s="39"/>
      <c r="C1002" s="40"/>
      <c r="D1002" s="225" t="s">
        <v>212</v>
      </c>
      <c r="E1002" s="40"/>
      <c r="F1002" s="226" t="s">
        <v>4677</v>
      </c>
      <c r="G1002" s="40"/>
      <c r="H1002" s="40"/>
      <c r="I1002" s="227"/>
      <c r="J1002" s="40"/>
      <c r="K1002" s="40"/>
      <c r="L1002" s="44"/>
      <c r="M1002" s="228"/>
      <c r="N1002" s="229"/>
      <c r="O1002" s="84"/>
      <c r="P1002" s="84"/>
      <c r="Q1002" s="84"/>
      <c r="R1002" s="84"/>
      <c r="S1002" s="84"/>
      <c r="T1002" s="85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212</v>
      </c>
      <c r="AU1002" s="17" t="s">
        <v>82</v>
      </c>
    </row>
    <row r="1003" s="2" customFormat="1" ht="16.5" customHeight="1">
      <c r="A1003" s="38"/>
      <c r="B1003" s="39"/>
      <c r="C1003" s="212" t="s">
        <v>4678</v>
      </c>
      <c r="D1003" s="212" t="s">
        <v>205</v>
      </c>
      <c r="E1003" s="213" t="s">
        <v>4679</v>
      </c>
      <c r="F1003" s="214" t="s">
        <v>4680</v>
      </c>
      <c r="G1003" s="215" t="s">
        <v>208</v>
      </c>
      <c r="H1003" s="216">
        <v>3</v>
      </c>
      <c r="I1003" s="217"/>
      <c r="J1003" s="218">
        <f>ROUND(I1003*H1003,2)</f>
        <v>0</v>
      </c>
      <c r="K1003" s="214" t="s">
        <v>209</v>
      </c>
      <c r="L1003" s="44"/>
      <c r="M1003" s="219" t="s">
        <v>19</v>
      </c>
      <c r="N1003" s="220" t="s">
        <v>44</v>
      </c>
      <c r="O1003" s="84"/>
      <c r="P1003" s="221">
        <f>O1003*H1003</f>
        <v>0</v>
      </c>
      <c r="Q1003" s="221">
        <v>0</v>
      </c>
      <c r="R1003" s="221">
        <f>Q1003*H1003</f>
        <v>0</v>
      </c>
      <c r="S1003" s="221">
        <v>0</v>
      </c>
      <c r="T1003" s="222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3" t="s">
        <v>230</v>
      </c>
      <c r="AT1003" s="223" t="s">
        <v>205</v>
      </c>
      <c r="AU1003" s="223" t="s">
        <v>82</v>
      </c>
      <c r="AY1003" s="17" t="s">
        <v>202</v>
      </c>
      <c r="BE1003" s="224">
        <f>IF(N1003="základní",J1003,0)</f>
        <v>0</v>
      </c>
      <c r="BF1003" s="224">
        <f>IF(N1003="snížená",J1003,0)</f>
        <v>0</v>
      </c>
      <c r="BG1003" s="224">
        <f>IF(N1003="zákl. přenesená",J1003,0)</f>
        <v>0</v>
      </c>
      <c r="BH1003" s="224">
        <f>IF(N1003="sníž. přenesená",J1003,0)</f>
        <v>0</v>
      </c>
      <c r="BI1003" s="224">
        <f>IF(N1003="nulová",J1003,0)</f>
        <v>0</v>
      </c>
      <c r="BJ1003" s="17" t="s">
        <v>80</v>
      </c>
      <c r="BK1003" s="224">
        <f>ROUND(I1003*H1003,2)</f>
        <v>0</v>
      </c>
      <c r="BL1003" s="17" t="s">
        <v>230</v>
      </c>
      <c r="BM1003" s="223" t="s">
        <v>4681</v>
      </c>
    </row>
    <row r="1004" s="2" customFormat="1">
      <c r="A1004" s="38"/>
      <c r="B1004" s="39"/>
      <c r="C1004" s="40"/>
      <c r="D1004" s="225" t="s">
        <v>212</v>
      </c>
      <c r="E1004" s="40"/>
      <c r="F1004" s="226" t="s">
        <v>4682</v>
      </c>
      <c r="G1004" s="40"/>
      <c r="H1004" s="40"/>
      <c r="I1004" s="227"/>
      <c r="J1004" s="40"/>
      <c r="K1004" s="40"/>
      <c r="L1004" s="44"/>
      <c r="M1004" s="228"/>
      <c r="N1004" s="229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212</v>
      </c>
      <c r="AU1004" s="17" t="s">
        <v>82</v>
      </c>
    </row>
    <row r="1005" s="2" customFormat="1" ht="16.5" customHeight="1">
      <c r="A1005" s="38"/>
      <c r="B1005" s="39"/>
      <c r="C1005" s="212" t="s">
        <v>4683</v>
      </c>
      <c r="D1005" s="212" t="s">
        <v>205</v>
      </c>
      <c r="E1005" s="213" t="s">
        <v>4684</v>
      </c>
      <c r="F1005" s="214" t="s">
        <v>4685</v>
      </c>
      <c r="G1005" s="215" t="s">
        <v>208</v>
      </c>
      <c r="H1005" s="216">
        <v>15.5</v>
      </c>
      <c r="I1005" s="217"/>
      <c r="J1005" s="218">
        <f>ROUND(I1005*H1005,2)</f>
        <v>0</v>
      </c>
      <c r="K1005" s="214" t="s">
        <v>209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</v>
      </c>
      <c r="R1005" s="221">
        <f>Q1005*H1005</f>
        <v>0</v>
      </c>
      <c r="S1005" s="221">
        <v>0</v>
      </c>
      <c r="T1005" s="22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3" t="s">
        <v>230</v>
      </c>
      <c r="AT1005" s="223" t="s">
        <v>205</v>
      </c>
      <c r="AU1005" s="223" t="s">
        <v>82</v>
      </c>
      <c r="AY1005" s="17" t="s">
        <v>202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7" t="s">
        <v>80</v>
      </c>
      <c r="BK1005" s="224">
        <f>ROUND(I1005*H1005,2)</f>
        <v>0</v>
      </c>
      <c r="BL1005" s="17" t="s">
        <v>230</v>
      </c>
      <c r="BM1005" s="223" t="s">
        <v>4686</v>
      </c>
    </row>
    <row r="1006" s="2" customFormat="1">
      <c r="A1006" s="38"/>
      <c r="B1006" s="39"/>
      <c r="C1006" s="40"/>
      <c r="D1006" s="225" t="s">
        <v>212</v>
      </c>
      <c r="E1006" s="40"/>
      <c r="F1006" s="226" t="s">
        <v>4687</v>
      </c>
      <c r="G1006" s="40"/>
      <c r="H1006" s="40"/>
      <c r="I1006" s="227"/>
      <c r="J1006" s="40"/>
      <c r="K1006" s="40"/>
      <c r="L1006" s="44"/>
      <c r="M1006" s="228"/>
      <c r="N1006" s="229"/>
      <c r="O1006" s="84"/>
      <c r="P1006" s="84"/>
      <c r="Q1006" s="84"/>
      <c r="R1006" s="84"/>
      <c r="S1006" s="84"/>
      <c r="T1006" s="85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7" t="s">
        <v>212</v>
      </c>
      <c r="AU1006" s="17" t="s">
        <v>82</v>
      </c>
    </row>
    <row r="1007" s="2" customFormat="1" ht="16.5" customHeight="1">
      <c r="A1007" s="38"/>
      <c r="B1007" s="39"/>
      <c r="C1007" s="212" t="s">
        <v>4688</v>
      </c>
      <c r="D1007" s="212" t="s">
        <v>205</v>
      </c>
      <c r="E1007" s="213" t="s">
        <v>4689</v>
      </c>
      <c r="F1007" s="214" t="s">
        <v>4690</v>
      </c>
      <c r="G1007" s="215" t="s">
        <v>208</v>
      </c>
      <c r="H1007" s="216">
        <v>13.5</v>
      </c>
      <c r="I1007" s="217"/>
      <c r="J1007" s="218">
        <f>ROUND(I1007*H1007,2)</f>
        <v>0</v>
      </c>
      <c r="K1007" s="214" t="s">
        <v>209</v>
      </c>
      <c r="L1007" s="44"/>
      <c r="M1007" s="219" t="s">
        <v>19</v>
      </c>
      <c r="N1007" s="220" t="s">
        <v>44</v>
      </c>
      <c r="O1007" s="84"/>
      <c r="P1007" s="221">
        <f>O1007*H1007</f>
        <v>0</v>
      </c>
      <c r="Q1007" s="221">
        <v>0</v>
      </c>
      <c r="R1007" s="221">
        <f>Q1007*H1007</f>
        <v>0</v>
      </c>
      <c r="S1007" s="221">
        <v>0</v>
      </c>
      <c r="T1007" s="222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23" t="s">
        <v>230</v>
      </c>
      <c r="AT1007" s="223" t="s">
        <v>205</v>
      </c>
      <c r="AU1007" s="223" t="s">
        <v>82</v>
      </c>
      <c r="AY1007" s="17" t="s">
        <v>202</v>
      </c>
      <c r="BE1007" s="224">
        <f>IF(N1007="základní",J1007,0)</f>
        <v>0</v>
      </c>
      <c r="BF1007" s="224">
        <f>IF(N1007="snížená",J1007,0)</f>
        <v>0</v>
      </c>
      <c r="BG1007" s="224">
        <f>IF(N1007="zákl. přenesená",J1007,0)</f>
        <v>0</v>
      </c>
      <c r="BH1007" s="224">
        <f>IF(N1007="sníž. přenesená",J1007,0)</f>
        <v>0</v>
      </c>
      <c r="BI1007" s="224">
        <f>IF(N1007="nulová",J1007,0)</f>
        <v>0</v>
      </c>
      <c r="BJ1007" s="17" t="s">
        <v>80</v>
      </c>
      <c r="BK1007" s="224">
        <f>ROUND(I1007*H1007,2)</f>
        <v>0</v>
      </c>
      <c r="BL1007" s="17" t="s">
        <v>230</v>
      </c>
      <c r="BM1007" s="223" t="s">
        <v>4691</v>
      </c>
    </row>
    <row r="1008" s="2" customFormat="1">
      <c r="A1008" s="38"/>
      <c r="B1008" s="39"/>
      <c r="C1008" s="40"/>
      <c r="D1008" s="225" t="s">
        <v>212</v>
      </c>
      <c r="E1008" s="40"/>
      <c r="F1008" s="226" t="s">
        <v>4692</v>
      </c>
      <c r="G1008" s="40"/>
      <c r="H1008" s="40"/>
      <c r="I1008" s="227"/>
      <c r="J1008" s="40"/>
      <c r="K1008" s="40"/>
      <c r="L1008" s="44"/>
      <c r="M1008" s="228"/>
      <c r="N1008" s="229"/>
      <c r="O1008" s="84"/>
      <c r="P1008" s="84"/>
      <c r="Q1008" s="84"/>
      <c r="R1008" s="84"/>
      <c r="S1008" s="84"/>
      <c r="T1008" s="85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212</v>
      </c>
      <c r="AU1008" s="17" t="s">
        <v>82</v>
      </c>
    </row>
    <row r="1009" s="2" customFormat="1" ht="16.5" customHeight="1">
      <c r="A1009" s="38"/>
      <c r="B1009" s="39"/>
      <c r="C1009" s="212" t="s">
        <v>4693</v>
      </c>
      <c r="D1009" s="212" t="s">
        <v>205</v>
      </c>
      <c r="E1009" s="213" t="s">
        <v>4694</v>
      </c>
      <c r="F1009" s="214" t="s">
        <v>4695</v>
      </c>
      <c r="G1009" s="215" t="s">
        <v>208</v>
      </c>
      <c r="H1009" s="216">
        <v>22.300000000000001</v>
      </c>
      <c r="I1009" s="217"/>
      <c r="J1009" s="218">
        <f>ROUND(I1009*H1009,2)</f>
        <v>0</v>
      </c>
      <c r="K1009" s="214" t="s">
        <v>209</v>
      </c>
      <c r="L1009" s="44"/>
      <c r="M1009" s="219" t="s">
        <v>19</v>
      </c>
      <c r="N1009" s="220" t="s">
        <v>44</v>
      </c>
      <c r="O1009" s="84"/>
      <c r="P1009" s="221">
        <f>O1009*H1009</f>
        <v>0</v>
      </c>
      <c r="Q1009" s="221">
        <v>0</v>
      </c>
      <c r="R1009" s="221">
        <f>Q1009*H1009</f>
        <v>0</v>
      </c>
      <c r="S1009" s="221">
        <v>0</v>
      </c>
      <c r="T1009" s="222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3" t="s">
        <v>230</v>
      </c>
      <c r="AT1009" s="223" t="s">
        <v>205</v>
      </c>
      <c r="AU1009" s="223" t="s">
        <v>82</v>
      </c>
      <c r="AY1009" s="17" t="s">
        <v>202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17" t="s">
        <v>80</v>
      </c>
      <c r="BK1009" s="224">
        <f>ROUND(I1009*H1009,2)</f>
        <v>0</v>
      </c>
      <c r="BL1009" s="17" t="s">
        <v>230</v>
      </c>
      <c r="BM1009" s="223" t="s">
        <v>4696</v>
      </c>
    </row>
    <row r="1010" s="2" customFormat="1">
      <c r="A1010" s="38"/>
      <c r="B1010" s="39"/>
      <c r="C1010" s="40"/>
      <c r="D1010" s="225" t="s">
        <v>212</v>
      </c>
      <c r="E1010" s="40"/>
      <c r="F1010" s="226" t="s">
        <v>4697</v>
      </c>
      <c r="G1010" s="40"/>
      <c r="H1010" s="40"/>
      <c r="I1010" s="227"/>
      <c r="J1010" s="40"/>
      <c r="K1010" s="40"/>
      <c r="L1010" s="44"/>
      <c r="M1010" s="228"/>
      <c r="N1010" s="229"/>
      <c r="O1010" s="84"/>
      <c r="P1010" s="84"/>
      <c r="Q1010" s="84"/>
      <c r="R1010" s="84"/>
      <c r="S1010" s="84"/>
      <c r="T1010" s="85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212</v>
      </c>
      <c r="AU1010" s="17" t="s">
        <v>82</v>
      </c>
    </row>
    <row r="1011" s="2" customFormat="1" ht="16.5" customHeight="1">
      <c r="A1011" s="38"/>
      <c r="B1011" s="39"/>
      <c r="C1011" s="212" t="s">
        <v>4698</v>
      </c>
      <c r="D1011" s="212" t="s">
        <v>205</v>
      </c>
      <c r="E1011" s="213" t="s">
        <v>4699</v>
      </c>
      <c r="F1011" s="214" t="s">
        <v>4700</v>
      </c>
      <c r="G1011" s="215" t="s">
        <v>208</v>
      </c>
      <c r="H1011" s="216">
        <v>43</v>
      </c>
      <c r="I1011" s="217"/>
      <c r="J1011" s="218">
        <f>ROUND(I1011*H1011,2)</f>
        <v>0</v>
      </c>
      <c r="K1011" s="214" t="s">
        <v>209</v>
      </c>
      <c r="L1011" s="44"/>
      <c r="M1011" s="219" t="s">
        <v>19</v>
      </c>
      <c r="N1011" s="220" t="s">
        <v>44</v>
      </c>
      <c r="O1011" s="84"/>
      <c r="P1011" s="221">
        <f>O1011*H1011</f>
        <v>0</v>
      </c>
      <c r="Q1011" s="221">
        <v>0</v>
      </c>
      <c r="R1011" s="221">
        <f>Q1011*H1011</f>
        <v>0</v>
      </c>
      <c r="S1011" s="221">
        <v>0</v>
      </c>
      <c r="T1011" s="22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23" t="s">
        <v>230</v>
      </c>
      <c r="AT1011" s="223" t="s">
        <v>205</v>
      </c>
      <c r="AU1011" s="223" t="s">
        <v>82</v>
      </c>
      <c r="AY1011" s="17" t="s">
        <v>202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7" t="s">
        <v>80</v>
      </c>
      <c r="BK1011" s="224">
        <f>ROUND(I1011*H1011,2)</f>
        <v>0</v>
      </c>
      <c r="BL1011" s="17" t="s">
        <v>230</v>
      </c>
      <c r="BM1011" s="223" t="s">
        <v>4701</v>
      </c>
    </row>
    <row r="1012" s="2" customFormat="1">
      <c r="A1012" s="38"/>
      <c r="B1012" s="39"/>
      <c r="C1012" s="40"/>
      <c r="D1012" s="225" t="s">
        <v>212</v>
      </c>
      <c r="E1012" s="40"/>
      <c r="F1012" s="226" t="s">
        <v>4702</v>
      </c>
      <c r="G1012" s="40"/>
      <c r="H1012" s="40"/>
      <c r="I1012" s="227"/>
      <c r="J1012" s="40"/>
      <c r="K1012" s="40"/>
      <c r="L1012" s="44"/>
      <c r="M1012" s="228"/>
      <c r="N1012" s="229"/>
      <c r="O1012" s="84"/>
      <c r="P1012" s="84"/>
      <c r="Q1012" s="84"/>
      <c r="R1012" s="84"/>
      <c r="S1012" s="84"/>
      <c r="T1012" s="85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212</v>
      </c>
      <c r="AU1012" s="17" t="s">
        <v>82</v>
      </c>
    </row>
    <row r="1013" s="2" customFormat="1" ht="16.5" customHeight="1">
      <c r="A1013" s="38"/>
      <c r="B1013" s="39"/>
      <c r="C1013" s="212" t="s">
        <v>4703</v>
      </c>
      <c r="D1013" s="212" t="s">
        <v>205</v>
      </c>
      <c r="E1013" s="213" t="s">
        <v>4704</v>
      </c>
      <c r="F1013" s="214" t="s">
        <v>4705</v>
      </c>
      <c r="G1013" s="215" t="s">
        <v>208</v>
      </c>
      <c r="H1013" s="216">
        <v>44</v>
      </c>
      <c r="I1013" s="217"/>
      <c r="J1013" s="218">
        <f>ROUND(I1013*H1013,2)</f>
        <v>0</v>
      </c>
      <c r="K1013" s="214" t="s">
        <v>209</v>
      </c>
      <c r="L1013" s="44"/>
      <c r="M1013" s="219" t="s">
        <v>19</v>
      </c>
      <c r="N1013" s="220" t="s">
        <v>44</v>
      </c>
      <c r="O1013" s="84"/>
      <c r="P1013" s="221">
        <f>O1013*H1013</f>
        <v>0</v>
      </c>
      <c r="Q1013" s="221">
        <v>0</v>
      </c>
      <c r="R1013" s="221">
        <f>Q1013*H1013</f>
        <v>0</v>
      </c>
      <c r="S1013" s="221">
        <v>0</v>
      </c>
      <c r="T1013" s="22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23" t="s">
        <v>230</v>
      </c>
      <c r="AT1013" s="223" t="s">
        <v>205</v>
      </c>
      <c r="AU1013" s="223" t="s">
        <v>82</v>
      </c>
      <c r="AY1013" s="17" t="s">
        <v>202</v>
      </c>
      <c r="BE1013" s="224">
        <f>IF(N1013="základní",J1013,0)</f>
        <v>0</v>
      </c>
      <c r="BF1013" s="224">
        <f>IF(N1013="snížená",J1013,0)</f>
        <v>0</v>
      </c>
      <c r="BG1013" s="224">
        <f>IF(N1013="zákl. přenesená",J1013,0)</f>
        <v>0</v>
      </c>
      <c r="BH1013" s="224">
        <f>IF(N1013="sníž. přenesená",J1013,0)</f>
        <v>0</v>
      </c>
      <c r="BI1013" s="224">
        <f>IF(N1013="nulová",J1013,0)</f>
        <v>0</v>
      </c>
      <c r="BJ1013" s="17" t="s">
        <v>80</v>
      </c>
      <c r="BK1013" s="224">
        <f>ROUND(I1013*H1013,2)</f>
        <v>0</v>
      </c>
      <c r="BL1013" s="17" t="s">
        <v>230</v>
      </c>
      <c r="BM1013" s="223" t="s">
        <v>4706</v>
      </c>
    </row>
    <row r="1014" s="2" customFormat="1">
      <c r="A1014" s="38"/>
      <c r="B1014" s="39"/>
      <c r="C1014" s="40"/>
      <c r="D1014" s="225" t="s">
        <v>212</v>
      </c>
      <c r="E1014" s="40"/>
      <c r="F1014" s="226" t="s">
        <v>4707</v>
      </c>
      <c r="G1014" s="40"/>
      <c r="H1014" s="40"/>
      <c r="I1014" s="227"/>
      <c r="J1014" s="40"/>
      <c r="K1014" s="40"/>
      <c r="L1014" s="44"/>
      <c r="M1014" s="228"/>
      <c r="N1014" s="229"/>
      <c r="O1014" s="84"/>
      <c r="P1014" s="84"/>
      <c r="Q1014" s="84"/>
      <c r="R1014" s="84"/>
      <c r="S1014" s="84"/>
      <c r="T1014" s="85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T1014" s="17" t="s">
        <v>212</v>
      </c>
      <c r="AU1014" s="17" t="s">
        <v>82</v>
      </c>
    </row>
    <row r="1015" s="2" customFormat="1" ht="16.5" customHeight="1">
      <c r="A1015" s="38"/>
      <c r="B1015" s="39"/>
      <c r="C1015" s="242" t="s">
        <v>4708</v>
      </c>
      <c r="D1015" s="242" t="s">
        <v>243</v>
      </c>
      <c r="E1015" s="243" t="s">
        <v>4709</v>
      </c>
      <c r="F1015" s="244" t="s">
        <v>4710</v>
      </c>
      <c r="G1015" s="245" t="s">
        <v>208</v>
      </c>
      <c r="H1015" s="246">
        <v>44</v>
      </c>
      <c r="I1015" s="247"/>
      <c r="J1015" s="248">
        <f>ROUND(I1015*H1015,2)</f>
        <v>0</v>
      </c>
      <c r="K1015" s="244" t="s">
        <v>19</v>
      </c>
      <c r="L1015" s="249"/>
      <c r="M1015" s="250" t="s">
        <v>19</v>
      </c>
      <c r="N1015" s="251" t="s">
        <v>44</v>
      </c>
      <c r="O1015" s="84"/>
      <c r="P1015" s="221">
        <f>O1015*H1015</f>
        <v>0</v>
      </c>
      <c r="Q1015" s="221">
        <v>0</v>
      </c>
      <c r="R1015" s="221">
        <f>Q1015*H1015</f>
        <v>0</v>
      </c>
      <c r="S1015" s="221">
        <v>0</v>
      </c>
      <c r="T1015" s="222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3" t="s">
        <v>960</v>
      </c>
      <c r="AT1015" s="223" t="s">
        <v>243</v>
      </c>
      <c r="AU1015" s="223" t="s">
        <v>82</v>
      </c>
      <c r="AY1015" s="17" t="s">
        <v>202</v>
      </c>
      <c r="BE1015" s="224">
        <f>IF(N1015="základní",J1015,0)</f>
        <v>0</v>
      </c>
      <c r="BF1015" s="224">
        <f>IF(N1015="snížená",J1015,0)</f>
        <v>0</v>
      </c>
      <c r="BG1015" s="224">
        <f>IF(N1015="zákl. přenesená",J1015,0)</f>
        <v>0</v>
      </c>
      <c r="BH1015" s="224">
        <f>IF(N1015="sníž. přenesená",J1015,0)</f>
        <v>0</v>
      </c>
      <c r="BI1015" s="224">
        <f>IF(N1015="nulová",J1015,0)</f>
        <v>0</v>
      </c>
      <c r="BJ1015" s="17" t="s">
        <v>80</v>
      </c>
      <c r="BK1015" s="224">
        <f>ROUND(I1015*H1015,2)</f>
        <v>0</v>
      </c>
      <c r="BL1015" s="17" t="s">
        <v>230</v>
      </c>
      <c r="BM1015" s="223" t="s">
        <v>4711</v>
      </c>
    </row>
    <row r="1016" s="2" customFormat="1" ht="16.5" customHeight="1">
      <c r="A1016" s="38"/>
      <c r="B1016" s="39"/>
      <c r="C1016" s="242" t="s">
        <v>4712</v>
      </c>
      <c r="D1016" s="242" t="s">
        <v>243</v>
      </c>
      <c r="E1016" s="243" t="s">
        <v>4713</v>
      </c>
      <c r="F1016" s="244" t="s">
        <v>4710</v>
      </c>
      <c r="G1016" s="245" t="s">
        <v>208</v>
      </c>
      <c r="H1016" s="246">
        <v>43</v>
      </c>
      <c r="I1016" s="247"/>
      <c r="J1016" s="248">
        <f>ROUND(I1016*H1016,2)</f>
        <v>0</v>
      </c>
      <c r="K1016" s="244" t="s">
        <v>19</v>
      </c>
      <c r="L1016" s="249"/>
      <c r="M1016" s="250" t="s">
        <v>19</v>
      </c>
      <c r="N1016" s="251" t="s">
        <v>44</v>
      </c>
      <c r="O1016" s="84"/>
      <c r="P1016" s="221">
        <f>O1016*H1016</f>
        <v>0</v>
      </c>
      <c r="Q1016" s="221">
        <v>0</v>
      </c>
      <c r="R1016" s="221">
        <f>Q1016*H1016</f>
        <v>0</v>
      </c>
      <c r="S1016" s="221">
        <v>0</v>
      </c>
      <c r="T1016" s="222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23" t="s">
        <v>960</v>
      </c>
      <c r="AT1016" s="223" t="s">
        <v>243</v>
      </c>
      <c r="AU1016" s="223" t="s">
        <v>82</v>
      </c>
      <c r="AY1016" s="17" t="s">
        <v>202</v>
      </c>
      <c r="BE1016" s="224">
        <f>IF(N1016="základní",J1016,0)</f>
        <v>0</v>
      </c>
      <c r="BF1016" s="224">
        <f>IF(N1016="snížená",J1016,0)</f>
        <v>0</v>
      </c>
      <c r="BG1016" s="224">
        <f>IF(N1016="zákl. přenesená",J1016,0)</f>
        <v>0</v>
      </c>
      <c r="BH1016" s="224">
        <f>IF(N1016="sníž. přenesená",J1016,0)</f>
        <v>0</v>
      </c>
      <c r="BI1016" s="224">
        <f>IF(N1016="nulová",J1016,0)</f>
        <v>0</v>
      </c>
      <c r="BJ1016" s="17" t="s">
        <v>80</v>
      </c>
      <c r="BK1016" s="224">
        <f>ROUND(I1016*H1016,2)</f>
        <v>0</v>
      </c>
      <c r="BL1016" s="17" t="s">
        <v>230</v>
      </c>
      <c r="BM1016" s="223" t="s">
        <v>4714</v>
      </c>
    </row>
    <row r="1017" s="2" customFormat="1" ht="16.5" customHeight="1">
      <c r="A1017" s="38"/>
      <c r="B1017" s="39"/>
      <c r="C1017" s="242" t="s">
        <v>4715</v>
      </c>
      <c r="D1017" s="242" t="s">
        <v>243</v>
      </c>
      <c r="E1017" s="243" t="s">
        <v>4716</v>
      </c>
      <c r="F1017" s="244" t="s">
        <v>4717</v>
      </c>
      <c r="G1017" s="245" t="s">
        <v>208</v>
      </c>
      <c r="H1017" s="246">
        <v>22.300000000000001</v>
      </c>
      <c r="I1017" s="247"/>
      <c r="J1017" s="248">
        <f>ROUND(I1017*H1017,2)</f>
        <v>0</v>
      </c>
      <c r="K1017" s="244" t="s">
        <v>19</v>
      </c>
      <c r="L1017" s="249"/>
      <c r="M1017" s="250" t="s">
        <v>19</v>
      </c>
      <c r="N1017" s="251" t="s">
        <v>44</v>
      </c>
      <c r="O1017" s="84"/>
      <c r="P1017" s="221">
        <f>O1017*H1017</f>
        <v>0</v>
      </c>
      <c r="Q1017" s="221">
        <v>0</v>
      </c>
      <c r="R1017" s="221">
        <f>Q1017*H1017</f>
        <v>0</v>
      </c>
      <c r="S1017" s="221">
        <v>0</v>
      </c>
      <c r="T1017" s="22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3" t="s">
        <v>960</v>
      </c>
      <c r="AT1017" s="223" t="s">
        <v>243</v>
      </c>
      <c r="AU1017" s="223" t="s">
        <v>82</v>
      </c>
      <c r="AY1017" s="17" t="s">
        <v>202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7" t="s">
        <v>80</v>
      </c>
      <c r="BK1017" s="224">
        <f>ROUND(I1017*H1017,2)</f>
        <v>0</v>
      </c>
      <c r="BL1017" s="17" t="s">
        <v>230</v>
      </c>
      <c r="BM1017" s="223" t="s">
        <v>4718</v>
      </c>
    </row>
    <row r="1018" s="2" customFormat="1" ht="16.5" customHeight="1">
      <c r="A1018" s="38"/>
      <c r="B1018" s="39"/>
      <c r="C1018" s="242" t="s">
        <v>4719</v>
      </c>
      <c r="D1018" s="242" t="s">
        <v>243</v>
      </c>
      <c r="E1018" s="243" t="s">
        <v>4720</v>
      </c>
      <c r="F1018" s="244" t="s">
        <v>4721</v>
      </c>
      <c r="G1018" s="245" t="s">
        <v>208</v>
      </c>
      <c r="H1018" s="246">
        <v>13.5</v>
      </c>
      <c r="I1018" s="247"/>
      <c r="J1018" s="248">
        <f>ROUND(I1018*H1018,2)</f>
        <v>0</v>
      </c>
      <c r="K1018" s="244" t="s">
        <v>19</v>
      </c>
      <c r="L1018" s="249"/>
      <c r="M1018" s="250" t="s">
        <v>19</v>
      </c>
      <c r="N1018" s="251" t="s">
        <v>44</v>
      </c>
      <c r="O1018" s="84"/>
      <c r="P1018" s="221">
        <f>O1018*H1018</f>
        <v>0</v>
      </c>
      <c r="Q1018" s="221">
        <v>0</v>
      </c>
      <c r="R1018" s="221">
        <f>Q1018*H1018</f>
        <v>0</v>
      </c>
      <c r="S1018" s="221">
        <v>0</v>
      </c>
      <c r="T1018" s="22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3" t="s">
        <v>960</v>
      </c>
      <c r="AT1018" s="223" t="s">
        <v>243</v>
      </c>
      <c r="AU1018" s="223" t="s">
        <v>82</v>
      </c>
      <c r="AY1018" s="17" t="s">
        <v>202</v>
      </c>
      <c r="BE1018" s="224">
        <f>IF(N1018="základní",J1018,0)</f>
        <v>0</v>
      </c>
      <c r="BF1018" s="224">
        <f>IF(N1018="snížená",J1018,0)</f>
        <v>0</v>
      </c>
      <c r="BG1018" s="224">
        <f>IF(N1018="zákl. přenesená",J1018,0)</f>
        <v>0</v>
      </c>
      <c r="BH1018" s="224">
        <f>IF(N1018="sníž. přenesená",J1018,0)</f>
        <v>0</v>
      </c>
      <c r="BI1018" s="224">
        <f>IF(N1018="nulová",J1018,0)</f>
        <v>0</v>
      </c>
      <c r="BJ1018" s="17" t="s">
        <v>80</v>
      </c>
      <c r="BK1018" s="224">
        <f>ROUND(I1018*H1018,2)</f>
        <v>0</v>
      </c>
      <c r="BL1018" s="17" t="s">
        <v>230</v>
      </c>
      <c r="BM1018" s="223" t="s">
        <v>4722</v>
      </c>
    </row>
    <row r="1019" s="2" customFormat="1" ht="16.5" customHeight="1">
      <c r="A1019" s="38"/>
      <c r="B1019" s="39"/>
      <c r="C1019" s="242" t="s">
        <v>4723</v>
      </c>
      <c r="D1019" s="242" t="s">
        <v>243</v>
      </c>
      <c r="E1019" s="243" t="s">
        <v>4724</v>
      </c>
      <c r="F1019" s="244" t="s">
        <v>4725</v>
      </c>
      <c r="G1019" s="245" t="s">
        <v>208</v>
      </c>
      <c r="H1019" s="246">
        <v>15.5</v>
      </c>
      <c r="I1019" s="247"/>
      <c r="J1019" s="248">
        <f>ROUND(I1019*H1019,2)</f>
        <v>0</v>
      </c>
      <c r="K1019" s="244" t="s">
        <v>19</v>
      </c>
      <c r="L1019" s="249"/>
      <c r="M1019" s="250" t="s">
        <v>19</v>
      </c>
      <c r="N1019" s="251" t="s">
        <v>44</v>
      </c>
      <c r="O1019" s="84"/>
      <c r="P1019" s="221">
        <f>O1019*H1019</f>
        <v>0</v>
      </c>
      <c r="Q1019" s="221">
        <v>0</v>
      </c>
      <c r="R1019" s="221">
        <f>Q1019*H1019</f>
        <v>0</v>
      </c>
      <c r="S1019" s="221">
        <v>0</v>
      </c>
      <c r="T1019" s="222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3" t="s">
        <v>960</v>
      </c>
      <c r="AT1019" s="223" t="s">
        <v>243</v>
      </c>
      <c r="AU1019" s="223" t="s">
        <v>82</v>
      </c>
      <c r="AY1019" s="17" t="s">
        <v>202</v>
      </c>
      <c r="BE1019" s="224">
        <f>IF(N1019="základní",J1019,0)</f>
        <v>0</v>
      </c>
      <c r="BF1019" s="224">
        <f>IF(N1019="snížená",J1019,0)</f>
        <v>0</v>
      </c>
      <c r="BG1019" s="224">
        <f>IF(N1019="zákl. přenesená",J1019,0)</f>
        <v>0</v>
      </c>
      <c r="BH1019" s="224">
        <f>IF(N1019="sníž. přenesená",J1019,0)</f>
        <v>0</v>
      </c>
      <c r="BI1019" s="224">
        <f>IF(N1019="nulová",J1019,0)</f>
        <v>0</v>
      </c>
      <c r="BJ1019" s="17" t="s">
        <v>80</v>
      </c>
      <c r="BK1019" s="224">
        <f>ROUND(I1019*H1019,2)</f>
        <v>0</v>
      </c>
      <c r="BL1019" s="17" t="s">
        <v>230</v>
      </c>
      <c r="BM1019" s="223" t="s">
        <v>4726</v>
      </c>
    </row>
    <row r="1020" s="2" customFormat="1" ht="16.5" customHeight="1">
      <c r="A1020" s="38"/>
      <c r="B1020" s="39"/>
      <c r="C1020" s="242" t="s">
        <v>4727</v>
      </c>
      <c r="D1020" s="242" t="s">
        <v>243</v>
      </c>
      <c r="E1020" s="243" t="s">
        <v>4728</v>
      </c>
      <c r="F1020" s="244" t="s">
        <v>4729</v>
      </c>
      <c r="G1020" s="245" t="s">
        <v>208</v>
      </c>
      <c r="H1020" s="246">
        <v>3</v>
      </c>
      <c r="I1020" s="247"/>
      <c r="J1020" s="248">
        <f>ROUND(I1020*H1020,2)</f>
        <v>0</v>
      </c>
      <c r="K1020" s="244" t="s">
        <v>19</v>
      </c>
      <c r="L1020" s="249"/>
      <c r="M1020" s="250" t="s">
        <v>19</v>
      </c>
      <c r="N1020" s="251" t="s">
        <v>44</v>
      </c>
      <c r="O1020" s="84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3" t="s">
        <v>960</v>
      </c>
      <c r="AT1020" s="223" t="s">
        <v>243</v>
      </c>
      <c r="AU1020" s="223" t="s">
        <v>82</v>
      </c>
      <c r="AY1020" s="17" t="s">
        <v>202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7" t="s">
        <v>80</v>
      </c>
      <c r="BK1020" s="224">
        <f>ROUND(I1020*H1020,2)</f>
        <v>0</v>
      </c>
      <c r="BL1020" s="17" t="s">
        <v>230</v>
      </c>
      <c r="BM1020" s="223" t="s">
        <v>4730</v>
      </c>
    </row>
    <row r="1021" s="2" customFormat="1" ht="16.5" customHeight="1">
      <c r="A1021" s="38"/>
      <c r="B1021" s="39"/>
      <c r="C1021" s="242" t="s">
        <v>4731</v>
      </c>
      <c r="D1021" s="242" t="s">
        <v>243</v>
      </c>
      <c r="E1021" s="243" t="s">
        <v>4732</v>
      </c>
      <c r="F1021" s="244" t="s">
        <v>4733</v>
      </c>
      <c r="G1021" s="245" t="s">
        <v>208</v>
      </c>
      <c r="H1021" s="246">
        <v>9.5</v>
      </c>
      <c r="I1021" s="247"/>
      <c r="J1021" s="248">
        <f>ROUND(I1021*H1021,2)</f>
        <v>0</v>
      </c>
      <c r="K1021" s="244" t="s">
        <v>19</v>
      </c>
      <c r="L1021" s="249"/>
      <c r="M1021" s="250" t="s">
        <v>19</v>
      </c>
      <c r="N1021" s="251" t="s">
        <v>44</v>
      </c>
      <c r="O1021" s="84"/>
      <c r="P1021" s="221">
        <f>O1021*H1021</f>
        <v>0</v>
      </c>
      <c r="Q1021" s="221">
        <v>0</v>
      </c>
      <c r="R1021" s="221">
        <f>Q1021*H1021</f>
        <v>0</v>
      </c>
      <c r="S1021" s="221">
        <v>0</v>
      </c>
      <c r="T1021" s="222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23" t="s">
        <v>960</v>
      </c>
      <c r="AT1021" s="223" t="s">
        <v>243</v>
      </c>
      <c r="AU1021" s="223" t="s">
        <v>82</v>
      </c>
      <c r="AY1021" s="17" t="s">
        <v>202</v>
      </c>
      <c r="BE1021" s="224">
        <f>IF(N1021="základní",J1021,0)</f>
        <v>0</v>
      </c>
      <c r="BF1021" s="224">
        <f>IF(N1021="snížená",J1021,0)</f>
        <v>0</v>
      </c>
      <c r="BG1021" s="224">
        <f>IF(N1021="zákl. přenesená",J1021,0)</f>
        <v>0</v>
      </c>
      <c r="BH1021" s="224">
        <f>IF(N1021="sníž. přenesená",J1021,0)</f>
        <v>0</v>
      </c>
      <c r="BI1021" s="224">
        <f>IF(N1021="nulová",J1021,0)</f>
        <v>0</v>
      </c>
      <c r="BJ1021" s="17" t="s">
        <v>80</v>
      </c>
      <c r="BK1021" s="224">
        <f>ROUND(I1021*H1021,2)</f>
        <v>0</v>
      </c>
      <c r="BL1021" s="17" t="s">
        <v>230</v>
      </c>
      <c r="BM1021" s="223" t="s">
        <v>4734</v>
      </c>
    </row>
    <row r="1022" s="2" customFormat="1" ht="16.5" customHeight="1">
      <c r="A1022" s="38"/>
      <c r="B1022" s="39"/>
      <c r="C1022" s="242" t="s">
        <v>4735</v>
      </c>
      <c r="D1022" s="242" t="s">
        <v>243</v>
      </c>
      <c r="E1022" s="243" t="s">
        <v>4736</v>
      </c>
      <c r="F1022" s="244" t="s">
        <v>4737</v>
      </c>
      <c r="G1022" s="245" t="s">
        <v>208</v>
      </c>
      <c r="H1022" s="246">
        <v>9.1999999999999993</v>
      </c>
      <c r="I1022" s="247"/>
      <c r="J1022" s="248">
        <f>ROUND(I1022*H1022,2)</f>
        <v>0</v>
      </c>
      <c r="K1022" s="244" t="s">
        <v>19</v>
      </c>
      <c r="L1022" s="249"/>
      <c r="M1022" s="250" t="s">
        <v>19</v>
      </c>
      <c r="N1022" s="251" t="s">
        <v>44</v>
      </c>
      <c r="O1022" s="84"/>
      <c r="P1022" s="221">
        <f>O1022*H1022</f>
        <v>0</v>
      </c>
      <c r="Q1022" s="221">
        <v>0</v>
      </c>
      <c r="R1022" s="221">
        <f>Q1022*H1022</f>
        <v>0</v>
      </c>
      <c r="S1022" s="221">
        <v>0</v>
      </c>
      <c r="T1022" s="222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3" t="s">
        <v>960</v>
      </c>
      <c r="AT1022" s="223" t="s">
        <v>243</v>
      </c>
      <c r="AU1022" s="223" t="s">
        <v>82</v>
      </c>
      <c r="AY1022" s="17" t="s">
        <v>202</v>
      </c>
      <c r="BE1022" s="224">
        <f>IF(N1022="základní",J1022,0)</f>
        <v>0</v>
      </c>
      <c r="BF1022" s="224">
        <f>IF(N1022="snížená",J1022,0)</f>
        <v>0</v>
      </c>
      <c r="BG1022" s="224">
        <f>IF(N1022="zákl. přenesená",J1022,0)</f>
        <v>0</v>
      </c>
      <c r="BH1022" s="224">
        <f>IF(N1022="sníž. přenesená",J1022,0)</f>
        <v>0</v>
      </c>
      <c r="BI1022" s="224">
        <f>IF(N1022="nulová",J1022,0)</f>
        <v>0</v>
      </c>
      <c r="BJ1022" s="17" t="s">
        <v>80</v>
      </c>
      <c r="BK1022" s="224">
        <f>ROUND(I1022*H1022,2)</f>
        <v>0</v>
      </c>
      <c r="BL1022" s="17" t="s">
        <v>230</v>
      </c>
      <c r="BM1022" s="223" t="s">
        <v>4738</v>
      </c>
    </row>
    <row r="1023" s="2" customFormat="1" ht="16.5" customHeight="1">
      <c r="A1023" s="38"/>
      <c r="B1023" s="39"/>
      <c r="C1023" s="242" t="s">
        <v>4739</v>
      </c>
      <c r="D1023" s="242" t="s">
        <v>243</v>
      </c>
      <c r="E1023" s="243" t="s">
        <v>4740</v>
      </c>
      <c r="F1023" s="244" t="s">
        <v>4741</v>
      </c>
      <c r="G1023" s="245" t="s">
        <v>208</v>
      </c>
      <c r="H1023" s="246">
        <v>10</v>
      </c>
      <c r="I1023" s="247"/>
      <c r="J1023" s="248">
        <f>ROUND(I1023*H1023,2)</f>
        <v>0</v>
      </c>
      <c r="K1023" s="244" t="s">
        <v>19</v>
      </c>
      <c r="L1023" s="249"/>
      <c r="M1023" s="250" t="s">
        <v>19</v>
      </c>
      <c r="N1023" s="251" t="s">
        <v>44</v>
      </c>
      <c r="O1023" s="84"/>
      <c r="P1023" s="221">
        <f>O1023*H1023</f>
        <v>0</v>
      </c>
      <c r="Q1023" s="221">
        <v>0</v>
      </c>
      <c r="R1023" s="221">
        <f>Q1023*H1023</f>
        <v>0</v>
      </c>
      <c r="S1023" s="221">
        <v>0</v>
      </c>
      <c r="T1023" s="22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23" t="s">
        <v>960</v>
      </c>
      <c r="AT1023" s="223" t="s">
        <v>243</v>
      </c>
      <c r="AU1023" s="223" t="s">
        <v>82</v>
      </c>
      <c r="AY1023" s="17" t="s">
        <v>202</v>
      </c>
      <c r="BE1023" s="224">
        <f>IF(N1023="základní",J1023,0)</f>
        <v>0</v>
      </c>
      <c r="BF1023" s="224">
        <f>IF(N1023="snížená",J1023,0)</f>
        <v>0</v>
      </c>
      <c r="BG1023" s="224">
        <f>IF(N1023="zákl. přenesená",J1023,0)</f>
        <v>0</v>
      </c>
      <c r="BH1023" s="224">
        <f>IF(N1023="sníž. přenesená",J1023,0)</f>
        <v>0</v>
      </c>
      <c r="BI1023" s="224">
        <f>IF(N1023="nulová",J1023,0)</f>
        <v>0</v>
      </c>
      <c r="BJ1023" s="17" t="s">
        <v>80</v>
      </c>
      <c r="BK1023" s="224">
        <f>ROUND(I1023*H1023,2)</f>
        <v>0</v>
      </c>
      <c r="BL1023" s="17" t="s">
        <v>230</v>
      </c>
      <c r="BM1023" s="223" t="s">
        <v>4742</v>
      </c>
    </row>
    <row r="1024" s="12" customFormat="1" ht="25.92" customHeight="1">
      <c r="A1024" s="12"/>
      <c r="B1024" s="196"/>
      <c r="C1024" s="197"/>
      <c r="D1024" s="198" t="s">
        <v>72</v>
      </c>
      <c r="E1024" s="199" t="s">
        <v>2066</v>
      </c>
      <c r="F1024" s="199" t="s">
        <v>2067</v>
      </c>
      <c r="G1024" s="197"/>
      <c r="H1024" s="197"/>
      <c r="I1024" s="200"/>
      <c r="J1024" s="201">
        <f>BK1024</f>
        <v>0</v>
      </c>
      <c r="K1024" s="197"/>
      <c r="L1024" s="202"/>
      <c r="M1024" s="203"/>
      <c r="N1024" s="204"/>
      <c r="O1024" s="204"/>
      <c r="P1024" s="205">
        <f>SUM(P1025:P1027)</f>
        <v>0</v>
      </c>
      <c r="Q1024" s="204"/>
      <c r="R1024" s="205">
        <f>SUM(R1025:R1027)</f>
        <v>0</v>
      </c>
      <c r="S1024" s="204"/>
      <c r="T1024" s="206">
        <f>SUM(T1025:T1027)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07" t="s">
        <v>210</v>
      </c>
      <c r="AT1024" s="208" t="s">
        <v>72</v>
      </c>
      <c r="AU1024" s="208" t="s">
        <v>73</v>
      </c>
      <c r="AY1024" s="207" t="s">
        <v>202</v>
      </c>
      <c r="BK1024" s="209">
        <f>SUM(BK1025:BK1027)</f>
        <v>0</v>
      </c>
    </row>
    <row r="1025" s="2" customFormat="1" ht="16.5" customHeight="1">
      <c r="A1025" s="38"/>
      <c r="B1025" s="39"/>
      <c r="C1025" s="212" t="s">
        <v>4743</v>
      </c>
      <c r="D1025" s="212" t="s">
        <v>205</v>
      </c>
      <c r="E1025" s="213" t="s">
        <v>2077</v>
      </c>
      <c r="F1025" s="214" t="s">
        <v>2078</v>
      </c>
      <c r="G1025" s="215" t="s">
        <v>2071</v>
      </c>
      <c r="H1025" s="216">
        <v>36</v>
      </c>
      <c r="I1025" s="217"/>
      <c r="J1025" s="218">
        <f>ROUND(I1025*H1025,2)</f>
        <v>0</v>
      </c>
      <c r="K1025" s="214" t="s">
        <v>209</v>
      </c>
      <c r="L1025" s="44"/>
      <c r="M1025" s="219" t="s">
        <v>19</v>
      </c>
      <c r="N1025" s="220" t="s">
        <v>44</v>
      </c>
      <c r="O1025" s="84"/>
      <c r="P1025" s="221">
        <f>O1025*H1025</f>
        <v>0</v>
      </c>
      <c r="Q1025" s="221">
        <v>0</v>
      </c>
      <c r="R1025" s="221">
        <f>Q1025*H1025</f>
        <v>0</v>
      </c>
      <c r="S1025" s="221">
        <v>0</v>
      </c>
      <c r="T1025" s="222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3" t="s">
        <v>2072</v>
      </c>
      <c r="AT1025" s="223" t="s">
        <v>205</v>
      </c>
      <c r="AU1025" s="223" t="s">
        <v>80</v>
      </c>
      <c r="AY1025" s="17" t="s">
        <v>202</v>
      </c>
      <c r="BE1025" s="224">
        <f>IF(N1025="základní",J1025,0)</f>
        <v>0</v>
      </c>
      <c r="BF1025" s="224">
        <f>IF(N1025="snížená",J1025,0)</f>
        <v>0</v>
      </c>
      <c r="BG1025" s="224">
        <f>IF(N1025="zákl. přenesená",J1025,0)</f>
        <v>0</v>
      </c>
      <c r="BH1025" s="224">
        <f>IF(N1025="sníž. přenesená",J1025,0)</f>
        <v>0</v>
      </c>
      <c r="BI1025" s="224">
        <f>IF(N1025="nulová",J1025,0)</f>
        <v>0</v>
      </c>
      <c r="BJ1025" s="17" t="s">
        <v>80</v>
      </c>
      <c r="BK1025" s="224">
        <f>ROUND(I1025*H1025,2)</f>
        <v>0</v>
      </c>
      <c r="BL1025" s="17" t="s">
        <v>2072</v>
      </c>
      <c r="BM1025" s="223" t="s">
        <v>4744</v>
      </c>
    </row>
    <row r="1026" s="2" customFormat="1">
      <c r="A1026" s="38"/>
      <c r="B1026" s="39"/>
      <c r="C1026" s="40"/>
      <c r="D1026" s="225" t="s">
        <v>212</v>
      </c>
      <c r="E1026" s="40"/>
      <c r="F1026" s="226" t="s">
        <v>2080</v>
      </c>
      <c r="G1026" s="40"/>
      <c r="H1026" s="40"/>
      <c r="I1026" s="227"/>
      <c r="J1026" s="40"/>
      <c r="K1026" s="40"/>
      <c r="L1026" s="44"/>
      <c r="M1026" s="228"/>
      <c r="N1026" s="229"/>
      <c r="O1026" s="84"/>
      <c r="P1026" s="84"/>
      <c r="Q1026" s="84"/>
      <c r="R1026" s="84"/>
      <c r="S1026" s="84"/>
      <c r="T1026" s="85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7" t="s">
        <v>212</v>
      </c>
      <c r="AU1026" s="17" t="s">
        <v>80</v>
      </c>
    </row>
    <row r="1027" s="2" customFormat="1">
      <c r="A1027" s="38"/>
      <c r="B1027" s="39"/>
      <c r="C1027" s="40"/>
      <c r="D1027" s="232" t="s">
        <v>491</v>
      </c>
      <c r="E1027" s="40"/>
      <c r="F1027" s="252" t="s">
        <v>4745</v>
      </c>
      <c r="G1027" s="40"/>
      <c r="H1027" s="40"/>
      <c r="I1027" s="227"/>
      <c r="J1027" s="40"/>
      <c r="K1027" s="40"/>
      <c r="L1027" s="44"/>
      <c r="M1027" s="228"/>
      <c r="N1027" s="229"/>
      <c r="O1027" s="84"/>
      <c r="P1027" s="84"/>
      <c r="Q1027" s="84"/>
      <c r="R1027" s="84"/>
      <c r="S1027" s="84"/>
      <c r="T1027" s="85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491</v>
      </c>
      <c r="AU1027" s="17" t="s">
        <v>80</v>
      </c>
    </row>
    <row r="1028" s="12" customFormat="1" ht="25.92" customHeight="1">
      <c r="A1028" s="12"/>
      <c r="B1028" s="196"/>
      <c r="C1028" s="197"/>
      <c r="D1028" s="198" t="s">
        <v>72</v>
      </c>
      <c r="E1028" s="199" t="s">
        <v>159</v>
      </c>
      <c r="F1028" s="199" t="s">
        <v>160</v>
      </c>
      <c r="G1028" s="197"/>
      <c r="H1028" s="197"/>
      <c r="I1028" s="200"/>
      <c r="J1028" s="201">
        <f>BK1028</f>
        <v>0</v>
      </c>
      <c r="K1028" s="197"/>
      <c r="L1028" s="202"/>
      <c r="M1028" s="203"/>
      <c r="N1028" s="204"/>
      <c r="O1028" s="204"/>
      <c r="P1028" s="205">
        <f>P1029</f>
        <v>0</v>
      </c>
      <c r="Q1028" s="204"/>
      <c r="R1028" s="205">
        <f>R1029</f>
        <v>0</v>
      </c>
      <c r="S1028" s="204"/>
      <c r="T1028" s="206">
        <f>T1029</f>
        <v>0</v>
      </c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R1028" s="207" t="s">
        <v>238</v>
      </c>
      <c r="AT1028" s="208" t="s">
        <v>72</v>
      </c>
      <c r="AU1028" s="208" t="s">
        <v>73</v>
      </c>
      <c r="AY1028" s="207" t="s">
        <v>202</v>
      </c>
      <c r="BK1028" s="209">
        <f>BK1029</f>
        <v>0</v>
      </c>
    </row>
    <row r="1029" s="12" customFormat="1" ht="22.8" customHeight="1">
      <c r="A1029" s="12"/>
      <c r="B1029" s="196"/>
      <c r="C1029" s="197"/>
      <c r="D1029" s="198" t="s">
        <v>72</v>
      </c>
      <c r="E1029" s="210" t="s">
        <v>4746</v>
      </c>
      <c r="F1029" s="210" t="s">
        <v>4747</v>
      </c>
      <c r="G1029" s="197"/>
      <c r="H1029" s="197"/>
      <c r="I1029" s="200"/>
      <c r="J1029" s="211">
        <f>BK1029</f>
        <v>0</v>
      </c>
      <c r="K1029" s="197"/>
      <c r="L1029" s="202"/>
      <c r="M1029" s="203"/>
      <c r="N1029" s="204"/>
      <c r="O1029" s="204"/>
      <c r="P1029" s="205">
        <f>SUM(P1030:P1038)</f>
        <v>0</v>
      </c>
      <c r="Q1029" s="204"/>
      <c r="R1029" s="205">
        <f>SUM(R1030:R1038)</f>
        <v>0</v>
      </c>
      <c r="S1029" s="204"/>
      <c r="T1029" s="206">
        <f>SUM(T1030:T1038)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7" t="s">
        <v>238</v>
      </c>
      <c r="AT1029" s="208" t="s">
        <v>72</v>
      </c>
      <c r="AU1029" s="208" t="s">
        <v>80</v>
      </c>
      <c r="AY1029" s="207" t="s">
        <v>202</v>
      </c>
      <c r="BK1029" s="209">
        <f>SUM(BK1030:BK1038)</f>
        <v>0</v>
      </c>
    </row>
    <row r="1030" s="2" customFormat="1" ht="16.5" customHeight="1">
      <c r="A1030" s="38"/>
      <c r="B1030" s="39"/>
      <c r="C1030" s="212" t="s">
        <v>4748</v>
      </c>
      <c r="D1030" s="212" t="s">
        <v>205</v>
      </c>
      <c r="E1030" s="213" t="s">
        <v>4749</v>
      </c>
      <c r="F1030" s="214" t="s">
        <v>4750</v>
      </c>
      <c r="G1030" s="215" t="s">
        <v>2071</v>
      </c>
      <c r="H1030" s="216">
        <v>16</v>
      </c>
      <c r="I1030" s="217"/>
      <c r="J1030" s="218">
        <f>ROUND(I1030*H1030,2)</f>
        <v>0</v>
      </c>
      <c r="K1030" s="214" t="s">
        <v>209</v>
      </c>
      <c r="L1030" s="44"/>
      <c r="M1030" s="219" t="s">
        <v>19</v>
      </c>
      <c r="N1030" s="220" t="s">
        <v>44</v>
      </c>
      <c r="O1030" s="84"/>
      <c r="P1030" s="221">
        <f>O1030*H1030</f>
        <v>0</v>
      </c>
      <c r="Q1030" s="221">
        <v>0</v>
      </c>
      <c r="R1030" s="221">
        <f>Q1030*H1030</f>
        <v>0</v>
      </c>
      <c r="S1030" s="221">
        <v>0</v>
      </c>
      <c r="T1030" s="22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3" t="s">
        <v>4751</v>
      </c>
      <c r="AT1030" s="223" t="s">
        <v>205</v>
      </c>
      <c r="AU1030" s="223" t="s">
        <v>82</v>
      </c>
      <c r="AY1030" s="17" t="s">
        <v>202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17" t="s">
        <v>80</v>
      </c>
      <c r="BK1030" s="224">
        <f>ROUND(I1030*H1030,2)</f>
        <v>0</v>
      </c>
      <c r="BL1030" s="17" t="s">
        <v>4751</v>
      </c>
      <c r="BM1030" s="223" t="s">
        <v>4752</v>
      </c>
    </row>
    <row r="1031" s="2" customFormat="1">
      <c r="A1031" s="38"/>
      <c r="B1031" s="39"/>
      <c r="C1031" s="40"/>
      <c r="D1031" s="225" t="s">
        <v>212</v>
      </c>
      <c r="E1031" s="40"/>
      <c r="F1031" s="226" t="s">
        <v>4753</v>
      </c>
      <c r="G1031" s="40"/>
      <c r="H1031" s="40"/>
      <c r="I1031" s="227"/>
      <c r="J1031" s="40"/>
      <c r="K1031" s="40"/>
      <c r="L1031" s="44"/>
      <c r="M1031" s="228"/>
      <c r="N1031" s="229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212</v>
      </c>
      <c r="AU1031" s="17" t="s">
        <v>82</v>
      </c>
    </row>
    <row r="1032" s="2" customFormat="1" ht="16.5" customHeight="1">
      <c r="A1032" s="38"/>
      <c r="B1032" s="39"/>
      <c r="C1032" s="212" t="s">
        <v>4754</v>
      </c>
      <c r="D1032" s="212" t="s">
        <v>205</v>
      </c>
      <c r="E1032" s="213" t="s">
        <v>4755</v>
      </c>
      <c r="F1032" s="214" t="s">
        <v>4756</v>
      </c>
      <c r="G1032" s="215" t="s">
        <v>3961</v>
      </c>
      <c r="H1032" s="216">
        <v>120</v>
      </c>
      <c r="I1032" s="217"/>
      <c r="J1032" s="218">
        <f>ROUND(I1032*H1032,2)</f>
        <v>0</v>
      </c>
      <c r="K1032" s="214" t="s">
        <v>209</v>
      </c>
      <c r="L1032" s="44"/>
      <c r="M1032" s="219" t="s">
        <v>19</v>
      </c>
      <c r="N1032" s="220" t="s">
        <v>44</v>
      </c>
      <c r="O1032" s="84"/>
      <c r="P1032" s="221">
        <f>O1032*H1032</f>
        <v>0</v>
      </c>
      <c r="Q1032" s="221">
        <v>0</v>
      </c>
      <c r="R1032" s="221">
        <f>Q1032*H1032</f>
        <v>0</v>
      </c>
      <c r="S1032" s="221">
        <v>0</v>
      </c>
      <c r="T1032" s="222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23" t="s">
        <v>4751</v>
      </c>
      <c r="AT1032" s="223" t="s">
        <v>205</v>
      </c>
      <c r="AU1032" s="223" t="s">
        <v>82</v>
      </c>
      <c r="AY1032" s="17" t="s">
        <v>202</v>
      </c>
      <c r="BE1032" s="224">
        <f>IF(N1032="základní",J1032,0)</f>
        <v>0</v>
      </c>
      <c r="BF1032" s="224">
        <f>IF(N1032="snížená",J1032,0)</f>
        <v>0</v>
      </c>
      <c r="BG1032" s="224">
        <f>IF(N1032="zákl. přenesená",J1032,0)</f>
        <v>0</v>
      </c>
      <c r="BH1032" s="224">
        <f>IF(N1032="sníž. přenesená",J1032,0)</f>
        <v>0</v>
      </c>
      <c r="BI1032" s="224">
        <f>IF(N1032="nulová",J1032,0)</f>
        <v>0</v>
      </c>
      <c r="BJ1032" s="17" t="s">
        <v>80</v>
      </c>
      <c r="BK1032" s="224">
        <f>ROUND(I1032*H1032,2)</f>
        <v>0</v>
      </c>
      <c r="BL1032" s="17" t="s">
        <v>4751</v>
      </c>
      <c r="BM1032" s="223" t="s">
        <v>4757</v>
      </c>
    </row>
    <row r="1033" s="2" customFormat="1">
      <c r="A1033" s="38"/>
      <c r="B1033" s="39"/>
      <c r="C1033" s="40"/>
      <c r="D1033" s="225" t="s">
        <v>212</v>
      </c>
      <c r="E1033" s="40"/>
      <c r="F1033" s="226" t="s">
        <v>4758</v>
      </c>
      <c r="G1033" s="40"/>
      <c r="H1033" s="40"/>
      <c r="I1033" s="227"/>
      <c r="J1033" s="40"/>
      <c r="K1033" s="40"/>
      <c r="L1033" s="44"/>
      <c r="M1033" s="228"/>
      <c r="N1033" s="229"/>
      <c r="O1033" s="84"/>
      <c r="P1033" s="84"/>
      <c r="Q1033" s="84"/>
      <c r="R1033" s="84"/>
      <c r="S1033" s="84"/>
      <c r="T1033" s="85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212</v>
      </c>
      <c r="AU1033" s="17" t="s">
        <v>82</v>
      </c>
    </row>
    <row r="1034" s="2" customFormat="1" ht="16.5" customHeight="1">
      <c r="A1034" s="38"/>
      <c r="B1034" s="39"/>
      <c r="C1034" s="212" t="s">
        <v>4759</v>
      </c>
      <c r="D1034" s="212" t="s">
        <v>205</v>
      </c>
      <c r="E1034" s="213" t="s">
        <v>4760</v>
      </c>
      <c r="F1034" s="214" t="s">
        <v>4761</v>
      </c>
      <c r="G1034" s="215" t="s">
        <v>2071</v>
      </c>
      <c r="H1034" s="216">
        <v>16</v>
      </c>
      <c r="I1034" s="217"/>
      <c r="J1034" s="218">
        <f>ROUND(I1034*H1034,2)</f>
        <v>0</v>
      </c>
      <c r="K1034" s="214" t="s">
        <v>209</v>
      </c>
      <c r="L1034" s="44"/>
      <c r="M1034" s="219" t="s">
        <v>19</v>
      </c>
      <c r="N1034" s="220" t="s">
        <v>44</v>
      </c>
      <c r="O1034" s="84"/>
      <c r="P1034" s="221">
        <f>O1034*H1034</f>
        <v>0</v>
      </c>
      <c r="Q1034" s="221">
        <v>0</v>
      </c>
      <c r="R1034" s="221">
        <f>Q1034*H1034</f>
        <v>0</v>
      </c>
      <c r="S1034" s="221">
        <v>0</v>
      </c>
      <c r="T1034" s="222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3" t="s">
        <v>4751</v>
      </c>
      <c r="AT1034" s="223" t="s">
        <v>205</v>
      </c>
      <c r="AU1034" s="223" t="s">
        <v>82</v>
      </c>
      <c r="AY1034" s="17" t="s">
        <v>202</v>
      </c>
      <c r="BE1034" s="224">
        <f>IF(N1034="základní",J1034,0)</f>
        <v>0</v>
      </c>
      <c r="BF1034" s="224">
        <f>IF(N1034="snížená",J1034,0)</f>
        <v>0</v>
      </c>
      <c r="BG1034" s="224">
        <f>IF(N1034="zákl. přenesená",J1034,0)</f>
        <v>0</v>
      </c>
      <c r="BH1034" s="224">
        <f>IF(N1034="sníž. přenesená",J1034,0)</f>
        <v>0</v>
      </c>
      <c r="BI1034" s="224">
        <f>IF(N1034="nulová",J1034,0)</f>
        <v>0</v>
      </c>
      <c r="BJ1034" s="17" t="s">
        <v>80</v>
      </c>
      <c r="BK1034" s="224">
        <f>ROUND(I1034*H1034,2)</f>
        <v>0</v>
      </c>
      <c r="BL1034" s="17" t="s">
        <v>4751</v>
      </c>
      <c r="BM1034" s="223" t="s">
        <v>4762</v>
      </c>
    </row>
    <row r="1035" s="2" customFormat="1">
      <c r="A1035" s="38"/>
      <c r="B1035" s="39"/>
      <c r="C1035" s="40"/>
      <c r="D1035" s="225" t="s">
        <v>212</v>
      </c>
      <c r="E1035" s="40"/>
      <c r="F1035" s="226" t="s">
        <v>4763</v>
      </c>
      <c r="G1035" s="40"/>
      <c r="H1035" s="40"/>
      <c r="I1035" s="227"/>
      <c r="J1035" s="40"/>
      <c r="K1035" s="40"/>
      <c r="L1035" s="44"/>
      <c r="M1035" s="228"/>
      <c r="N1035" s="229"/>
      <c r="O1035" s="84"/>
      <c r="P1035" s="84"/>
      <c r="Q1035" s="84"/>
      <c r="R1035" s="84"/>
      <c r="S1035" s="84"/>
      <c r="T1035" s="85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212</v>
      </c>
      <c r="AU1035" s="17" t="s">
        <v>82</v>
      </c>
    </row>
    <row r="1036" s="2" customFormat="1">
      <c r="A1036" s="38"/>
      <c r="B1036" s="39"/>
      <c r="C1036" s="40"/>
      <c r="D1036" s="232" t="s">
        <v>491</v>
      </c>
      <c r="E1036" s="40"/>
      <c r="F1036" s="252" t="s">
        <v>4764</v>
      </c>
      <c r="G1036" s="40"/>
      <c r="H1036" s="40"/>
      <c r="I1036" s="227"/>
      <c r="J1036" s="40"/>
      <c r="K1036" s="40"/>
      <c r="L1036" s="44"/>
      <c r="M1036" s="228"/>
      <c r="N1036" s="229"/>
      <c r="O1036" s="84"/>
      <c r="P1036" s="84"/>
      <c r="Q1036" s="84"/>
      <c r="R1036" s="84"/>
      <c r="S1036" s="84"/>
      <c r="T1036" s="85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491</v>
      </c>
      <c r="AU1036" s="17" t="s">
        <v>82</v>
      </c>
    </row>
    <row r="1037" s="2" customFormat="1" ht="16.5" customHeight="1">
      <c r="A1037" s="38"/>
      <c r="B1037" s="39"/>
      <c r="C1037" s="212" t="s">
        <v>4765</v>
      </c>
      <c r="D1037" s="212" t="s">
        <v>205</v>
      </c>
      <c r="E1037" s="213" t="s">
        <v>4766</v>
      </c>
      <c r="F1037" s="214" t="s">
        <v>4767</v>
      </c>
      <c r="G1037" s="215" t="s">
        <v>2071</v>
      </c>
      <c r="H1037" s="216">
        <v>10</v>
      </c>
      <c r="I1037" s="217"/>
      <c r="J1037" s="218">
        <f>ROUND(I1037*H1037,2)</f>
        <v>0</v>
      </c>
      <c r="K1037" s="214" t="s">
        <v>19</v>
      </c>
      <c r="L1037" s="44"/>
      <c r="M1037" s="219" t="s">
        <v>19</v>
      </c>
      <c r="N1037" s="220" t="s">
        <v>44</v>
      </c>
      <c r="O1037" s="84"/>
      <c r="P1037" s="221">
        <f>O1037*H1037</f>
        <v>0</v>
      </c>
      <c r="Q1037" s="221">
        <v>0</v>
      </c>
      <c r="R1037" s="221">
        <f>Q1037*H1037</f>
        <v>0</v>
      </c>
      <c r="S1037" s="221">
        <v>0</v>
      </c>
      <c r="T1037" s="222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23" t="s">
        <v>4751</v>
      </c>
      <c r="AT1037" s="223" t="s">
        <v>205</v>
      </c>
      <c r="AU1037" s="223" t="s">
        <v>82</v>
      </c>
      <c r="AY1037" s="17" t="s">
        <v>202</v>
      </c>
      <c r="BE1037" s="224">
        <f>IF(N1037="základní",J1037,0)</f>
        <v>0</v>
      </c>
      <c r="BF1037" s="224">
        <f>IF(N1037="snížená",J1037,0)</f>
        <v>0</v>
      </c>
      <c r="BG1037" s="224">
        <f>IF(N1037="zákl. přenesená",J1037,0)</f>
        <v>0</v>
      </c>
      <c r="BH1037" s="224">
        <f>IF(N1037="sníž. přenesená",J1037,0)</f>
        <v>0</v>
      </c>
      <c r="BI1037" s="224">
        <f>IF(N1037="nulová",J1037,0)</f>
        <v>0</v>
      </c>
      <c r="BJ1037" s="17" t="s">
        <v>80</v>
      </c>
      <c r="BK1037" s="224">
        <f>ROUND(I1037*H1037,2)</f>
        <v>0</v>
      </c>
      <c r="BL1037" s="17" t="s">
        <v>4751</v>
      </c>
      <c r="BM1037" s="223" t="s">
        <v>4768</v>
      </c>
    </row>
    <row r="1038" s="2" customFormat="1">
      <c r="A1038" s="38"/>
      <c r="B1038" s="39"/>
      <c r="C1038" s="40"/>
      <c r="D1038" s="232" t="s">
        <v>491</v>
      </c>
      <c r="E1038" s="40"/>
      <c r="F1038" s="252" t="s">
        <v>4764</v>
      </c>
      <c r="G1038" s="40"/>
      <c r="H1038" s="40"/>
      <c r="I1038" s="227"/>
      <c r="J1038" s="40"/>
      <c r="K1038" s="40"/>
      <c r="L1038" s="44"/>
      <c r="M1038" s="253"/>
      <c r="N1038" s="254"/>
      <c r="O1038" s="255"/>
      <c r="P1038" s="255"/>
      <c r="Q1038" s="255"/>
      <c r="R1038" s="255"/>
      <c r="S1038" s="255"/>
      <c r="T1038" s="256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T1038" s="17" t="s">
        <v>491</v>
      </c>
      <c r="AU1038" s="17" t="s">
        <v>82</v>
      </c>
    </row>
    <row r="1039" s="2" customFormat="1" ht="6.96" customHeight="1">
      <c r="A1039" s="38"/>
      <c r="B1039" s="59"/>
      <c r="C1039" s="60"/>
      <c r="D1039" s="60"/>
      <c r="E1039" s="60"/>
      <c r="F1039" s="60"/>
      <c r="G1039" s="60"/>
      <c r="H1039" s="60"/>
      <c r="I1039" s="60"/>
      <c r="J1039" s="60"/>
      <c r="K1039" s="60"/>
      <c r="L1039" s="44"/>
      <c r="M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</row>
  </sheetData>
  <sheetProtection sheet="1" autoFilter="0" formatColumns="0" formatRows="0" objects="1" scenarios="1" spinCount="100000" saltValue="4YQSxdkHWr0ZCk410zrHJ/QFX3QaRWykXhFg7XQ7b0wfTruMIL/QIIk1izfsJLWgaVzTpsjph+ZF8IHO+r0Liw==" hashValue="Ou6qRx4vnf6CTDy82W0cFXJg2SQSJHr7hDV09HdByi5va5aZgiuXL/AVm9hqYxk2nxqbWZOf8ipM8v0dZS4QRw==" algorithmName="SHA-512" password="CC35"/>
  <autoFilter ref="C108:K10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1/278381135"/>
    <hyperlink ref="F116" r:id="rId2" display="https://podminky.urs.cz/item/CS_URS_2024_01/611325402"/>
    <hyperlink ref="F118" r:id="rId3" display="https://podminky.urs.cz/item/CS_URS_2024_01/619995001"/>
    <hyperlink ref="F120" r:id="rId4" display="https://podminky.urs.cz/item/CS_URS_2024_01/632452411"/>
    <hyperlink ref="F125" r:id="rId5" display="https://podminky.urs.cz/item/CS_URS_2024_01/961044111"/>
    <hyperlink ref="F127" r:id="rId6" display="https://podminky.urs.cz/item/CS_URS_2024_01/971042241"/>
    <hyperlink ref="F129" r:id="rId7" display="https://podminky.urs.cz/item/CS_URS_2024_01/971042331"/>
    <hyperlink ref="F131" r:id="rId8" display="https://podminky.urs.cz/item/CS_URS_2024_01/971042341"/>
    <hyperlink ref="F134" r:id="rId9" display="https://podminky.urs.cz/item/CS_URS_2024_01/997013112"/>
    <hyperlink ref="F136" r:id="rId10" display="https://podminky.urs.cz/item/CS_URS_2024_01/997013501"/>
    <hyperlink ref="F138" r:id="rId11" display="https://podminky.urs.cz/item/CS_URS_2024_01/997013509"/>
    <hyperlink ref="F140" r:id="rId12" display="https://podminky.urs.cz/item/CS_URS_2024_01/997013814"/>
    <hyperlink ref="F142" r:id="rId13" display="https://podminky.urs.cz/item/CS_URS_2024_01/997013861"/>
    <hyperlink ref="F145" r:id="rId14" display="https://podminky.urs.cz/item/CS_URS_2024_01/998011002"/>
    <hyperlink ref="F149" r:id="rId15" display="https://podminky.urs.cz/item/CS_URS_2024_01/712333305"/>
    <hyperlink ref="F153" r:id="rId16" display="https://podminky.urs.cz/item/CS_URS_2024_01/712340832"/>
    <hyperlink ref="F155" r:id="rId17" display="https://podminky.urs.cz/item/CS_URS_2024_01/998712102"/>
    <hyperlink ref="F158" r:id="rId18" display="https://podminky.urs.cz/item/CS_URS_2024_01/713140863"/>
    <hyperlink ref="F160" r:id="rId19" display="https://podminky.urs.cz/item/CS_URS_2024_01/713141135"/>
    <hyperlink ref="F164" r:id="rId20" display="https://podminky.urs.cz/item/CS_URS_2024_01/713300813"/>
    <hyperlink ref="F166" r:id="rId21" display="https://podminky.urs.cz/item/CS_URS_2024_01/713300822"/>
    <hyperlink ref="F169" r:id="rId22" display="https://podminky.urs.cz/item/CS_URS_2024_01/713420813"/>
    <hyperlink ref="F171" r:id="rId23" display="https://podminky.urs.cz/item/CS_URS_2024_01/713471212"/>
    <hyperlink ref="F229" r:id="rId24" display="https://podminky.urs.cz/item/CS_URS_2024_01/998713101"/>
    <hyperlink ref="F231" r:id="rId25" display="https://podminky.urs.cz/item/CS_URS_2024_01/998713102"/>
    <hyperlink ref="F233" r:id="rId26" display="https://podminky.urs.cz/item/CS_URS_2024_01/998713102"/>
    <hyperlink ref="F235" r:id="rId27" display="https://podminky.urs.cz/item/CS_URS_2024_01/998713194"/>
    <hyperlink ref="F237" r:id="rId28" display="https://podminky.urs.cz/item/CS_URS_2024_01/998713199"/>
    <hyperlink ref="F266" r:id="rId29" display="https://podminky.urs.cz/item/CS_URS_2024_01/722176113"/>
    <hyperlink ref="F270" r:id="rId30" display="https://podminky.urs.cz/item/CS_URS_2024_01/722176114"/>
    <hyperlink ref="F274" r:id="rId31" display="https://podminky.urs.cz/item/CS_URS_2024_01/722176115"/>
    <hyperlink ref="F278" r:id="rId32" display="https://podminky.urs.cz/item/CS_URS_2024_01/722176117"/>
    <hyperlink ref="F282" r:id="rId33" display="https://podminky.urs.cz/item/CS_URS_2024_01/722176118"/>
    <hyperlink ref="F286" r:id="rId34" display="https://podminky.urs.cz/item/CS_URS_2024_01/722182012"/>
    <hyperlink ref="F288" r:id="rId35" display="https://podminky.urs.cz/item/CS_URS_2024_01/722182013"/>
    <hyperlink ref="F290" r:id="rId36" display="https://podminky.urs.cz/item/CS_URS_2024_01/722182014"/>
    <hyperlink ref="F292" r:id="rId37" display="https://podminky.urs.cz/item/CS_URS_2024_01/722182016"/>
    <hyperlink ref="F294" r:id="rId38" display="https://podminky.urs.cz/item/CS_URS_2024_01/722182017"/>
    <hyperlink ref="F296" r:id="rId39" display="https://podminky.urs.cz/item/CS_URS_2024_01/722181221"/>
    <hyperlink ref="F298" r:id="rId40" display="https://podminky.urs.cz/item/CS_URS_2024_01/722181242"/>
    <hyperlink ref="F300" r:id="rId41" display="https://podminky.urs.cz/item/CS_URS_2024_01/722181243"/>
    <hyperlink ref="F302" r:id="rId42" display="https://podminky.urs.cz/item/CS_URS_2024_01/722181251"/>
    <hyperlink ref="F304" r:id="rId43" display="https://podminky.urs.cz/item/CS_URS_2024_01/722181253"/>
    <hyperlink ref="F306" r:id="rId44" display="https://podminky.urs.cz/item/CS_URS_2024_01/722181255"/>
    <hyperlink ref="F308" r:id="rId45" display="https://podminky.urs.cz/item/CS_URS_2024_01/722181256"/>
    <hyperlink ref="F310" r:id="rId46" display="https://podminky.urs.cz/item/CS_URS_2024_01/722219102"/>
    <hyperlink ref="F315" r:id="rId47" display="https://podminky.urs.cz/item/CS_URS_2024_01/722220231"/>
    <hyperlink ref="F317" r:id="rId48" display="https://podminky.urs.cz/item/CS_URS_2024_01/722220232"/>
    <hyperlink ref="F319" r:id="rId49" display="https://podminky.urs.cz/item/CS_URS_2024_01/722220233"/>
    <hyperlink ref="F321" r:id="rId50" display="https://podminky.urs.cz/item/CS_URS_2024_01/722220234"/>
    <hyperlink ref="F323" r:id="rId51" display="https://podminky.urs.cz/item/CS_URS_2024_01/722220235"/>
    <hyperlink ref="F325" r:id="rId52" display="https://podminky.urs.cz/item/CS_URS_2024_01/722220236"/>
    <hyperlink ref="F327" r:id="rId53" display="https://podminky.urs.cz/item/CS_URS_2024_01/722220237"/>
    <hyperlink ref="F329" r:id="rId54" display="https://podminky.urs.cz/item/CS_URS_2024_01/722231073"/>
    <hyperlink ref="F331" r:id="rId55" display="https://podminky.urs.cz/item/CS_URS_2024_01/722231074"/>
    <hyperlink ref="F333" r:id="rId56" display="https://podminky.urs.cz/item/CS_URS_2024_01/722231075"/>
    <hyperlink ref="F335" r:id="rId57" display="https://podminky.urs.cz/item/CS_URS_2024_01/722231076"/>
    <hyperlink ref="F337" r:id="rId58" display="https://podminky.urs.cz/item/CS_URS_2024_01/722231077"/>
    <hyperlink ref="F339" r:id="rId59" display="https://podminky.urs.cz/item/CS_URS_2024_01/722231078"/>
    <hyperlink ref="F341" r:id="rId60" display="https://podminky.urs.cz/item/CS_URS_2024_01/722231080"/>
    <hyperlink ref="F343" r:id="rId61" display="https://podminky.urs.cz/item/CS_URS_2024_01/722231141"/>
    <hyperlink ref="F345" r:id="rId62" display="https://podminky.urs.cz/item/CS_URS_2024_01/722231144"/>
    <hyperlink ref="F348" r:id="rId63" display="https://podminky.urs.cz/item/CS_URS_2024_01/722232044"/>
    <hyperlink ref="F351" r:id="rId64" display="https://podminky.urs.cz/item/CS_URS_2024_01/722232045"/>
    <hyperlink ref="F354" r:id="rId65" display="https://podminky.urs.cz/item/CS_URS_2024_01/722232046"/>
    <hyperlink ref="F357" r:id="rId66" display="https://podminky.urs.cz/item/CS_URS_2024_01/722232047"/>
    <hyperlink ref="F360" r:id="rId67" display="https://podminky.urs.cz/item/CS_URS_2024_01/722232048"/>
    <hyperlink ref="F363" r:id="rId68" display="https://podminky.urs.cz/item/CS_URS_2024_01/722232049"/>
    <hyperlink ref="F366" r:id="rId69" display="https://podminky.urs.cz/item/CS_URS_2024_01/722232050"/>
    <hyperlink ref="F369" r:id="rId70" display="https://podminky.urs.cz/item/CS_URS_2024_01/722232051"/>
    <hyperlink ref="F372" r:id="rId71" display="https://podminky.urs.cz/item/CS_URS_2024_01/722234264"/>
    <hyperlink ref="F374" r:id="rId72" display="https://podminky.urs.cz/item/CS_URS_2024_01/722234266"/>
    <hyperlink ref="F378" r:id="rId73" display="https://podminky.urs.cz/item/CS_URS_2024_01/722234271"/>
    <hyperlink ref="F380" r:id="rId74" display="https://podminky.urs.cz/item/CS_URS_2024_01/722262227"/>
    <hyperlink ref="F382" r:id="rId75" display="https://podminky.urs.cz/item/CS_URS_2024_01/722263210"/>
    <hyperlink ref="F384" r:id="rId76" display="https://podminky.urs.cz/item/CS_URS_2024_01/722263215"/>
    <hyperlink ref="F403" r:id="rId77" display="https://podminky.urs.cz/item/CS_URS_2024_01/722213115"/>
    <hyperlink ref="F405" r:id="rId78" display="https://podminky.urs.cz/item/CS_URS_2024_01/722213116"/>
    <hyperlink ref="F407" r:id="rId79" display="https://podminky.urs.cz/item/CS_URS_2024_01/998722101"/>
    <hyperlink ref="F412" r:id="rId80" display="https://podminky.urs.cz/item/CS_URS_2024_01/724246012"/>
    <hyperlink ref="F415" r:id="rId81" display="https://podminky.urs.cz/item/CS_URS_2024_01/732219348"/>
    <hyperlink ref="F417" r:id="rId82" display="https://podminky.urs.cz/item/CS_URS_2024_01/732219351"/>
    <hyperlink ref="F419" r:id="rId83" display="https://podminky.urs.cz/item/CS_URS_2024_01/732221813"/>
    <hyperlink ref="F421" r:id="rId84" display="https://podminky.urs.cz/item/CS_URS_2024_01/732231003"/>
    <hyperlink ref="F423" r:id="rId85" display="https://podminky.urs.cz/item/CS_URS_2024_01/732320814"/>
    <hyperlink ref="F425" r:id="rId86" display="https://podminky.urs.cz/item/CS_URS_2024_01/732320815"/>
    <hyperlink ref="F427" r:id="rId87" display="https://podminky.urs.cz/item/CS_URS_2024_01/732320817"/>
    <hyperlink ref="F429" r:id="rId88" display="https://podminky.urs.cz/item/CS_URS_2024_01/732320818"/>
    <hyperlink ref="F431" r:id="rId89" display="https://podminky.urs.cz/item/CS_URS_2024_01/732320819"/>
    <hyperlink ref="F433" r:id="rId90" display="https://podminky.urs.cz/item/CS_URS_2024_01/732320821"/>
    <hyperlink ref="F435" r:id="rId91" display="https://podminky.urs.cz/item/CS_URS_2024_01/732324813"/>
    <hyperlink ref="F437" r:id="rId92" display="https://podminky.urs.cz/item/CS_URS_2024_01/732324815"/>
    <hyperlink ref="F439" r:id="rId93" display="https://podminky.urs.cz/item/CS_URS_2024_01/732324817"/>
    <hyperlink ref="F441" r:id="rId94" display="https://podminky.urs.cz/item/CS_URS_2024_01/732324818"/>
    <hyperlink ref="F443" r:id="rId95" display="https://podminky.urs.cz/item/CS_URS_2024_01/732324819"/>
    <hyperlink ref="F445" r:id="rId96" display="https://podminky.urs.cz/item/CS_URS_2024_01/732324821"/>
    <hyperlink ref="F447" r:id="rId97" display="https://podminky.urs.cz/item/CS_URS_2024_01/732420813"/>
    <hyperlink ref="F449" r:id="rId98" display="https://podminky.urs.cz/item/CS_URS_2024_01/732420814"/>
    <hyperlink ref="F451" r:id="rId99" display="https://podminky.urs.cz/item/CS_URS_2024_01/732420815"/>
    <hyperlink ref="F453" r:id="rId100" display="https://podminky.urs.cz/item/CS_URS_2024_01/732420816"/>
    <hyperlink ref="F455" r:id="rId101" display="https://podminky.urs.cz/item/CS_URS_2024_01/732420817"/>
    <hyperlink ref="F459" r:id="rId102" display="https://podminky.urs.cz/item/CS_URS_2024_01/732331616"/>
    <hyperlink ref="F461" r:id="rId103" display="https://podminky.urs.cz/item/CS_URS_2024_01/732331617"/>
    <hyperlink ref="F463" r:id="rId104" display="https://podminky.urs.cz/item/CS_URS_2024_01/732331627"/>
    <hyperlink ref="F465" r:id="rId105" display="https://podminky.urs.cz/item/CS_URS_2024_01/732331628"/>
    <hyperlink ref="F467" r:id="rId106" display="https://podminky.urs.cz/item/CS_URS_2024_01/732332422"/>
    <hyperlink ref="F469" r:id="rId107" display="https://podminky.urs.cz/item/CS_URS_2024_01/732332423"/>
    <hyperlink ref="F471" r:id="rId108" display="https://podminky.urs.cz/item/CS_URS_2024_01/732332426"/>
    <hyperlink ref="F473" r:id="rId109" display="https://podminky.urs.cz/item/CS_URS_2024_01/732332427"/>
    <hyperlink ref="F475" r:id="rId110" display="https://podminky.urs.cz/item/CS_URS_2024_01/732332428"/>
    <hyperlink ref="F477" r:id="rId111" display="https://podminky.urs.cz/item/CS_URS_2024_01/732332511"/>
    <hyperlink ref="F486" r:id="rId112" display="https://podminky.urs.cz/item/CS_URS_2024_01/732422531R1"/>
    <hyperlink ref="F488" r:id="rId113" display="https://podminky.urs.cz/item/CS_URS_2024_01/732422252"/>
    <hyperlink ref="F491" r:id="rId114" display="https://podminky.urs.cz/item/CS_URS_2024_01/732422532R"/>
    <hyperlink ref="F515" r:id="rId115" display="https://podminky.urs.cz/item/CS_URS_2024_01/998732101"/>
    <hyperlink ref="F518" r:id="rId116" display="https://podminky.urs.cz/item/CS_URS_2024_01/733120819"/>
    <hyperlink ref="F520" r:id="rId117" display="https://podminky.urs.cz/item/CS_URS_2024_01/733120832"/>
    <hyperlink ref="F522" r:id="rId118" display="https://podminky.urs.cz/item/CS_URS_2024_01/733120839"/>
    <hyperlink ref="F524" r:id="rId119" display="https://podminky.urs.cz/item/CS_URS_2024_01/733120843"/>
    <hyperlink ref="F526" r:id="rId120" display="https://podminky.urs.cz/item/CS_URS_2024_01/733121210"/>
    <hyperlink ref="F529" r:id="rId121" display="https://podminky.urs.cz/item/CS_URS_2024_01/733121214"/>
    <hyperlink ref="F532" r:id="rId122" display="https://podminky.urs.cz/item/CS_URS_2024_01/733121215"/>
    <hyperlink ref="F535" r:id="rId123" display="https://podminky.urs.cz/item/CS_URS_2024_01/733121216"/>
    <hyperlink ref="F538" r:id="rId124" display="https://podminky.urs.cz/item/CS_URS_2024_01/733121217"/>
    <hyperlink ref="F541" r:id="rId125" display="https://podminky.urs.cz/item/CS_URS_2024_01/733121219"/>
    <hyperlink ref="F544" r:id="rId126" display="https://podminky.urs.cz/item/CS_URS_2024_01/733121222"/>
    <hyperlink ref="F547" r:id="rId127" display="https://podminky.urs.cz/item/CS_URS_2024_01/733121225"/>
    <hyperlink ref="F550" r:id="rId128" display="https://podminky.urs.cz/item/CS_URS_2024_01/733121228"/>
    <hyperlink ref="F553" r:id="rId129" display="https://podminky.urs.cz/item/CS_URS_2024_01/733121232"/>
    <hyperlink ref="F556" r:id="rId130" display="https://podminky.urs.cz/item/CS_URS_2024_01/733121235"/>
    <hyperlink ref="F559" r:id="rId131" display="https://podminky.urs.cz/item/CS_URS_2024_01/733121239"/>
    <hyperlink ref="F562" r:id="rId132" display="https://podminky.urs.cz/item/CS_URS_2024_01/733121244"/>
    <hyperlink ref="F564" r:id="rId133" display="https://podminky.urs.cz/item/CS_URS_2024_01/998733101"/>
    <hyperlink ref="F567" r:id="rId134" display="https://podminky.urs.cz/item/CS_URS_2024_01/734100811"/>
    <hyperlink ref="F569" r:id="rId135" display="https://podminky.urs.cz/item/CS_URS_2024_01/734100812"/>
    <hyperlink ref="F571" r:id="rId136" display="https://podminky.urs.cz/item/CS_URS_2024_01/734100813"/>
    <hyperlink ref="F573" r:id="rId137" display="https://podminky.urs.cz/item/CS_URS_2024_01/734100814"/>
    <hyperlink ref="F575" r:id="rId138" display="https://podminky.urs.cz/item/CS_URS_2024_01/734109211"/>
    <hyperlink ref="F578" r:id="rId139" display="https://podminky.urs.cz/item/CS_URS_2024_01/734109212"/>
    <hyperlink ref="F580" r:id="rId140" display="https://podminky.urs.cz/item/CS_URS_2024_01/734109213"/>
    <hyperlink ref="F582" r:id="rId141" display="https://podminky.urs.cz/item/CS_URS_2024_01/734109214"/>
    <hyperlink ref="F584" r:id="rId142" display="https://podminky.urs.cz/item/CS_URS_2024_01/734109214"/>
    <hyperlink ref="F586" r:id="rId143" display="https://podminky.urs.cz/item/CS_URS_2024_01/734109215"/>
    <hyperlink ref="F588" r:id="rId144" display="https://podminky.urs.cz/item/CS_URS_2024_01/734109216"/>
    <hyperlink ref="F590" r:id="rId145" display="https://podminky.urs.cz/item/CS_URS_2024_01/734109217"/>
    <hyperlink ref="F592" r:id="rId146" display="https://podminky.urs.cz/item/CS_URS_2024_01/734109218"/>
    <hyperlink ref="F594" r:id="rId147" display="https://podminky.urs.cz/item/CS_URS_2024_01/734109219"/>
    <hyperlink ref="F596" r:id="rId148" display="https://podminky.urs.cz/item/CS_URS_2024_01/734109220"/>
    <hyperlink ref="F598" r:id="rId149" display="https://podminky.urs.cz/item/CS_URS_2024_01/734109223"/>
    <hyperlink ref="F600" r:id="rId150" display="https://podminky.urs.cz/item/CS_URS_2024_01/734121314"/>
    <hyperlink ref="F602" r:id="rId151" display="https://podminky.urs.cz/item/CS_URS_2024_01/734121316"/>
    <hyperlink ref="F604" r:id="rId152" display="https://podminky.urs.cz/item/CS_URS_2024_01/734121317"/>
    <hyperlink ref="F606" r:id="rId153" display="https://podminky.urs.cz/item/CS_URS_2024_01/734121321"/>
    <hyperlink ref="F608" r:id="rId154" display="https://podminky.urs.cz/item/CS_URS_2024_01/734121322"/>
    <hyperlink ref="F615" r:id="rId155" display="https://podminky.urs.cz/item/CS_URS_2024_01/734163426"/>
    <hyperlink ref="F617" r:id="rId156" display="https://podminky.urs.cz/item/CS_URS_2024_01/734163427"/>
    <hyperlink ref="F619" r:id="rId157" display="https://podminky.urs.cz/item/CS_URS_2024_01/734163428"/>
    <hyperlink ref="F621" r:id="rId158" display="https://podminky.urs.cz/item/CS_URS_2024_01/734163429"/>
    <hyperlink ref="F623" r:id="rId159" display="https://podminky.urs.cz/item/CS_URS_2024_01/734163430"/>
    <hyperlink ref="F625" r:id="rId160" display="https://podminky.urs.cz/item/CS_URS_2024_01/734163431"/>
    <hyperlink ref="F629" r:id="rId161" display="https://podminky.urs.cz/item/CS_URS_2024_01/734173411"/>
    <hyperlink ref="F631" r:id="rId162" display="https://podminky.urs.cz/item/CS_URS_2024_01/734173412"/>
    <hyperlink ref="F634" r:id="rId163" display="https://podminky.urs.cz/item/CS_URS_2024_01/734173413"/>
    <hyperlink ref="F638" r:id="rId164" display="https://podminky.urs.cz/item/CS_URS_2024_01/734173414"/>
    <hyperlink ref="F641" r:id="rId165" display="https://podminky.urs.cz/item/CS_URS_2024_01/734173416"/>
    <hyperlink ref="F644" r:id="rId166" display="https://podminky.urs.cz/item/CS_URS_2024_01/734173417"/>
    <hyperlink ref="F646" r:id="rId167" display="https://podminky.urs.cz/item/CS_URS_2024_01/734173418"/>
    <hyperlink ref="F649" r:id="rId168" display="https://podminky.urs.cz/item/CS_URS_2024_01/734173421"/>
    <hyperlink ref="F652" r:id="rId169" display="https://podminky.urs.cz/item/CS_URS_2024_01/734173422"/>
    <hyperlink ref="F654" r:id="rId170" display="https://podminky.urs.cz/item/CS_URS_2024_01/734173423"/>
    <hyperlink ref="F656" r:id="rId171" display="https://podminky.urs.cz/item/CS_URS_2024_01/734173612"/>
    <hyperlink ref="F658" r:id="rId172" display="https://podminky.urs.cz/item/CS_URS_2024_01/734173613"/>
    <hyperlink ref="F660" r:id="rId173" display="https://podminky.urs.cz/item/CS_URS_2024_01/734173614"/>
    <hyperlink ref="F662" r:id="rId174" display="https://podminky.urs.cz/item/CS_URS_2024_01/734173616"/>
    <hyperlink ref="F664" r:id="rId175" display="https://podminky.urs.cz/item/CS_URS_2024_01/734173617"/>
    <hyperlink ref="F666" r:id="rId176" display="https://podminky.urs.cz/item/CS_URS_2024_01/734173618"/>
    <hyperlink ref="F668" r:id="rId177" display="https://podminky.urs.cz/item/CS_URS_2024_01/734173621"/>
    <hyperlink ref="F670" r:id="rId178" display="https://podminky.urs.cz/item/CS_URS_2024_01/734193214"/>
    <hyperlink ref="F672" r:id="rId179" display="https://podminky.urs.cz/item/CS_URS_2024_01/734193215"/>
    <hyperlink ref="F674" r:id="rId180" display="https://podminky.urs.cz/item/CS_URS_2024_01/734193216"/>
    <hyperlink ref="F676" r:id="rId181" display="https://podminky.urs.cz/item/CS_URS_2024_01/734193217"/>
    <hyperlink ref="F678" r:id="rId182" display="https://podminky.urs.cz/item/CS_URS_2024_01/734193218"/>
    <hyperlink ref="F680" r:id="rId183" display="https://podminky.urs.cz/item/CS_URS_2024_01/734193219"/>
    <hyperlink ref="F682" r:id="rId184" display="https://podminky.urs.cz/item/CS_URS_2024_01/734193220"/>
    <hyperlink ref="F684" r:id="rId185" display="https://podminky.urs.cz/item/CS_URS_2024_01/734411127"/>
    <hyperlink ref="F686" r:id="rId186" display="https://podminky.urs.cz/item/CS_URS_2024_01/734411601"/>
    <hyperlink ref="F688" r:id="rId187" display="https://podminky.urs.cz/item/CS_URS_2024_01/734419111"/>
    <hyperlink ref="F690" r:id="rId188" display="https://podminky.urs.cz/item/CS_URS_2024_01/734421112"/>
    <hyperlink ref="F692" r:id="rId189" display="https://podminky.urs.cz/item/CS_URS_2024_01/734494111"/>
    <hyperlink ref="F694" r:id="rId190" display="https://podminky.urs.cz/item/CS_URS_2024_01/734494213"/>
    <hyperlink ref="F697" r:id="rId191" display="https://podminky.urs.cz/item/CS_URS_2024_01/734499211"/>
    <hyperlink ref="F699" r:id="rId192" display="https://podminky.urs.cz/item/CS_URS_2024_01/734499212"/>
    <hyperlink ref="F707" r:id="rId193" display="https://podminky.urs.cz/item/CS_URS_2024_01/734109223"/>
    <hyperlink ref="F709" r:id="rId194" display="https://podminky.urs.cz/item/CS_URS_2024_01/734109312"/>
    <hyperlink ref="F711" r:id="rId195" display="https://podminky.urs.cz/item/CS_URS_2024_01/734109313"/>
    <hyperlink ref="F713" r:id="rId196" display="https://podminky.urs.cz/item/CS_URS_2024_01/734109314"/>
    <hyperlink ref="F715" r:id="rId197" display="https://podminky.urs.cz/item/CS_URS_2024_01/734109315"/>
    <hyperlink ref="F717" r:id="rId198" display="https://podminky.urs.cz/item/CS_URS_2024_01/734109316"/>
    <hyperlink ref="F719" r:id="rId199" display="https://podminky.urs.cz/item/CS_URS_2024_01/734109317"/>
    <hyperlink ref="F721" r:id="rId200" display="https://podminky.urs.cz/item/CS_URS_2024_01/734109323"/>
    <hyperlink ref="F723" r:id="rId201" display="https://podminky.urs.cz/item/CS_URS_2024_01/734200822"/>
    <hyperlink ref="F725" r:id="rId202" display="https://podminky.urs.cz/item/CS_URS_2024_01/734209113"/>
    <hyperlink ref="F727" r:id="rId203" display="https://podminky.urs.cz/item/CS_URS_2024_01/734209114"/>
    <hyperlink ref="F729" r:id="rId204" display="https://podminky.urs.cz/item/CS_URS_2024_01/734209115"/>
    <hyperlink ref="F731" r:id="rId205" display="https://podminky.urs.cz/item/CS_URS_2024_01/734209117"/>
    <hyperlink ref="F733" r:id="rId206" display="https://podminky.urs.cz/item/CS_URS_2024_01/734291912"/>
    <hyperlink ref="F737" r:id="rId207" display="https://podminky.urs.cz/item/CS_URS_2024_01/734412112"/>
    <hyperlink ref="F754" r:id="rId208" display="https://podminky.urs.cz/item/CS_URS_2024_01/998734101"/>
    <hyperlink ref="F757" r:id="rId209" display="https://podminky.urs.cz/item/CS_URS_2024_01/762341821"/>
    <hyperlink ref="F759" r:id="rId210" display="https://podminky.urs.cz/item/CS_URS_2024_01/762811100"/>
    <hyperlink ref="F765" r:id="rId211" display="https://podminky.urs.cz/item/CS_URS_2024_01/762821932"/>
    <hyperlink ref="F767" r:id="rId212" display="https://podminky.urs.cz/item/CS_URS_2024_01/762822120"/>
    <hyperlink ref="F772" r:id="rId213" display="https://podminky.urs.cz/item/CS_URS_2024_01/998762102"/>
    <hyperlink ref="F775" r:id="rId214" display="https://podminky.urs.cz/item/CS_URS_2024_01/765191001"/>
    <hyperlink ref="F779" r:id="rId215" display="https://podminky.urs.cz/item/CS_URS_2024_01/998765102"/>
    <hyperlink ref="F782" r:id="rId216" display="https://podminky.urs.cz/item/CS_URS_2024_01/767995111"/>
    <hyperlink ref="F789" r:id="rId217" display="https://podminky.urs.cz/item/CS_URS_2024_01/998767102"/>
    <hyperlink ref="F792" r:id="rId218" display="https://podminky.urs.cz/item/CS_URS_2024_01/783933161"/>
    <hyperlink ref="F794" r:id="rId219" display="https://podminky.urs.cz/item/CS_URS_2024_01/783937163"/>
    <hyperlink ref="F797" r:id="rId220" display="https://podminky.urs.cz/item/CS_URS_2024_01/784181101"/>
    <hyperlink ref="F799" r:id="rId221" display="https://podminky.urs.cz/item/CS_URS_2024_01/784221001"/>
    <hyperlink ref="F803" r:id="rId222" display="https://podminky.urs.cz/item/CS_URS_2024_01/230020627"/>
    <hyperlink ref="F805" r:id="rId223" display="https://podminky.urs.cz/item/CS_URS_2024_01/230020639"/>
    <hyperlink ref="F807" r:id="rId224" display="https://podminky.urs.cz/item/CS_URS_2024_01/230020645"/>
    <hyperlink ref="F809" r:id="rId225" display="https://podminky.urs.cz/item/CS_URS_2024_01/230020649"/>
    <hyperlink ref="F811" r:id="rId226" display="https://podminky.urs.cz/item/CS_URS_2024_01/230020654"/>
    <hyperlink ref="F813" r:id="rId227" display="https://podminky.urs.cz/item/CS_URS_2024_01/230020662"/>
    <hyperlink ref="F815" r:id="rId228" display="https://podminky.urs.cz/item/CS_URS_2024_01/230020665"/>
    <hyperlink ref="F817" r:id="rId229" display="https://podminky.urs.cz/item/CS_URS_2024_01/230023008"/>
    <hyperlink ref="F824" r:id="rId230" display="https://podminky.urs.cz/item/CS_URS_2024_01/230023017"/>
    <hyperlink ref="F830" r:id="rId231" display="https://podminky.urs.cz/item/CS_URS_2024_01/230023021"/>
    <hyperlink ref="F837" r:id="rId232" display="https://podminky.urs.cz/item/CS_URS_2024_01/230023029"/>
    <hyperlink ref="F853" r:id="rId233" display="https://podminky.urs.cz/item/CS_URS_2024_01/230023037"/>
    <hyperlink ref="F862" r:id="rId234" display="https://podminky.urs.cz/item/CS_URS_2024_01/230023039"/>
    <hyperlink ref="F880" r:id="rId235" display="https://podminky.urs.cz/item/CS_URS_2024_01/230023048"/>
    <hyperlink ref="F898" r:id="rId236" display="https://podminky.urs.cz/item/CS_URS_2024_01/230024057"/>
    <hyperlink ref="F918" r:id="rId237" display="https://podminky.urs.cz/item/CS_URS_2024_01/230024067"/>
    <hyperlink ref="F938" r:id="rId238" display="https://podminky.urs.cz/item/CS_URS_2024_01/230024077"/>
    <hyperlink ref="F960" r:id="rId239" display="https://podminky.urs.cz/item/CS_URS_2024_01/230025089"/>
    <hyperlink ref="F974" r:id="rId240" display="https://podminky.urs.cz/item/CS_URS_2024_01/230025101"/>
    <hyperlink ref="F986" r:id="rId241" display="https://podminky.urs.cz/item/CS_URS_2024_01/230025113"/>
    <hyperlink ref="F990" r:id="rId242" display="https://podminky.urs.cz/item/CS_URS_2024_01/230050004"/>
    <hyperlink ref="F994" r:id="rId243" display="https://podminky.urs.cz/item/CS_URS_2024_01/230050031"/>
    <hyperlink ref="F998" r:id="rId244" display="https://podminky.urs.cz/item/CS_URS_2024_01/230140005"/>
    <hyperlink ref="F1000" r:id="rId245" display="https://podminky.urs.cz/item/CS_URS_2024_01/230140015"/>
    <hyperlink ref="F1002" r:id="rId246" display="https://podminky.urs.cz/item/CS_URS_2024_01/230140020"/>
    <hyperlink ref="F1004" r:id="rId247" display="https://podminky.urs.cz/item/CS_URS_2024_01/230140030"/>
    <hyperlink ref="F1006" r:id="rId248" display="https://podminky.urs.cz/item/CS_URS_2024_01/230140036"/>
    <hyperlink ref="F1008" r:id="rId249" display="https://podminky.urs.cz/item/CS_URS_2024_01/230140042"/>
    <hyperlink ref="F1010" r:id="rId250" display="https://podminky.urs.cz/item/CS_URS_2024_01/230140048"/>
    <hyperlink ref="F1012" r:id="rId251" display="https://podminky.urs.cz/item/CS_URS_2024_01/230140055"/>
    <hyperlink ref="F1014" r:id="rId252" display="https://podminky.urs.cz/item/CS_URS_2024_01/230140062"/>
    <hyperlink ref="F1026" r:id="rId253" display="https://podminky.urs.cz/item/CS_URS_2024_01/HZS4212"/>
    <hyperlink ref="F1031" r:id="rId254" display="https://podminky.urs.cz/item/CS_URS_2024_01/043114000"/>
    <hyperlink ref="F1033" r:id="rId255" display="https://podminky.urs.cz/item/CS_URS_2024_01/043124000"/>
    <hyperlink ref="F1035" r:id="rId256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4769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ROUND(J112,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ROUND((SUM(BE112:BE632)),  2)</f>
        <v>0</v>
      </c>
      <c r="G35" s="38"/>
      <c r="H35" s="38"/>
      <c r="I35" s="157">
        <v>0.20999999999999999</v>
      </c>
      <c r="J35" s="156">
        <f>ROUND(((SUM(BE112:BE632))*I35),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ROUND((SUM(BF112:BF632)),  2)</f>
        <v>0</v>
      </c>
      <c r="G36" s="38"/>
      <c r="H36" s="38"/>
      <c r="I36" s="157">
        <v>0.12</v>
      </c>
      <c r="J36" s="156">
        <f>ROUND(((SUM(BF112:BF632))*I36),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ROUND((SUM(BG112:BG632)),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ROUND((SUM(BH112:BH632)),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ROUND((SUM(BI112:BI632)),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D8.2.X.1b - Objektové předávací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J112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2083</v>
      </c>
      <c r="E65" s="182"/>
      <c r="F65" s="182"/>
      <c r="G65" s="182"/>
      <c r="H65" s="182"/>
      <c r="I65" s="182"/>
      <c r="J65" s="183">
        <f>J114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2086</v>
      </c>
      <c r="E66" s="182"/>
      <c r="F66" s="182"/>
      <c r="G66" s="182"/>
      <c r="H66" s="182"/>
      <c r="I66" s="182"/>
      <c r="J66" s="183">
        <f>J136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2087</v>
      </c>
      <c r="E67" s="182"/>
      <c r="F67" s="182"/>
      <c r="G67" s="182"/>
      <c r="H67" s="182"/>
      <c r="I67" s="182"/>
      <c r="J67" s="183">
        <f>J147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173</v>
      </c>
      <c r="E68" s="182"/>
      <c r="F68" s="182"/>
      <c r="G68" s="182"/>
      <c r="H68" s="182"/>
      <c r="I68" s="182"/>
      <c r="J68" s="183">
        <f>J162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2088</v>
      </c>
      <c r="E69" s="182"/>
      <c r="F69" s="182"/>
      <c r="G69" s="182"/>
      <c r="H69" s="182"/>
      <c r="I69" s="182"/>
      <c r="J69" s="183">
        <f>J166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174</v>
      </c>
      <c r="E70" s="182"/>
      <c r="F70" s="182"/>
      <c r="G70" s="182"/>
      <c r="H70" s="182"/>
      <c r="I70" s="182"/>
      <c r="J70" s="183">
        <f>J189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2089</v>
      </c>
      <c r="E71" s="182"/>
      <c r="F71" s="182"/>
      <c r="G71" s="182"/>
      <c r="H71" s="182"/>
      <c r="I71" s="182"/>
      <c r="J71" s="183">
        <f>J204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175</v>
      </c>
      <c r="E72" s="177"/>
      <c r="F72" s="177"/>
      <c r="G72" s="177"/>
      <c r="H72" s="177"/>
      <c r="I72" s="177"/>
      <c r="J72" s="178">
        <f>J211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2090</v>
      </c>
      <c r="E73" s="182"/>
      <c r="F73" s="182"/>
      <c r="G73" s="182"/>
      <c r="H73" s="182"/>
      <c r="I73" s="182"/>
      <c r="J73" s="183">
        <f>J212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176</v>
      </c>
      <c r="E74" s="182"/>
      <c r="F74" s="182"/>
      <c r="G74" s="182"/>
      <c r="H74" s="182"/>
      <c r="I74" s="182"/>
      <c r="J74" s="183">
        <f>J222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2851</v>
      </c>
      <c r="E75" s="182"/>
      <c r="F75" s="182"/>
      <c r="G75" s="182"/>
      <c r="H75" s="182"/>
      <c r="I75" s="182"/>
      <c r="J75" s="183">
        <f>J267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2852</v>
      </c>
      <c r="E76" s="182"/>
      <c r="F76" s="182"/>
      <c r="G76" s="182"/>
      <c r="H76" s="182"/>
      <c r="I76" s="182"/>
      <c r="J76" s="183">
        <f>J316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177</v>
      </c>
      <c r="E77" s="182"/>
      <c r="F77" s="182"/>
      <c r="G77" s="182"/>
      <c r="H77" s="182"/>
      <c r="I77" s="182"/>
      <c r="J77" s="183">
        <f>J321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2853</v>
      </c>
      <c r="E78" s="182"/>
      <c r="F78" s="182"/>
      <c r="G78" s="182"/>
      <c r="H78" s="182"/>
      <c r="I78" s="182"/>
      <c r="J78" s="183">
        <f>J324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178</v>
      </c>
      <c r="E79" s="182"/>
      <c r="F79" s="182"/>
      <c r="G79" s="182"/>
      <c r="H79" s="182"/>
      <c r="I79" s="182"/>
      <c r="J79" s="183">
        <f>J388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179</v>
      </c>
      <c r="E80" s="182"/>
      <c r="F80" s="182"/>
      <c r="G80" s="182"/>
      <c r="H80" s="182"/>
      <c r="I80" s="182"/>
      <c r="J80" s="183">
        <f>J424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180</v>
      </c>
      <c r="E81" s="182"/>
      <c r="F81" s="182"/>
      <c r="G81" s="182"/>
      <c r="H81" s="182"/>
      <c r="I81" s="182"/>
      <c r="J81" s="183">
        <f>J469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2092</v>
      </c>
      <c r="E82" s="182"/>
      <c r="F82" s="182"/>
      <c r="G82" s="182"/>
      <c r="H82" s="182"/>
      <c r="I82" s="182"/>
      <c r="J82" s="183">
        <f>J477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0"/>
      <c r="C83" s="125"/>
      <c r="D83" s="181" t="s">
        <v>182</v>
      </c>
      <c r="E83" s="182"/>
      <c r="F83" s="182"/>
      <c r="G83" s="182"/>
      <c r="H83" s="182"/>
      <c r="I83" s="182"/>
      <c r="J83" s="183">
        <f>J482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0"/>
      <c r="C84" s="125"/>
      <c r="D84" s="181" t="s">
        <v>2856</v>
      </c>
      <c r="E84" s="182"/>
      <c r="F84" s="182"/>
      <c r="G84" s="182"/>
      <c r="H84" s="182"/>
      <c r="I84" s="182"/>
      <c r="J84" s="183">
        <f>J499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183</v>
      </c>
      <c r="E85" s="177"/>
      <c r="F85" s="177"/>
      <c r="G85" s="177"/>
      <c r="H85" s="177"/>
      <c r="I85" s="177"/>
      <c r="J85" s="178">
        <f>J504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0"/>
      <c r="C86" s="125"/>
      <c r="D86" s="181" t="s">
        <v>4770</v>
      </c>
      <c r="E86" s="182"/>
      <c r="F86" s="182"/>
      <c r="G86" s="182"/>
      <c r="H86" s="182"/>
      <c r="I86" s="182"/>
      <c r="J86" s="183">
        <f>J505</f>
        <v>0</v>
      </c>
      <c r="K86" s="125"/>
      <c r="L86" s="18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0"/>
      <c r="C87" s="125"/>
      <c r="D87" s="181" t="s">
        <v>184</v>
      </c>
      <c r="E87" s="182"/>
      <c r="F87" s="182"/>
      <c r="G87" s="182"/>
      <c r="H87" s="182"/>
      <c r="I87" s="182"/>
      <c r="J87" s="183">
        <f>J522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4"/>
      <c r="C88" s="175"/>
      <c r="D88" s="176" t="s">
        <v>186</v>
      </c>
      <c r="E88" s="177"/>
      <c r="F88" s="177"/>
      <c r="G88" s="177"/>
      <c r="H88" s="177"/>
      <c r="I88" s="177"/>
      <c r="J88" s="178">
        <f>J615</f>
        <v>0</v>
      </c>
      <c r="K88" s="175"/>
      <c r="L88" s="17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4"/>
      <c r="C89" s="175"/>
      <c r="D89" s="176" t="s">
        <v>2857</v>
      </c>
      <c r="E89" s="177"/>
      <c r="F89" s="177"/>
      <c r="G89" s="177"/>
      <c r="H89" s="177"/>
      <c r="I89" s="177"/>
      <c r="J89" s="178">
        <f>J622</f>
        <v>0</v>
      </c>
      <c r="K89" s="175"/>
      <c r="L89" s="17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0"/>
      <c r="C90" s="125"/>
      <c r="D90" s="181" t="s">
        <v>2858</v>
      </c>
      <c r="E90" s="182"/>
      <c r="F90" s="182"/>
      <c r="G90" s="182"/>
      <c r="H90" s="182"/>
      <c r="I90" s="182"/>
      <c r="J90" s="183">
        <f>J623</f>
        <v>0</v>
      </c>
      <c r="K90" s="125"/>
      <c r="L90" s="184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6" s="2" customFormat="1" ht="6.96" customHeight="1">
      <c r="A96" s="38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4.96" customHeight="1">
      <c r="A97" s="38"/>
      <c r="B97" s="39"/>
      <c r="C97" s="23" t="s">
        <v>187</v>
      </c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16</v>
      </c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6.5" customHeight="1">
      <c r="A100" s="38"/>
      <c r="B100" s="39"/>
      <c r="C100" s="40"/>
      <c r="D100" s="40"/>
      <c r="E100" s="169" t="str">
        <f>E7</f>
        <v>Revitalizace CZT Liberec - GreenNet III</v>
      </c>
      <c r="F100" s="32"/>
      <c r="G100" s="32"/>
      <c r="H100" s="32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" customFormat="1" ht="12" customHeight="1">
      <c r="B101" s="21"/>
      <c r="C101" s="32" t="s">
        <v>164</v>
      </c>
      <c r="D101" s="22"/>
      <c r="E101" s="22"/>
      <c r="F101" s="22"/>
      <c r="G101" s="22"/>
      <c r="H101" s="22"/>
      <c r="I101" s="22"/>
      <c r="J101" s="22"/>
      <c r="K101" s="22"/>
      <c r="L101" s="20"/>
    </row>
    <row r="102" s="2" customFormat="1" ht="16.5" customHeight="1">
      <c r="A102" s="38"/>
      <c r="B102" s="39"/>
      <c r="C102" s="40"/>
      <c r="D102" s="40"/>
      <c r="E102" s="169" t="s">
        <v>2849</v>
      </c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166</v>
      </c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6.5" customHeight="1">
      <c r="A104" s="38"/>
      <c r="B104" s="39"/>
      <c r="C104" s="40"/>
      <c r="D104" s="40"/>
      <c r="E104" s="69" t="str">
        <f>E11</f>
        <v>D8.2.X.1b - Objektové předávací stanice - strojní a stavební část</v>
      </c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21</v>
      </c>
      <c r="D106" s="40"/>
      <c r="E106" s="40"/>
      <c r="F106" s="27" t="str">
        <f>F14</f>
        <v>Liberec</v>
      </c>
      <c r="G106" s="40"/>
      <c r="H106" s="40"/>
      <c r="I106" s="32" t="s">
        <v>23</v>
      </c>
      <c r="J106" s="72" t="str">
        <f>IF(J14="","",J14)</f>
        <v>13. 6. 2024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5.15" customHeight="1">
      <c r="A108" s="38"/>
      <c r="B108" s="39"/>
      <c r="C108" s="32" t="s">
        <v>25</v>
      </c>
      <c r="D108" s="40"/>
      <c r="E108" s="40"/>
      <c r="F108" s="27" t="str">
        <f>E17</f>
        <v>Teplárna Liberec, a.s.</v>
      </c>
      <c r="G108" s="40"/>
      <c r="H108" s="40"/>
      <c r="I108" s="32" t="s">
        <v>32</v>
      </c>
      <c r="J108" s="36" t="str">
        <f>E23</f>
        <v>SITEZ s.r.o.</v>
      </c>
      <c r="K108" s="40"/>
      <c r="L108" s="144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5.15" customHeight="1">
      <c r="A109" s="38"/>
      <c r="B109" s="39"/>
      <c r="C109" s="32" t="s">
        <v>30</v>
      </c>
      <c r="D109" s="40"/>
      <c r="E109" s="40"/>
      <c r="F109" s="27" t="str">
        <f>IF(E20="","",E20)</f>
        <v>Vyplň údaj</v>
      </c>
      <c r="G109" s="40"/>
      <c r="H109" s="40"/>
      <c r="I109" s="32" t="s">
        <v>36</v>
      </c>
      <c r="J109" s="36" t="str">
        <f>E26</f>
        <v>SITEZ s.r.o.</v>
      </c>
      <c r="K109" s="40"/>
      <c r="L109" s="144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0.32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44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1" customFormat="1" ht="29.28" customHeight="1">
      <c r="A111" s="185"/>
      <c r="B111" s="186"/>
      <c r="C111" s="187" t="s">
        <v>188</v>
      </c>
      <c r="D111" s="188" t="s">
        <v>58</v>
      </c>
      <c r="E111" s="188" t="s">
        <v>54</v>
      </c>
      <c r="F111" s="188" t="s">
        <v>55</v>
      </c>
      <c r="G111" s="188" t="s">
        <v>189</v>
      </c>
      <c r="H111" s="188" t="s">
        <v>190</v>
      </c>
      <c r="I111" s="188" t="s">
        <v>191</v>
      </c>
      <c r="J111" s="188" t="s">
        <v>170</v>
      </c>
      <c r="K111" s="189" t="s">
        <v>192</v>
      </c>
      <c r="L111" s="190"/>
      <c r="M111" s="92" t="s">
        <v>19</v>
      </c>
      <c r="N111" s="93" t="s">
        <v>43</v>
      </c>
      <c r="O111" s="93" t="s">
        <v>193</v>
      </c>
      <c r="P111" s="93" t="s">
        <v>194</v>
      </c>
      <c r="Q111" s="93" t="s">
        <v>195</v>
      </c>
      <c r="R111" s="93" t="s">
        <v>196</v>
      </c>
      <c r="S111" s="93" t="s">
        <v>197</v>
      </c>
      <c r="T111" s="94" t="s">
        <v>198</v>
      </c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</row>
    <row r="112" s="2" customFormat="1" ht="22.8" customHeight="1">
      <c r="A112" s="38"/>
      <c r="B112" s="39"/>
      <c r="C112" s="99" t="s">
        <v>199</v>
      </c>
      <c r="D112" s="40"/>
      <c r="E112" s="40"/>
      <c r="F112" s="40"/>
      <c r="G112" s="40"/>
      <c r="H112" s="40"/>
      <c r="I112" s="40"/>
      <c r="J112" s="191">
        <f>BK112</f>
        <v>0</v>
      </c>
      <c r="K112" s="40"/>
      <c r="L112" s="44"/>
      <c r="M112" s="95"/>
      <c r="N112" s="192"/>
      <c r="O112" s="96"/>
      <c r="P112" s="193">
        <f>P113+P211+P504+P615+P622</f>
        <v>0</v>
      </c>
      <c r="Q112" s="96"/>
      <c r="R112" s="193">
        <f>R113+R211+R504+R615+R622</f>
        <v>71.373104100000006</v>
      </c>
      <c r="S112" s="96"/>
      <c r="T112" s="194">
        <f>T113+T211+T504+T615+T622</f>
        <v>47.304209999999998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72</v>
      </c>
      <c r="AU112" s="17" t="s">
        <v>171</v>
      </c>
      <c r="BK112" s="195">
        <f>BK113+BK211+BK504+BK615+BK622</f>
        <v>0</v>
      </c>
    </row>
    <row r="113" s="12" customFormat="1" ht="25.92" customHeight="1">
      <c r="A113" s="12"/>
      <c r="B113" s="196"/>
      <c r="C113" s="197"/>
      <c r="D113" s="198" t="s">
        <v>72</v>
      </c>
      <c r="E113" s="199" t="s">
        <v>200</v>
      </c>
      <c r="F113" s="199" t="s">
        <v>201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P114+P136+P147+P162+P166+P189+P204</f>
        <v>0</v>
      </c>
      <c r="Q113" s="204"/>
      <c r="R113" s="205">
        <f>R114+R136+R147+R162+R166+R189+R204</f>
        <v>63.045969749999998</v>
      </c>
      <c r="S113" s="204"/>
      <c r="T113" s="206">
        <f>T114+T136+T147+T162+T166+T189+T204</f>
        <v>31.1462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80</v>
      </c>
      <c r="AT113" s="208" t="s">
        <v>72</v>
      </c>
      <c r="AU113" s="208" t="s">
        <v>73</v>
      </c>
      <c r="AY113" s="207" t="s">
        <v>202</v>
      </c>
      <c r="BK113" s="209">
        <f>BK114+BK136+BK147+BK162+BK166+BK189+BK204</f>
        <v>0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80</v>
      </c>
      <c r="F114" s="210" t="s">
        <v>2094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SUM(P115:P135)</f>
        <v>0</v>
      </c>
      <c r="Q114" s="204"/>
      <c r="R114" s="205">
        <f>SUM(R115:R135)</f>
        <v>35.752499999999998</v>
      </c>
      <c r="S114" s="204"/>
      <c r="T114" s="206">
        <f>SUM(T115:T135)</f>
        <v>23.0152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SUM(BK115:BK135)</f>
        <v>0</v>
      </c>
    </row>
    <row r="115" s="2" customFormat="1" ht="37.8" customHeight="1">
      <c r="A115" s="38"/>
      <c r="B115" s="39"/>
      <c r="C115" s="212" t="s">
        <v>80</v>
      </c>
      <c r="D115" s="212" t="s">
        <v>205</v>
      </c>
      <c r="E115" s="213" t="s">
        <v>2297</v>
      </c>
      <c r="F115" s="214" t="s">
        <v>2298</v>
      </c>
      <c r="G115" s="215" t="s">
        <v>268</v>
      </c>
      <c r="H115" s="216">
        <v>52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0.0025999999999999999</v>
      </c>
      <c r="T115" s="222">
        <f>S115*H115</f>
        <v>0.13519999999999999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4771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2300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37.8" customHeight="1">
      <c r="A117" s="38"/>
      <c r="B117" s="39"/>
      <c r="C117" s="212" t="s">
        <v>82</v>
      </c>
      <c r="D117" s="212" t="s">
        <v>205</v>
      </c>
      <c r="E117" s="213" t="s">
        <v>2301</v>
      </c>
      <c r="F117" s="214" t="s">
        <v>2302</v>
      </c>
      <c r="G117" s="215" t="s">
        <v>268</v>
      </c>
      <c r="H117" s="216">
        <v>52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0.44</v>
      </c>
      <c r="T117" s="222">
        <f>S117*H117</f>
        <v>22.879999999999999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4772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2304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24.15" customHeight="1">
      <c r="A119" s="38"/>
      <c r="B119" s="39"/>
      <c r="C119" s="212" t="s">
        <v>227</v>
      </c>
      <c r="D119" s="212" t="s">
        <v>205</v>
      </c>
      <c r="E119" s="213" t="s">
        <v>4773</v>
      </c>
      <c r="F119" s="214" t="s">
        <v>4774</v>
      </c>
      <c r="G119" s="215" t="s">
        <v>2157</v>
      </c>
      <c r="H119" s="216">
        <v>41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4775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4776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37.8" customHeight="1">
      <c r="A121" s="38"/>
      <c r="B121" s="39"/>
      <c r="C121" s="212" t="s">
        <v>210</v>
      </c>
      <c r="D121" s="212" t="s">
        <v>205</v>
      </c>
      <c r="E121" s="213" t="s">
        <v>2214</v>
      </c>
      <c r="F121" s="214" t="s">
        <v>2215</v>
      </c>
      <c r="G121" s="215" t="s">
        <v>2157</v>
      </c>
      <c r="H121" s="216">
        <v>41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4777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2217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37.8" customHeight="1">
      <c r="A123" s="38"/>
      <c r="B123" s="39"/>
      <c r="C123" s="212" t="s">
        <v>238</v>
      </c>
      <c r="D123" s="212" t="s">
        <v>205</v>
      </c>
      <c r="E123" s="213" t="s">
        <v>2218</v>
      </c>
      <c r="F123" s="214" t="s">
        <v>2219</v>
      </c>
      <c r="G123" s="215" t="s">
        <v>2157</v>
      </c>
      <c r="H123" s="216">
        <v>19.800000000000001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4778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2221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24.15" customHeight="1">
      <c r="A125" s="38"/>
      <c r="B125" s="39"/>
      <c r="C125" s="212" t="s">
        <v>242</v>
      </c>
      <c r="D125" s="212" t="s">
        <v>205</v>
      </c>
      <c r="E125" s="213" t="s">
        <v>2350</v>
      </c>
      <c r="F125" s="214" t="s">
        <v>2351</v>
      </c>
      <c r="G125" s="215" t="s">
        <v>218</v>
      </c>
      <c r="H125" s="216">
        <v>19.800000000000001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4779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2353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24.15" customHeight="1">
      <c r="A127" s="38"/>
      <c r="B127" s="39"/>
      <c r="C127" s="212" t="s">
        <v>248</v>
      </c>
      <c r="D127" s="212" t="s">
        <v>205</v>
      </c>
      <c r="E127" s="213" t="s">
        <v>2346</v>
      </c>
      <c r="F127" s="214" t="s">
        <v>2347</v>
      </c>
      <c r="G127" s="215" t="s">
        <v>2157</v>
      </c>
      <c r="H127" s="216">
        <v>41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4780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2349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24.15" customHeight="1">
      <c r="A129" s="38"/>
      <c r="B129" s="39"/>
      <c r="C129" s="212" t="s">
        <v>203</v>
      </c>
      <c r="D129" s="212" t="s">
        <v>205</v>
      </c>
      <c r="E129" s="213" t="s">
        <v>2327</v>
      </c>
      <c r="F129" s="214" t="s">
        <v>2328</v>
      </c>
      <c r="G129" s="215" t="s">
        <v>2157</v>
      </c>
      <c r="H129" s="216">
        <v>15.75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4781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2330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37.8" customHeight="1">
      <c r="A131" s="38"/>
      <c r="B131" s="39"/>
      <c r="C131" s="212" t="s">
        <v>254</v>
      </c>
      <c r="D131" s="212" t="s">
        <v>205</v>
      </c>
      <c r="E131" s="213" t="s">
        <v>2318</v>
      </c>
      <c r="F131" s="214" t="s">
        <v>2319</v>
      </c>
      <c r="G131" s="215" t="s">
        <v>2157</v>
      </c>
      <c r="H131" s="216">
        <v>13.050000000000001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4782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2321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16.5" customHeight="1">
      <c r="A133" s="38"/>
      <c r="B133" s="39"/>
      <c r="C133" s="242" t="s">
        <v>258</v>
      </c>
      <c r="D133" s="242" t="s">
        <v>243</v>
      </c>
      <c r="E133" s="243" t="s">
        <v>2323</v>
      </c>
      <c r="F133" s="244" t="s">
        <v>2324</v>
      </c>
      <c r="G133" s="245" t="s">
        <v>218</v>
      </c>
      <c r="H133" s="246">
        <v>26.100000000000001</v>
      </c>
      <c r="I133" s="247"/>
      <c r="J133" s="248">
        <f>ROUND(I133*H133,2)</f>
        <v>0</v>
      </c>
      <c r="K133" s="244" t="s">
        <v>209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1</v>
      </c>
      <c r="R133" s="221">
        <f>Q133*H133</f>
        <v>26.100000000000001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203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4783</v>
      </c>
    </row>
    <row r="134" s="13" customFormat="1">
      <c r="A134" s="13"/>
      <c r="B134" s="230"/>
      <c r="C134" s="231"/>
      <c r="D134" s="232" t="s">
        <v>221</v>
      </c>
      <c r="E134" s="231"/>
      <c r="F134" s="234" t="s">
        <v>4784</v>
      </c>
      <c r="G134" s="231"/>
      <c r="H134" s="235">
        <v>26.100000000000001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202</v>
      </c>
    </row>
    <row r="135" s="2" customFormat="1" ht="16.5" customHeight="1">
      <c r="A135" s="38"/>
      <c r="B135" s="39"/>
      <c r="C135" s="212" t="s">
        <v>262</v>
      </c>
      <c r="D135" s="212" t="s">
        <v>205</v>
      </c>
      <c r="E135" s="213" t="s">
        <v>2314</v>
      </c>
      <c r="F135" s="214" t="s">
        <v>2315</v>
      </c>
      <c r="G135" s="215" t="s">
        <v>2157</v>
      </c>
      <c r="H135" s="216">
        <v>6.75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1.4299999999999999</v>
      </c>
      <c r="R135" s="221">
        <f>Q135*H135</f>
        <v>9.6524999999999999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4785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238</v>
      </c>
      <c r="F136" s="210" t="s">
        <v>2450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SUM(P137:P146)</f>
        <v>0</v>
      </c>
      <c r="Q136" s="204"/>
      <c r="R136" s="205">
        <f>SUM(R137:R146)</f>
        <v>25.970047999999998</v>
      </c>
      <c r="S136" s="204"/>
      <c r="T136" s="206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202</v>
      </c>
      <c r="BK136" s="209">
        <f>SUM(BK137:BK146)</f>
        <v>0</v>
      </c>
    </row>
    <row r="137" s="2" customFormat="1" ht="24.15" customHeight="1">
      <c r="A137" s="38"/>
      <c r="B137" s="39"/>
      <c r="C137" s="212" t="s">
        <v>8</v>
      </c>
      <c r="D137" s="212" t="s">
        <v>205</v>
      </c>
      <c r="E137" s="213" t="s">
        <v>2530</v>
      </c>
      <c r="F137" s="214" t="s">
        <v>2531</v>
      </c>
      <c r="G137" s="215" t="s">
        <v>268</v>
      </c>
      <c r="H137" s="216">
        <v>52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0.16192000000000001</v>
      </c>
      <c r="R137" s="221">
        <f>Q137*H137</f>
        <v>8.4198400000000007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4786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2533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24.15" customHeight="1">
      <c r="A139" s="38"/>
      <c r="B139" s="39"/>
      <c r="C139" s="212" t="s">
        <v>272</v>
      </c>
      <c r="D139" s="212" t="s">
        <v>205</v>
      </c>
      <c r="E139" s="213" t="s">
        <v>2534</v>
      </c>
      <c r="F139" s="214" t="s">
        <v>2535</v>
      </c>
      <c r="G139" s="215" t="s">
        <v>268</v>
      </c>
      <c r="H139" s="216">
        <v>520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0.020240000000000001</v>
      </c>
      <c r="R139" s="221">
        <f>Q139*H139</f>
        <v>10.524800000000001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4787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2537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44.25" customHeight="1">
      <c r="A141" s="38"/>
      <c r="B141" s="39"/>
      <c r="C141" s="212" t="s">
        <v>277</v>
      </c>
      <c r="D141" s="212" t="s">
        <v>205</v>
      </c>
      <c r="E141" s="213" t="s">
        <v>4788</v>
      </c>
      <c r="F141" s="214" t="s">
        <v>4789</v>
      </c>
      <c r="G141" s="215" t="s">
        <v>268</v>
      </c>
      <c r="H141" s="216">
        <v>52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0.11162</v>
      </c>
      <c r="R141" s="221">
        <f>Q141*H141</f>
        <v>5.8042400000000001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4790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4791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16.5" customHeight="1">
      <c r="A143" s="38"/>
      <c r="B143" s="39"/>
      <c r="C143" s="242" t="s">
        <v>283</v>
      </c>
      <c r="D143" s="242" t="s">
        <v>243</v>
      </c>
      <c r="E143" s="243" t="s">
        <v>4792</v>
      </c>
      <c r="F143" s="244" t="s">
        <v>4793</v>
      </c>
      <c r="G143" s="245" t="s">
        <v>268</v>
      </c>
      <c r="H143" s="246">
        <v>8.0340000000000007</v>
      </c>
      <c r="I143" s="247"/>
      <c r="J143" s="248">
        <f>ROUND(I143*H143,2)</f>
        <v>0</v>
      </c>
      <c r="K143" s="244" t="s">
        <v>209</v>
      </c>
      <c r="L143" s="249"/>
      <c r="M143" s="250" t="s">
        <v>19</v>
      </c>
      <c r="N143" s="251" t="s">
        <v>44</v>
      </c>
      <c r="O143" s="84"/>
      <c r="P143" s="221">
        <f>O143*H143</f>
        <v>0</v>
      </c>
      <c r="Q143" s="221">
        <v>0.152</v>
      </c>
      <c r="R143" s="221">
        <f>Q143*H143</f>
        <v>1.221168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203</v>
      </c>
      <c r="AT143" s="223" t="s">
        <v>243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4794</v>
      </c>
    </row>
    <row r="144" s="2" customFormat="1">
      <c r="A144" s="38"/>
      <c r="B144" s="39"/>
      <c r="C144" s="40"/>
      <c r="D144" s="232" t="s">
        <v>491</v>
      </c>
      <c r="E144" s="40"/>
      <c r="F144" s="252" t="s">
        <v>4795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491</v>
      </c>
      <c r="AU144" s="17" t="s">
        <v>82</v>
      </c>
    </row>
    <row r="145" s="13" customFormat="1">
      <c r="A145" s="13"/>
      <c r="B145" s="230"/>
      <c r="C145" s="231"/>
      <c r="D145" s="232" t="s">
        <v>221</v>
      </c>
      <c r="E145" s="233" t="s">
        <v>19</v>
      </c>
      <c r="F145" s="234" t="s">
        <v>4796</v>
      </c>
      <c r="G145" s="231"/>
      <c r="H145" s="235">
        <v>7.7999999999999998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221</v>
      </c>
      <c r="AU145" s="241" t="s">
        <v>82</v>
      </c>
      <c r="AV145" s="13" t="s">
        <v>82</v>
      </c>
      <c r="AW145" s="13" t="s">
        <v>35</v>
      </c>
      <c r="AX145" s="13" t="s">
        <v>80</v>
      </c>
      <c r="AY145" s="241" t="s">
        <v>202</v>
      </c>
    </row>
    <row r="146" s="13" customFormat="1">
      <c r="A146" s="13"/>
      <c r="B146" s="230"/>
      <c r="C146" s="231"/>
      <c r="D146" s="232" t="s">
        <v>221</v>
      </c>
      <c r="E146" s="231"/>
      <c r="F146" s="234" t="s">
        <v>4797</v>
      </c>
      <c r="G146" s="231"/>
      <c r="H146" s="235">
        <v>8.0340000000000007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221</v>
      </c>
      <c r="AU146" s="241" t="s">
        <v>82</v>
      </c>
      <c r="AV146" s="13" t="s">
        <v>82</v>
      </c>
      <c r="AW146" s="13" t="s">
        <v>4</v>
      </c>
      <c r="AX146" s="13" t="s">
        <v>80</v>
      </c>
      <c r="AY146" s="241" t="s">
        <v>202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242</v>
      </c>
      <c r="F147" s="210" t="s">
        <v>2543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SUM(P148:P161)</f>
        <v>0</v>
      </c>
      <c r="Q147" s="204"/>
      <c r="R147" s="205">
        <f>SUM(R148:R161)</f>
        <v>1.2942067499999999</v>
      </c>
      <c r="S147" s="204"/>
      <c r="T147" s="206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80</v>
      </c>
      <c r="AT147" s="208" t="s">
        <v>72</v>
      </c>
      <c r="AU147" s="208" t="s">
        <v>80</v>
      </c>
      <c r="AY147" s="207" t="s">
        <v>202</v>
      </c>
      <c r="BK147" s="209">
        <f>SUM(BK148:BK161)</f>
        <v>0</v>
      </c>
    </row>
    <row r="148" s="2" customFormat="1" ht="24.15" customHeight="1">
      <c r="A148" s="38"/>
      <c r="B148" s="39"/>
      <c r="C148" s="212" t="s">
        <v>235</v>
      </c>
      <c r="D148" s="212" t="s">
        <v>205</v>
      </c>
      <c r="E148" s="213" t="s">
        <v>2863</v>
      </c>
      <c r="F148" s="214" t="s">
        <v>2864</v>
      </c>
      <c r="G148" s="215" t="s">
        <v>268</v>
      </c>
      <c r="H148" s="216">
        <v>10.800000000000001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0.015699999999999999</v>
      </c>
      <c r="R148" s="221">
        <f>Q148*H148</f>
        <v>0.16955999999999999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4798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2866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 ht="16.5" customHeight="1">
      <c r="A150" s="38"/>
      <c r="B150" s="39"/>
      <c r="C150" s="212" t="s">
        <v>290</v>
      </c>
      <c r="D150" s="212" t="s">
        <v>205</v>
      </c>
      <c r="E150" s="213" t="s">
        <v>2544</v>
      </c>
      <c r="F150" s="214" t="s">
        <v>2545</v>
      </c>
      <c r="G150" s="215" t="s">
        <v>208</v>
      </c>
      <c r="H150" s="216">
        <v>12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0.0015</v>
      </c>
      <c r="R150" s="221">
        <f>Q150*H150</f>
        <v>0.018000000000000002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4799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2547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 ht="21.75" customHeight="1">
      <c r="A152" s="38"/>
      <c r="B152" s="39"/>
      <c r="C152" s="212" t="s">
        <v>294</v>
      </c>
      <c r="D152" s="212" t="s">
        <v>205</v>
      </c>
      <c r="E152" s="213" t="s">
        <v>2548</v>
      </c>
      <c r="F152" s="214" t="s">
        <v>2549</v>
      </c>
      <c r="G152" s="215" t="s">
        <v>2157</v>
      </c>
      <c r="H152" s="216">
        <v>0.22500000000000001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2.5018699999999998</v>
      </c>
      <c r="R152" s="221">
        <f>Q152*H152</f>
        <v>0.56292074999999997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4800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2551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 ht="21.75" customHeight="1">
      <c r="A154" s="38"/>
      <c r="B154" s="39"/>
      <c r="C154" s="212" t="s">
        <v>298</v>
      </c>
      <c r="D154" s="212" t="s">
        <v>205</v>
      </c>
      <c r="E154" s="213" t="s">
        <v>2553</v>
      </c>
      <c r="F154" s="214" t="s">
        <v>2554</v>
      </c>
      <c r="G154" s="215" t="s">
        <v>2157</v>
      </c>
      <c r="H154" s="216">
        <v>0.22500000000000001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4801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2556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302</v>
      </c>
      <c r="D156" s="212" t="s">
        <v>205</v>
      </c>
      <c r="E156" s="213" t="s">
        <v>2557</v>
      </c>
      <c r="F156" s="214" t="s">
        <v>2558</v>
      </c>
      <c r="G156" s="215" t="s">
        <v>268</v>
      </c>
      <c r="H156" s="216">
        <v>2.25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0.020400000000000001</v>
      </c>
      <c r="R156" s="221">
        <f>Q156*H156</f>
        <v>0.045900000000000003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4802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2560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33" customHeight="1">
      <c r="A158" s="38"/>
      <c r="B158" s="39"/>
      <c r="C158" s="212" t="s">
        <v>7</v>
      </c>
      <c r="D158" s="212" t="s">
        <v>205</v>
      </c>
      <c r="E158" s="213" t="s">
        <v>2868</v>
      </c>
      <c r="F158" s="214" t="s">
        <v>2869</v>
      </c>
      <c r="G158" s="215" t="s">
        <v>268</v>
      </c>
      <c r="H158" s="216">
        <v>18.899999999999999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0.026339999999999999</v>
      </c>
      <c r="R158" s="221">
        <f>Q158*H158</f>
        <v>0.49782599999999994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4803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2871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>
      <c r="A160" s="38"/>
      <c r="B160" s="39"/>
      <c r="C160" s="40"/>
      <c r="D160" s="232" t="s">
        <v>491</v>
      </c>
      <c r="E160" s="40"/>
      <c r="F160" s="252" t="s">
        <v>2399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491</v>
      </c>
      <c r="AU160" s="17" t="s">
        <v>82</v>
      </c>
    </row>
    <row r="161" s="13" customFormat="1">
      <c r="A161" s="13"/>
      <c r="B161" s="230"/>
      <c r="C161" s="231"/>
      <c r="D161" s="232" t="s">
        <v>221</v>
      </c>
      <c r="E161" s="231"/>
      <c r="F161" s="234" t="s">
        <v>4804</v>
      </c>
      <c r="G161" s="231"/>
      <c r="H161" s="235">
        <v>18.899999999999999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221</v>
      </c>
      <c r="AU161" s="241" t="s">
        <v>82</v>
      </c>
      <c r="AV161" s="13" t="s">
        <v>82</v>
      </c>
      <c r="AW161" s="13" t="s">
        <v>4</v>
      </c>
      <c r="AX161" s="13" t="s">
        <v>80</v>
      </c>
      <c r="AY161" s="241" t="s">
        <v>202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203</v>
      </c>
      <c r="F162" s="210" t="s">
        <v>204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SUM(P163:P165)</f>
        <v>0</v>
      </c>
      <c r="Q162" s="204"/>
      <c r="R162" s="205">
        <f>SUM(R163:R165)</f>
        <v>0.023209999999999998</v>
      </c>
      <c r="S162" s="204"/>
      <c r="T162" s="206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80</v>
      </c>
      <c r="AY162" s="207" t="s">
        <v>202</v>
      </c>
      <c r="BK162" s="209">
        <f>SUM(BK163:BK165)</f>
        <v>0</v>
      </c>
    </row>
    <row r="163" s="2" customFormat="1" ht="16.5" customHeight="1">
      <c r="A163" s="38"/>
      <c r="B163" s="39"/>
      <c r="C163" s="212" t="s">
        <v>309</v>
      </c>
      <c r="D163" s="212" t="s">
        <v>205</v>
      </c>
      <c r="E163" s="213" t="s">
        <v>206</v>
      </c>
      <c r="F163" s="214" t="s">
        <v>207</v>
      </c>
      <c r="G163" s="215" t="s">
        <v>208</v>
      </c>
      <c r="H163" s="216">
        <v>165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0.00012999999999999999</v>
      </c>
      <c r="R163" s="221">
        <f>Q163*H163</f>
        <v>0.021449999999999997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4805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213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16.5" customHeight="1">
      <c r="A165" s="38"/>
      <c r="B165" s="39"/>
      <c r="C165" s="242" t="s">
        <v>313</v>
      </c>
      <c r="D165" s="242" t="s">
        <v>243</v>
      </c>
      <c r="E165" s="243" t="s">
        <v>4806</v>
      </c>
      <c r="F165" s="244" t="s">
        <v>4807</v>
      </c>
      <c r="G165" s="245" t="s">
        <v>280</v>
      </c>
      <c r="H165" s="246">
        <v>2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4"/>
      <c r="P165" s="221">
        <f>O165*H165</f>
        <v>0</v>
      </c>
      <c r="Q165" s="221">
        <v>0.00088000000000000003</v>
      </c>
      <c r="R165" s="221">
        <f>Q165*H165</f>
        <v>0.0017600000000000001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246</v>
      </c>
      <c r="AT165" s="223" t="s">
        <v>243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235</v>
      </c>
      <c r="BM165" s="223" t="s">
        <v>4808</v>
      </c>
    </row>
    <row r="166" s="12" customFormat="1" ht="22.8" customHeight="1">
      <c r="A166" s="12"/>
      <c r="B166" s="196"/>
      <c r="C166" s="197"/>
      <c r="D166" s="198" t="s">
        <v>72</v>
      </c>
      <c r="E166" s="210" t="s">
        <v>254</v>
      </c>
      <c r="F166" s="210" t="s">
        <v>2568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SUM(P167:P188)</f>
        <v>0</v>
      </c>
      <c r="Q166" s="204"/>
      <c r="R166" s="205">
        <f>SUM(R167:R188)</f>
        <v>0.0060049999999999999</v>
      </c>
      <c r="S166" s="204"/>
      <c r="T166" s="206">
        <f>SUM(T167:T188)</f>
        <v>8.1310000000000002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80</v>
      </c>
      <c r="AT166" s="208" t="s">
        <v>72</v>
      </c>
      <c r="AU166" s="208" t="s">
        <v>80</v>
      </c>
      <c r="AY166" s="207" t="s">
        <v>202</v>
      </c>
      <c r="BK166" s="209">
        <f>SUM(BK167:BK188)</f>
        <v>0</v>
      </c>
    </row>
    <row r="167" s="2" customFormat="1" ht="16.5" customHeight="1">
      <c r="A167" s="38"/>
      <c r="B167" s="39"/>
      <c r="C167" s="212" t="s">
        <v>317</v>
      </c>
      <c r="D167" s="212" t="s">
        <v>205</v>
      </c>
      <c r="E167" s="213" t="s">
        <v>4809</v>
      </c>
      <c r="F167" s="214" t="s">
        <v>4810</v>
      </c>
      <c r="G167" s="215" t="s">
        <v>208</v>
      </c>
      <c r="H167" s="216">
        <v>20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0.00010000000000000001</v>
      </c>
      <c r="R167" s="221">
        <f>Q167*H167</f>
        <v>0.002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4811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4812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2" customFormat="1" ht="16.5" customHeight="1">
      <c r="A169" s="38"/>
      <c r="B169" s="39"/>
      <c r="C169" s="212" t="s">
        <v>323</v>
      </c>
      <c r="D169" s="212" t="s">
        <v>205</v>
      </c>
      <c r="E169" s="213" t="s">
        <v>4813</v>
      </c>
      <c r="F169" s="214" t="s">
        <v>4814</v>
      </c>
      <c r="G169" s="215" t="s">
        <v>208</v>
      </c>
      <c r="H169" s="216">
        <v>8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0.00010000000000000001</v>
      </c>
      <c r="R169" s="221">
        <f>Q169*H169</f>
        <v>0.00080000000000000004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4815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4816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 ht="24.15" customHeight="1">
      <c r="A171" s="38"/>
      <c r="B171" s="39"/>
      <c r="C171" s="212" t="s">
        <v>328</v>
      </c>
      <c r="D171" s="212" t="s">
        <v>205</v>
      </c>
      <c r="E171" s="213" t="s">
        <v>2624</v>
      </c>
      <c r="F171" s="214" t="s">
        <v>2625</v>
      </c>
      <c r="G171" s="215" t="s">
        <v>208</v>
      </c>
      <c r="H171" s="216">
        <v>28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4817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2627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16.5" customHeight="1">
      <c r="A173" s="38"/>
      <c r="B173" s="39"/>
      <c r="C173" s="212" t="s">
        <v>335</v>
      </c>
      <c r="D173" s="212" t="s">
        <v>205</v>
      </c>
      <c r="E173" s="213" t="s">
        <v>4818</v>
      </c>
      <c r="F173" s="214" t="s">
        <v>4819</v>
      </c>
      <c r="G173" s="215" t="s">
        <v>2157</v>
      </c>
      <c r="H173" s="216">
        <v>0.67500000000000004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2.2000000000000002</v>
      </c>
      <c r="T173" s="222">
        <f>S173*H173</f>
        <v>1.4850000000000003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4820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4821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21.75" customHeight="1">
      <c r="A175" s="38"/>
      <c r="B175" s="39"/>
      <c r="C175" s="212" t="s">
        <v>340</v>
      </c>
      <c r="D175" s="212" t="s">
        <v>205</v>
      </c>
      <c r="E175" s="213" t="s">
        <v>4822</v>
      </c>
      <c r="F175" s="214" t="s">
        <v>4823</v>
      </c>
      <c r="G175" s="215" t="s">
        <v>2157</v>
      </c>
      <c r="H175" s="216">
        <v>4.5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1.3999999999999999</v>
      </c>
      <c r="T175" s="222">
        <f>S175*H175</f>
        <v>6.2999999999999998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4824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4825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24.15" customHeight="1">
      <c r="A177" s="38"/>
      <c r="B177" s="39"/>
      <c r="C177" s="212" t="s">
        <v>345</v>
      </c>
      <c r="D177" s="212" t="s">
        <v>205</v>
      </c>
      <c r="E177" s="213" t="s">
        <v>4826</v>
      </c>
      <c r="F177" s="214" t="s">
        <v>4827</v>
      </c>
      <c r="G177" s="215" t="s">
        <v>280</v>
      </c>
      <c r="H177" s="216">
        <v>1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0.0080000000000000002</v>
      </c>
      <c r="T177" s="222">
        <f>S177*H177</f>
        <v>0.0080000000000000002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4828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4829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2" customFormat="1" ht="24.15" customHeight="1">
      <c r="A179" s="38"/>
      <c r="B179" s="39"/>
      <c r="C179" s="212" t="s">
        <v>351</v>
      </c>
      <c r="D179" s="212" t="s">
        <v>205</v>
      </c>
      <c r="E179" s="213" t="s">
        <v>4830</v>
      </c>
      <c r="F179" s="214" t="s">
        <v>4831</v>
      </c>
      <c r="G179" s="215" t="s">
        <v>280</v>
      </c>
      <c r="H179" s="216">
        <v>1</v>
      </c>
      <c r="I179" s="217"/>
      <c r="J179" s="218">
        <f>ROUND(I179*H179,2)</f>
        <v>0</v>
      </c>
      <c r="K179" s="214" t="s">
        <v>209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0.14899999999999999</v>
      </c>
      <c r="T179" s="222">
        <f>S179*H179</f>
        <v>0.14899999999999999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4832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4833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82</v>
      </c>
    </row>
    <row r="181" s="2" customFormat="1" ht="24.15" customHeight="1">
      <c r="A181" s="38"/>
      <c r="B181" s="39"/>
      <c r="C181" s="212" t="s">
        <v>357</v>
      </c>
      <c r="D181" s="212" t="s">
        <v>205</v>
      </c>
      <c r="E181" s="213" t="s">
        <v>2878</v>
      </c>
      <c r="F181" s="214" t="s">
        <v>2879</v>
      </c>
      <c r="G181" s="215" t="s">
        <v>280</v>
      </c>
      <c r="H181" s="216">
        <v>8</v>
      </c>
      <c r="I181" s="217"/>
      <c r="J181" s="218">
        <f>ROUND(I181*H181,2)</f>
        <v>0</v>
      </c>
      <c r="K181" s="214" t="s">
        <v>209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0.014999999999999999</v>
      </c>
      <c r="T181" s="222">
        <f>S181*H181</f>
        <v>0.12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4834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2881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2" customFormat="1" ht="24.15" customHeight="1">
      <c r="A183" s="38"/>
      <c r="B183" s="39"/>
      <c r="C183" s="212" t="s">
        <v>246</v>
      </c>
      <c r="D183" s="212" t="s">
        <v>205</v>
      </c>
      <c r="E183" s="213" t="s">
        <v>2702</v>
      </c>
      <c r="F183" s="214" t="s">
        <v>2703</v>
      </c>
      <c r="G183" s="215" t="s">
        <v>208</v>
      </c>
      <c r="H183" s="216">
        <v>1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0.00316</v>
      </c>
      <c r="R183" s="221">
        <f>Q183*H183</f>
        <v>0.00316</v>
      </c>
      <c r="S183" s="221">
        <v>0.069000000000000006</v>
      </c>
      <c r="T183" s="222">
        <f>S183*H183</f>
        <v>0.069000000000000006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4835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2705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12" t="s">
        <v>367</v>
      </c>
      <c r="D185" s="212" t="s">
        <v>205</v>
      </c>
      <c r="E185" s="213" t="s">
        <v>4836</v>
      </c>
      <c r="F185" s="214" t="s">
        <v>4837</v>
      </c>
      <c r="G185" s="215" t="s">
        <v>208</v>
      </c>
      <c r="H185" s="216">
        <v>4.5</v>
      </c>
      <c r="I185" s="217"/>
      <c r="J185" s="218">
        <f>ROUND(I185*H185,2)</f>
        <v>0</v>
      </c>
      <c r="K185" s="214" t="s">
        <v>209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1.0000000000000001E-05</v>
      </c>
      <c r="R185" s="221">
        <f>Q185*H185</f>
        <v>4.5000000000000003E-05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4838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4839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 ht="33" customHeight="1">
      <c r="A187" s="38"/>
      <c r="B187" s="39"/>
      <c r="C187" s="212" t="s">
        <v>372</v>
      </c>
      <c r="D187" s="212" t="s">
        <v>205</v>
      </c>
      <c r="E187" s="213" t="s">
        <v>2734</v>
      </c>
      <c r="F187" s="214" t="s">
        <v>2735</v>
      </c>
      <c r="G187" s="215" t="s">
        <v>268</v>
      </c>
      <c r="H187" s="216">
        <v>52</v>
      </c>
      <c r="I187" s="217"/>
      <c r="J187" s="218">
        <f>ROUND(I187*H187,2)</f>
        <v>0</v>
      </c>
      <c r="K187" s="214" t="s">
        <v>209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4840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2737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12" customFormat="1" ht="22.8" customHeight="1">
      <c r="A189" s="12"/>
      <c r="B189" s="196"/>
      <c r="C189" s="197"/>
      <c r="D189" s="198" t="s">
        <v>72</v>
      </c>
      <c r="E189" s="210" t="s">
        <v>214</v>
      </c>
      <c r="F189" s="210" t="s">
        <v>215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SUM(P190:P203)</f>
        <v>0</v>
      </c>
      <c r="Q189" s="204"/>
      <c r="R189" s="205">
        <f>SUM(R190:R203)</f>
        <v>0</v>
      </c>
      <c r="S189" s="204"/>
      <c r="T189" s="206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80</v>
      </c>
      <c r="AT189" s="208" t="s">
        <v>72</v>
      </c>
      <c r="AU189" s="208" t="s">
        <v>80</v>
      </c>
      <c r="AY189" s="207" t="s">
        <v>202</v>
      </c>
      <c r="BK189" s="209">
        <f>SUM(BK190:BK203)</f>
        <v>0</v>
      </c>
    </row>
    <row r="190" s="2" customFormat="1" ht="24.15" customHeight="1">
      <c r="A190" s="38"/>
      <c r="B190" s="39"/>
      <c r="C190" s="212" t="s">
        <v>377</v>
      </c>
      <c r="D190" s="212" t="s">
        <v>205</v>
      </c>
      <c r="E190" s="213" t="s">
        <v>2890</v>
      </c>
      <c r="F190" s="214" t="s">
        <v>2891</v>
      </c>
      <c r="G190" s="215" t="s">
        <v>218</v>
      </c>
      <c r="H190" s="216">
        <v>31.146000000000001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4841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2893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 ht="21.75" customHeight="1">
      <c r="A192" s="38"/>
      <c r="B192" s="39"/>
      <c r="C192" s="212" t="s">
        <v>382</v>
      </c>
      <c r="D192" s="212" t="s">
        <v>205</v>
      </c>
      <c r="E192" s="213" t="s">
        <v>2894</v>
      </c>
      <c r="F192" s="214" t="s">
        <v>2895</v>
      </c>
      <c r="G192" s="215" t="s">
        <v>218</v>
      </c>
      <c r="H192" s="216">
        <v>31.146000000000001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4842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2897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2" customFormat="1" ht="24.15" customHeight="1">
      <c r="A194" s="38"/>
      <c r="B194" s="39"/>
      <c r="C194" s="212" t="s">
        <v>387</v>
      </c>
      <c r="D194" s="212" t="s">
        <v>205</v>
      </c>
      <c r="E194" s="213" t="s">
        <v>2898</v>
      </c>
      <c r="F194" s="214" t="s">
        <v>2899</v>
      </c>
      <c r="G194" s="215" t="s">
        <v>218</v>
      </c>
      <c r="H194" s="216">
        <v>31.146000000000001</v>
      </c>
      <c r="I194" s="217"/>
      <c r="J194" s="218">
        <f>ROUND(I194*H194,2)</f>
        <v>0</v>
      </c>
      <c r="K194" s="214" t="s">
        <v>209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4843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2901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82</v>
      </c>
    </row>
    <row r="196" s="2" customFormat="1" ht="24.15" customHeight="1">
      <c r="A196" s="38"/>
      <c r="B196" s="39"/>
      <c r="C196" s="212" t="s">
        <v>392</v>
      </c>
      <c r="D196" s="212" t="s">
        <v>205</v>
      </c>
      <c r="E196" s="213" t="s">
        <v>216</v>
      </c>
      <c r="F196" s="214" t="s">
        <v>217</v>
      </c>
      <c r="G196" s="215" t="s">
        <v>218</v>
      </c>
      <c r="H196" s="216">
        <v>1.105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4844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220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 ht="24.15" customHeight="1">
      <c r="A198" s="38"/>
      <c r="B198" s="39"/>
      <c r="C198" s="212" t="s">
        <v>397</v>
      </c>
      <c r="D198" s="212" t="s">
        <v>205</v>
      </c>
      <c r="E198" s="213" t="s">
        <v>2903</v>
      </c>
      <c r="F198" s="214" t="s">
        <v>2904</v>
      </c>
      <c r="G198" s="215" t="s">
        <v>218</v>
      </c>
      <c r="H198" s="216">
        <v>0.12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4845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2906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24.15" customHeight="1">
      <c r="A200" s="38"/>
      <c r="B200" s="39"/>
      <c r="C200" s="212" t="s">
        <v>402</v>
      </c>
      <c r="D200" s="212" t="s">
        <v>205</v>
      </c>
      <c r="E200" s="213" t="s">
        <v>4846</v>
      </c>
      <c r="F200" s="214" t="s">
        <v>4847</v>
      </c>
      <c r="G200" s="215" t="s">
        <v>218</v>
      </c>
      <c r="H200" s="216">
        <v>0.14899999999999999</v>
      </c>
      <c r="I200" s="217"/>
      <c r="J200" s="218">
        <f>ROUND(I200*H200,2)</f>
        <v>0</v>
      </c>
      <c r="K200" s="214" t="s">
        <v>209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4848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4849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 ht="24.15" customHeight="1">
      <c r="A202" s="38"/>
      <c r="B202" s="39"/>
      <c r="C202" s="212" t="s">
        <v>409</v>
      </c>
      <c r="D202" s="212" t="s">
        <v>205</v>
      </c>
      <c r="E202" s="213" t="s">
        <v>4850</v>
      </c>
      <c r="F202" s="214" t="s">
        <v>2351</v>
      </c>
      <c r="G202" s="215" t="s">
        <v>218</v>
      </c>
      <c r="H202" s="216">
        <v>35.640000000000001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4851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4852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12" customFormat="1" ht="22.8" customHeight="1">
      <c r="A204" s="12"/>
      <c r="B204" s="196"/>
      <c r="C204" s="197"/>
      <c r="D204" s="198" t="s">
        <v>72</v>
      </c>
      <c r="E204" s="210" t="s">
        <v>2766</v>
      </c>
      <c r="F204" s="210" t="s">
        <v>2767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SUM(P205:P210)</f>
        <v>0</v>
      </c>
      <c r="Q204" s="204"/>
      <c r="R204" s="205">
        <f>SUM(R205:R210)</f>
        <v>0</v>
      </c>
      <c r="S204" s="204"/>
      <c r="T204" s="206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80</v>
      </c>
      <c r="AT204" s="208" t="s">
        <v>72</v>
      </c>
      <c r="AU204" s="208" t="s">
        <v>80</v>
      </c>
      <c r="AY204" s="207" t="s">
        <v>202</v>
      </c>
      <c r="BK204" s="209">
        <f>SUM(BK205:BK210)</f>
        <v>0</v>
      </c>
    </row>
    <row r="205" s="2" customFormat="1" ht="33" customHeight="1">
      <c r="A205" s="38"/>
      <c r="B205" s="39"/>
      <c r="C205" s="212" t="s">
        <v>415</v>
      </c>
      <c r="D205" s="212" t="s">
        <v>205</v>
      </c>
      <c r="E205" s="213" t="s">
        <v>2907</v>
      </c>
      <c r="F205" s="214" t="s">
        <v>2908</v>
      </c>
      <c r="G205" s="215" t="s">
        <v>218</v>
      </c>
      <c r="H205" s="216">
        <v>63.023000000000003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4853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2910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 ht="24.15" customHeight="1">
      <c r="A207" s="38"/>
      <c r="B207" s="39"/>
      <c r="C207" s="212" t="s">
        <v>419</v>
      </c>
      <c r="D207" s="212" t="s">
        <v>205</v>
      </c>
      <c r="E207" s="213" t="s">
        <v>2772</v>
      </c>
      <c r="F207" s="214" t="s">
        <v>2773</v>
      </c>
      <c r="G207" s="215" t="s">
        <v>218</v>
      </c>
      <c r="H207" s="216">
        <v>63.023000000000003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4854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2775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24.15" customHeight="1">
      <c r="A209" s="38"/>
      <c r="B209" s="39"/>
      <c r="C209" s="212" t="s">
        <v>424</v>
      </c>
      <c r="D209" s="212" t="s">
        <v>205</v>
      </c>
      <c r="E209" s="213" t="s">
        <v>4855</v>
      </c>
      <c r="F209" s="214" t="s">
        <v>4856</v>
      </c>
      <c r="G209" s="215" t="s">
        <v>218</v>
      </c>
      <c r="H209" s="216">
        <v>63.023000000000003</v>
      </c>
      <c r="I209" s="217"/>
      <c r="J209" s="218">
        <f>ROUND(I209*H209,2)</f>
        <v>0</v>
      </c>
      <c r="K209" s="214" t="s">
        <v>209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210</v>
      </c>
      <c r="AT209" s="223" t="s">
        <v>205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210</v>
      </c>
      <c r="BM209" s="223" t="s">
        <v>4857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4858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12" customFormat="1" ht="25.92" customHeight="1">
      <c r="A211" s="12"/>
      <c r="B211" s="196"/>
      <c r="C211" s="197"/>
      <c r="D211" s="198" t="s">
        <v>72</v>
      </c>
      <c r="E211" s="199" t="s">
        <v>223</v>
      </c>
      <c r="F211" s="199" t="s">
        <v>224</v>
      </c>
      <c r="G211" s="197"/>
      <c r="H211" s="197"/>
      <c r="I211" s="200"/>
      <c r="J211" s="201">
        <f>BK211</f>
        <v>0</v>
      </c>
      <c r="K211" s="197"/>
      <c r="L211" s="202"/>
      <c r="M211" s="203"/>
      <c r="N211" s="204"/>
      <c r="O211" s="204"/>
      <c r="P211" s="205">
        <f>P212+P222+P267+P316+P321+P324+P388+P424+P469+P477+P482+P499</f>
        <v>0</v>
      </c>
      <c r="Q211" s="204"/>
      <c r="R211" s="205">
        <f>R212+R222+R267+R316+R321+R324+R388+R424+R469+R477+R482+R499</f>
        <v>7.0767543499999999</v>
      </c>
      <c r="S211" s="204"/>
      <c r="T211" s="206">
        <f>T212+T222+T267+T316+T321+T324+T388+T424+T469+T477+T482+T499</f>
        <v>16.158010000000001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82</v>
      </c>
      <c r="AT211" s="208" t="s">
        <v>72</v>
      </c>
      <c r="AU211" s="208" t="s">
        <v>73</v>
      </c>
      <c r="AY211" s="207" t="s">
        <v>202</v>
      </c>
      <c r="BK211" s="209">
        <f>BK212+BK222+BK267+BK316+BK321+BK324+BK388+BK424+BK469+BK477+BK482+BK499</f>
        <v>0</v>
      </c>
    </row>
    <row r="212" s="12" customFormat="1" ht="22.8" customHeight="1">
      <c r="A212" s="12"/>
      <c r="B212" s="196"/>
      <c r="C212" s="197"/>
      <c r="D212" s="198" t="s">
        <v>72</v>
      </c>
      <c r="E212" s="210" t="s">
        <v>2784</v>
      </c>
      <c r="F212" s="210" t="s">
        <v>2785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SUM(P213:P221)</f>
        <v>0</v>
      </c>
      <c r="Q212" s="204"/>
      <c r="R212" s="205">
        <f>SUM(R213:R221)</f>
        <v>0.0025350000000000004</v>
      </c>
      <c r="S212" s="204"/>
      <c r="T212" s="206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82</v>
      </c>
      <c r="AT212" s="208" t="s">
        <v>72</v>
      </c>
      <c r="AU212" s="208" t="s">
        <v>80</v>
      </c>
      <c r="AY212" s="207" t="s">
        <v>202</v>
      </c>
      <c r="BK212" s="209">
        <f>SUM(BK213:BK221)</f>
        <v>0</v>
      </c>
    </row>
    <row r="213" s="2" customFormat="1" ht="16.5" customHeight="1">
      <c r="A213" s="38"/>
      <c r="B213" s="39"/>
      <c r="C213" s="212" t="s">
        <v>428</v>
      </c>
      <c r="D213" s="212" t="s">
        <v>205</v>
      </c>
      <c r="E213" s="213" t="s">
        <v>2790</v>
      </c>
      <c r="F213" s="214" t="s">
        <v>2791</v>
      </c>
      <c r="G213" s="215" t="s">
        <v>268</v>
      </c>
      <c r="H213" s="216">
        <v>2.25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4859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2793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16.5" customHeight="1">
      <c r="A215" s="38"/>
      <c r="B215" s="39"/>
      <c r="C215" s="242" t="s">
        <v>433</v>
      </c>
      <c r="D215" s="242" t="s">
        <v>243</v>
      </c>
      <c r="E215" s="243" t="s">
        <v>2794</v>
      </c>
      <c r="F215" s="244" t="s">
        <v>2795</v>
      </c>
      <c r="G215" s="245" t="s">
        <v>647</v>
      </c>
      <c r="H215" s="246">
        <v>0.28499999999999998</v>
      </c>
      <c r="I215" s="247"/>
      <c r="J215" s="248">
        <f>ROUND(I215*H215,2)</f>
        <v>0</v>
      </c>
      <c r="K215" s="244" t="s">
        <v>209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0.001</v>
      </c>
      <c r="R215" s="221">
        <f>Q215*H215</f>
        <v>0.00028499999999999999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246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235</v>
      </c>
      <c r="BM215" s="223" t="s">
        <v>4860</v>
      </c>
    </row>
    <row r="216" s="13" customFormat="1">
      <c r="A216" s="13"/>
      <c r="B216" s="230"/>
      <c r="C216" s="231"/>
      <c r="D216" s="232" t="s">
        <v>221</v>
      </c>
      <c r="E216" s="231"/>
      <c r="F216" s="234" t="s">
        <v>4861</v>
      </c>
      <c r="G216" s="231"/>
      <c r="H216" s="235">
        <v>0.28499999999999998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221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202</v>
      </c>
    </row>
    <row r="217" s="2" customFormat="1" ht="21.75" customHeight="1">
      <c r="A217" s="38"/>
      <c r="B217" s="39"/>
      <c r="C217" s="212" t="s">
        <v>438</v>
      </c>
      <c r="D217" s="212" t="s">
        <v>205</v>
      </c>
      <c r="E217" s="213" t="s">
        <v>4862</v>
      </c>
      <c r="F217" s="214" t="s">
        <v>4863</v>
      </c>
      <c r="G217" s="215" t="s">
        <v>268</v>
      </c>
      <c r="H217" s="216">
        <v>2.25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235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4864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4865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16.5" customHeight="1">
      <c r="A219" s="38"/>
      <c r="B219" s="39"/>
      <c r="C219" s="242" t="s">
        <v>443</v>
      </c>
      <c r="D219" s="242" t="s">
        <v>243</v>
      </c>
      <c r="E219" s="243" t="s">
        <v>2806</v>
      </c>
      <c r="F219" s="244" t="s">
        <v>2807</v>
      </c>
      <c r="G219" s="245" t="s">
        <v>647</v>
      </c>
      <c r="H219" s="246">
        <v>2.25</v>
      </c>
      <c r="I219" s="247"/>
      <c r="J219" s="248">
        <f>ROUND(I219*H219,2)</f>
        <v>0</v>
      </c>
      <c r="K219" s="244" t="s">
        <v>209</v>
      </c>
      <c r="L219" s="249"/>
      <c r="M219" s="250" t="s">
        <v>19</v>
      </c>
      <c r="N219" s="251" t="s">
        <v>44</v>
      </c>
      <c r="O219" s="84"/>
      <c r="P219" s="221">
        <f>O219*H219</f>
        <v>0</v>
      </c>
      <c r="Q219" s="221">
        <v>0.001</v>
      </c>
      <c r="R219" s="221">
        <f>Q219*H219</f>
        <v>0.0022500000000000003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246</v>
      </c>
      <c r="AT219" s="223" t="s">
        <v>243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4866</v>
      </c>
    </row>
    <row r="220" s="2" customFormat="1" ht="24.15" customHeight="1">
      <c r="A220" s="38"/>
      <c r="B220" s="39"/>
      <c r="C220" s="212" t="s">
        <v>447</v>
      </c>
      <c r="D220" s="212" t="s">
        <v>205</v>
      </c>
      <c r="E220" s="213" t="s">
        <v>2810</v>
      </c>
      <c r="F220" s="214" t="s">
        <v>2811</v>
      </c>
      <c r="G220" s="215" t="s">
        <v>218</v>
      </c>
      <c r="H220" s="216">
        <v>0.0030000000000000001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4867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2813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12" customFormat="1" ht="22.8" customHeight="1">
      <c r="A222" s="12"/>
      <c r="B222" s="196"/>
      <c r="C222" s="197"/>
      <c r="D222" s="198" t="s">
        <v>72</v>
      </c>
      <c r="E222" s="210" t="s">
        <v>225</v>
      </c>
      <c r="F222" s="210" t="s">
        <v>226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SUM(P223:P266)</f>
        <v>0</v>
      </c>
      <c r="Q222" s="204"/>
      <c r="R222" s="205">
        <f>SUM(R223:R266)</f>
        <v>0.58068659999999994</v>
      </c>
      <c r="S222" s="204"/>
      <c r="T222" s="206">
        <f>SUM(T223:T266)</f>
        <v>1.105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82</v>
      </c>
      <c r="AT222" s="208" t="s">
        <v>72</v>
      </c>
      <c r="AU222" s="208" t="s">
        <v>80</v>
      </c>
      <c r="AY222" s="207" t="s">
        <v>202</v>
      </c>
      <c r="BK222" s="209">
        <f>SUM(BK223:BK266)</f>
        <v>0</v>
      </c>
    </row>
    <row r="223" s="2" customFormat="1" ht="16.5" customHeight="1">
      <c r="A223" s="38"/>
      <c r="B223" s="39"/>
      <c r="C223" s="212" t="s">
        <v>451</v>
      </c>
      <c r="D223" s="212" t="s">
        <v>205</v>
      </c>
      <c r="E223" s="213" t="s">
        <v>2936</v>
      </c>
      <c r="F223" s="214" t="s">
        <v>2937</v>
      </c>
      <c r="G223" s="215" t="s">
        <v>268</v>
      </c>
      <c r="H223" s="216">
        <v>45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0.010500000000000001</v>
      </c>
      <c r="T223" s="222">
        <f>S223*H223</f>
        <v>0.47250000000000003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235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4868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2939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12" t="s">
        <v>455</v>
      </c>
      <c r="D225" s="212" t="s">
        <v>205</v>
      </c>
      <c r="E225" s="213" t="s">
        <v>2940</v>
      </c>
      <c r="F225" s="214" t="s">
        <v>2941</v>
      </c>
      <c r="G225" s="215" t="s">
        <v>268</v>
      </c>
      <c r="H225" s="216">
        <v>15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0.0023999999999999998</v>
      </c>
      <c r="T225" s="222">
        <f>S225*H225</f>
        <v>0.035999999999999997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235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235</v>
      </c>
      <c r="BM225" s="223" t="s">
        <v>4869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2943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24.15" customHeight="1">
      <c r="A227" s="38"/>
      <c r="B227" s="39"/>
      <c r="C227" s="212" t="s">
        <v>460</v>
      </c>
      <c r="D227" s="212" t="s">
        <v>205</v>
      </c>
      <c r="E227" s="213" t="s">
        <v>2945</v>
      </c>
      <c r="F227" s="214" t="s">
        <v>2946</v>
      </c>
      <c r="G227" s="215" t="s">
        <v>208</v>
      </c>
      <c r="H227" s="216">
        <v>50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0.01193</v>
      </c>
      <c r="T227" s="222">
        <f>S227*H227</f>
        <v>0.59650000000000003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235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235</v>
      </c>
      <c r="BM227" s="223" t="s">
        <v>4870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2948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12" t="s">
        <v>464</v>
      </c>
      <c r="D229" s="212" t="s">
        <v>205</v>
      </c>
      <c r="E229" s="213" t="s">
        <v>278</v>
      </c>
      <c r="F229" s="214" t="s">
        <v>279</v>
      </c>
      <c r="G229" s="215" t="s">
        <v>280</v>
      </c>
      <c r="H229" s="216">
        <v>44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235</v>
      </c>
      <c r="BM229" s="223" t="s">
        <v>4871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282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42" t="s">
        <v>469</v>
      </c>
      <c r="D231" s="242" t="s">
        <v>243</v>
      </c>
      <c r="E231" s="243" t="s">
        <v>2961</v>
      </c>
      <c r="F231" s="244" t="s">
        <v>2962</v>
      </c>
      <c r="G231" s="245" t="s">
        <v>280</v>
      </c>
      <c r="H231" s="246">
        <v>3</v>
      </c>
      <c r="I231" s="247"/>
      <c r="J231" s="248">
        <f>ROUND(I231*H231,2)</f>
        <v>0</v>
      </c>
      <c r="K231" s="244" t="s">
        <v>19</v>
      </c>
      <c r="L231" s="249"/>
      <c r="M231" s="250" t="s">
        <v>19</v>
      </c>
      <c r="N231" s="251" t="s">
        <v>44</v>
      </c>
      <c r="O231" s="84"/>
      <c r="P231" s="221">
        <f>O231*H231</f>
        <v>0</v>
      </c>
      <c r="Q231" s="221">
        <v>0.00042999999999999999</v>
      </c>
      <c r="R231" s="221">
        <f>Q231*H231</f>
        <v>0.0012899999999999999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246</v>
      </c>
      <c r="AT231" s="223" t="s">
        <v>243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235</v>
      </c>
      <c r="BM231" s="223" t="s">
        <v>4872</v>
      </c>
    </row>
    <row r="232" s="2" customFormat="1" ht="16.5" customHeight="1">
      <c r="A232" s="38"/>
      <c r="B232" s="39"/>
      <c r="C232" s="242" t="s">
        <v>473</v>
      </c>
      <c r="D232" s="242" t="s">
        <v>243</v>
      </c>
      <c r="E232" s="243" t="s">
        <v>2964</v>
      </c>
      <c r="F232" s="244" t="s">
        <v>2965</v>
      </c>
      <c r="G232" s="245" t="s">
        <v>280</v>
      </c>
      <c r="H232" s="246">
        <v>24</v>
      </c>
      <c r="I232" s="247"/>
      <c r="J232" s="248">
        <f>ROUND(I232*H232,2)</f>
        <v>0</v>
      </c>
      <c r="K232" s="244" t="s">
        <v>19</v>
      </c>
      <c r="L232" s="249"/>
      <c r="M232" s="250" t="s">
        <v>19</v>
      </c>
      <c r="N232" s="251" t="s">
        <v>44</v>
      </c>
      <c r="O232" s="84"/>
      <c r="P232" s="221">
        <f>O232*H232</f>
        <v>0</v>
      </c>
      <c r="Q232" s="221">
        <v>0.00051999999999999995</v>
      </c>
      <c r="R232" s="221">
        <f>Q232*H232</f>
        <v>0.012479999999999998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246</v>
      </c>
      <c r="AT232" s="223" t="s">
        <v>243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235</v>
      </c>
      <c r="BM232" s="223" t="s">
        <v>4873</v>
      </c>
    </row>
    <row r="233" s="2" customFormat="1" ht="16.5" customHeight="1">
      <c r="A233" s="38"/>
      <c r="B233" s="39"/>
      <c r="C233" s="242" t="s">
        <v>478</v>
      </c>
      <c r="D233" s="242" t="s">
        <v>243</v>
      </c>
      <c r="E233" s="243" t="s">
        <v>303</v>
      </c>
      <c r="F233" s="244" t="s">
        <v>304</v>
      </c>
      <c r="G233" s="245" t="s">
        <v>280</v>
      </c>
      <c r="H233" s="246">
        <v>1</v>
      </c>
      <c r="I233" s="247"/>
      <c r="J233" s="248">
        <f>ROUND(I233*H233,2)</f>
        <v>0</v>
      </c>
      <c r="K233" s="244" t="s">
        <v>19</v>
      </c>
      <c r="L233" s="249"/>
      <c r="M233" s="250" t="s">
        <v>19</v>
      </c>
      <c r="N233" s="251" t="s">
        <v>44</v>
      </c>
      <c r="O233" s="84"/>
      <c r="P233" s="221">
        <f>O233*H233</f>
        <v>0</v>
      </c>
      <c r="Q233" s="221">
        <v>0.00058</v>
      </c>
      <c r="R233" s="221">
        <f>Q233*H233</f>
        <v>0.00058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246</v>
      </c>
      <c r="AT233" s="223" t="s">
        <v>243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235</v>
      </c>
      <c r="BM233" s="223" t="s">
        <v>4874</v>
      </c>
    </row>
    <row r="234" s="2" customFormat="1" ht="16.5" customHeight="1">
      <c r="A234" s="38"/>
      <c r="B234" s="39"/>
      <c r="C234" s="242" t="s">
        <v>482</v>
      </c>
      <c r="D234" s="242" t="s">
        <v>243</v>
      </c>
      <c r="E234" s="243" t="s">
        <v>306</v>
      </c>
      <c r="F234" s="244" t="s">
        <v>307</v>
      </c>
      <c r="G234" s="245" t="s">
        <v>280</v>
      </c>
      <c r="H234" s="246">
        <v>4</v>
      </c>
      <c r="I234" s="247"/>
      <c r="J234" s="248">
        <f>ROUND(I234*H234,2)</f>
        <v>0</v>
      </c>
      <c r="K234" s="244" t="s">
        <v>19</v>
      </c>
      <c r="L234" s="249"/>
      <c r="M234" s="250" t="s">
        <v>19</v>
      </c>
      <c r="N234" s="251" t="s">
        <v>44</v>
      </c>
      <c r="O234" s="84"/>
      <c r="P234" s="221">
        <f>O234*H234</f>
        <v>0</v>
      </c>
      <c r="Q234" s="221">
        <v>0.00072999999999999996</v>
      </c>
      <c r="R234" s="221">
        <f>Q234*H234</f>
        <v>0.0029199999999999999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246</v>
      </c>
      <c r="AT234" s="223" t="s">
        <v>243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235</v>
      </c>
      <c r="BM234" s="223" t="s">
        <v>4875</v>
      </c>
    </row>
    <row r="235" s="2" customFormat="1" ht="16.5" customHeight="1">
      <c r="A235" s="38"/>
      <c r="B235" s="39"/>
      <c r="C235" s="242" t="s">
        <v>487</v>
      </c>
      <c r="D235" s="242" t="s">
        <v>243</v>
      </c>
      <c r="E235" s="243" t="s">
        <v>310</v>
      </c>
      <c r="F235" s="244" t="s">
        <v>311</v>
      </c>
      <c r="G235" s="245" t="s">
        <v>280</v>
      </c>
      <c r="H235" s="246">
        <v>0</v>
      </c>
      <c r="I235" s="247"/>
      <c r="J235" s="248">
        <f>ROUND(I235*H235,2)</f>
        <v>0</v>
      </c>
      <c r="K235" s="244" t="s">
        <v>19</v>
      </c>
      <c r="L235" s="249"/>
      <c r="M235" s="250" t="s">
        <v>19</v>
      </c>
      <c r="N235" s="251" t="s">
        <v>44</v>
      </c>
      <c r="O235" s="84"/>
      <c r="P235" s="221">
        <f>O235*H235</f>
        <v>0</v>
      </c>
      <c r="Q235" s="221">
        <v>0.00081999999999999998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246</v>
      </c>
      <c r="AT235" s="223" t="s">
        <v>243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235</v>
      </c>
      <c r="BM235" s="223" t="s">
        <v>4876</v>
      </c>
    </row>
    <row r="236" s="2" customFormat="1" ht="16.5" customHeight="1">
      <c r="A236" s="38"/>
      <c r="B236" s="39"/>
      <c r="C236" s="242" t="s">
        <v>493</v>
      </c>
      <c r="D236" s="242" t="s">
        <v>243</v>
      </c>
      <c r="E236" s="243" t="s">
        <v>314</v>
      </c>
      <c r="F236" s="244" t="s">
        <v>315</v>
      </c>
      <c r="G236" s="245" t="s">
        <v>280</v>
      </c>
      <c r="H236" s="246">
        <v>0</v>
      </c>
      <c r="I236" s="247"/>
      <c r="J236" s="248">
        <f>ROUND(I236*H236,2)</f>
        <v>0</v>
      </c>
      <c r="K236" s="244" t="s">
        <v>19</v>
      </c>
      <c r="L236" s="249"/>
      <c r="M236" s="250" t="s">
        <v>19</v>
      </c>
      <c r="N236" s="251" t="s">
        <v>44</v>
      </c>
      <c r="O236" s="84"/>
      <c r="P236" s="221">
        <f>O236*H236</f>
        <v>0</v>
      </c>
      <c r="Q236" s="221">
        <v>0.00098999999999999999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246</v>
      </c>
      <c r="AT236" s="223" t="s">
        <v>243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235</v>
      </c>
      <c r="BM236" s="223" t="s">
        <v>4877</v>
      </c>
    </row>
    <row r="237" s="2" customFormat="1" ht="16.5" customHeight="1">
      <c r="A237" s="38"/>
      <c r="B237" s="39"/>
      <c r="C237" s="242" t="s">
        <v>498</v>
      </c>
      <c r="D237" s="242" t="s">
        <v>243</v>
      </c>
      <c r="E237" s="243" t="s">
        <v>318</v>
      </c>
      <c r="F237" s="244" t="s">
        <v>319</v>
      </c>
      <c r="G237" s="245" t="s">
        <v>280</v>
      </c>
      <c r="H237" s="246">
        <v>12</v>
      </c>
      <c r="I237" s="247"/>
      <c r="J237" s="248">
        <f>ROUND(I237*H237,2)</f>
        <v>0</v>
      </c>
      <c r="K237" s="244" t="s">
        <v>19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0.00131</v>
      </c>
      <c r="R237" s="221">
        <f>Q237*H237</f>
        <v>0.015719999999999998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246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4878</v>
      </c>
    </row>
    <row r="238" s="2" customFormat="1" ht="16.5" customHeight="1">
      <c r="A238" s="38"/>
      <c r="B238" s="39"/>
      <c r="C238" s="212" t="s">
        <v>502</v>
      </c>
      <c r="D238" s="212" t="s">
        <v>205</v>
      </c>
      <c r="E238" s="213" t="s">
        <v>239</v>
      </c>
      <c r="F238" s="214" t="s">
        <v>240</v>
      </c>
      <c r="G238" s="215" t="s">
        <v>208</v>
      </c>
      <c r="H238" s="216">
        <v>208.09999999999999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235</v>
      </c>
      <c r="AT238" s="223" t="s">
        <v>205</v>
      </c>
      <c r="AU238" s="223" t="s">
        <v>82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235</v>
      </c>
      <c r="BM238" s="223" t="s">
        <v>4879</v>
      </c>
    </row>
    <row r="239" s="2" customFormat="1" ht="16.5" customHeight="1">
      <c r="A239" s="38"/>
      <c r="B239" s="39"/>
      <c r="C239" s="242" t="s">
        <v>507</v>
      </c>
      <c r="D239" s="242" t="s">
        <v>243</v>
      </c>
      <c r="E239" s="243" t="s">
        <v>4880</v>
      </c>
      <c r="F239" s="244" t="s">
        <v>4881</v>
      </c>
      <c r="G239" s="245" t="s">
        <v>208</v>
      </c>
      <c r="H239" s="246">
        <v>31.789999999999999</v>
      </c>
      <c r="I239" s="247"/>
      <c r="J239" s="248">
        <f>ROUND(I239*H239,2)</f>
        <v>0</v>
      </c>
      <c r="K239" s="244" t="s">
        <v>19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0.0030999999999999999</v>
      </c>
      <c r="R239" s="221">
        <f>Q239*H239</f>
        <v>0.098548999999999998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4882</v>
      </c>
    </row>
    <row r="240" s="13" customFormat="1">
      <c r="A240" s="13"/>
      <c r="B240" s="230"/>
      <c r="C240" s="231"/>
      <c r="D240" s="232" t="s">
        <v>221</v>
      </c>
      <c r="E240" s="231"/>
      <c r="F240" s="234" t="s">
        <v>4883</v>
      </c>
      <c r="G240" s="231"/>
      <c r="H240" s="235">
        <v>31.789999999999999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221</v>
      </c>
      <c r="AU240" s="241" t="s">
        <v>82</v>
      </c>
      <c r="AV240" s="13" t="s">
        <v>82</v>
      </c>
      <c r="AW240" s="13" t="s">
        <v>4</v>
      </c>
      <c r="AX240" s="13" t="s">
        <v>80</v>
      </c>
      <c r="AY240" s="241" t="s">
        <v>202</v>
      </c>
    </row>
    <row r="241" s="2" customFormat="1" ht="16.5" customHeight="1">
      <c r="A241" s="38"/>
      <c r="B241" s="39"/>
      <c r="C241" s="242" t="s">
        <v>512</v>
      </c>
      <c r="D241" s="242" t="s">
        <v>243</v>
      </c>
      <c r="E241" s="243" t="s">
        <v>4884</v>
      </c>
      <c r="F241" s="244" t="s">
        <v>4885</v>
      </c>
      <c r="G241" s="245" t="s">
        <v>208</v>
      </c>
      <c r="H241" s="246">
        <v>0</v>
      </c>
      <c r="I241" s="247"/>
      <c r="J241" s="248">
        <f>ROUND(I241*H241,2)</f>
        <v>0</v>
      </c>
      <c r="K241" s="244" t="s">
        <v>19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0.0025000000000000001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246</v>
      </c>
      <c r="AT241" s="223" t="s">
        <v>243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4886</v>
      </c>
    </row>
    <row r="242" s="2" customFormat="1" ht="16.5" customHeight="1">
      <c r="A242" s="38"/>
      <c r="B242" s="39"/>
      <c r="C242" s="242" t="s">
        <v>230</v>
      </c>
      <c r="D242" s="242" t="s">
        <v>243</v>
      </c>
      <c r="E242" s="243" t="s">
        <v>4887</v>
      </c>
      <c r="F242" s="244" t="s">
        <v>4888</v>
      </c>
      <c r="G242" s="245" t="s">
        <v>208</v>
      </c>
      <c r="H242" s="246">
        <v>31.239999999999998</v>
      </c>
      <c r="I242" s="247"/>
      <c r="J242" s="248">
        <f>ROUND(I242*H242,2)</f>
        <v>0</v>
      </c>
      <c r="K242" s="244" t="s">
        <v>19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0.0022000000000000001</v>
      </c>
      <c r="R242" s="221">
        <f>Q242*H242</f>
        <v>0.068727999999999997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246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235</v>
      </c>
      <c r="BM242" s="223" t="s">
        <v>4889</v>
      </c>
    </row>
    <row r="243" s="13" customFormat="1">
      <c r="A243" s="13"/>
      <c r="B243" s="230"/>
      <c r="C243" s="231"/>
      <c r="D243" s="232" t="s">
        <v>221</v>
      </c>
      <c r="E243" s="231"/>
      <c r="F243" s="234" t="s">
        <v>4890</v>
      </c>
      <c r="G243" s="231"/>
      <c r="H243" s="235">
        <v>31.239999999999998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4</v>
      </c>
      <c r="AX243" s="13" t="s">
        <v>80</v>
      </c>
      <c r="AY243" s="241" t="s">
        <v>202</v>
      </c>
    </row>
    <row r="244" s="2" customFormat="1" ht="16.5" customHeight="1">
      <c r="A244" s="38"/>
      <c r="B244" s="39"/>
      <c r="C244" s="242" t="s">
        <v>521</v>
      </c>
      <c r="D244" s="242" t="s">
        <v>243</v>
      </c>
      <c r="E244" s="243" t="s">
        <v>4891</v>
      </c>
      <c r="F244" s="244" t="s">
        <v>4892</v>
      </c>
      <c r="G244" s="245" t="s">
        <v>208</v>
      </c>
      <c r="H244" s="246">
        <v>73.040000000000006</v>
      </c>
      <c r="I244" s="247"/>
      <c r="J244" s="248">
        <f>ROUND(I244*H244,2)</f>
        <v>0</v>
      </c>
      <c r="K244" s="244" t="s">
        <v>19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0.0020999999999999999</v>
      </c>
      <c r="R244" s="221">
        <f>Q244*H244</f>
        <v>0.15338399999999999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246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235</v>
      </c>
      <c r="BM244" s="223" t="s">
        <v>4893</v>
      </c>
    </row>
    <row r="245" s="13" customFormat="1">
      <c r="A245" s="13"/>
      <c r="B245" s="230"/>
      <c r="C245" s="231"/>
      <c r="D245" s="232" t="s">
        <v>221</v>
      </c>
      <c r="E245" s="231"/>
      <c r="F245" s="234" t="s">
        <v>4894</v>
      </c>
      <c r="G245" s="231"/>
      <c r="H245" s="235">
        <v>73.040000000000006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221</v>
      </c>
      <c r="AU245" s="241" t="s">
        <v>82</v>
      </c>
      <c r="AV245" s="13" t="s">
        <v>82</v>
      </c>
      <c r="AW245" s="13" t="s">
        <v>4</v>
      </c>
      <c r="AX245" s="13" t="s">
        <v>80</v>
      </c>
      <c r="AY245" s="241" t="s">
        <v>202</v>
      </c>
    </row>
    <row r="246" s="2" customFormat="1" ht="16.5" customHeight="1">
      <c r="A246" s="38"/>
      <c r="B246" s="39"/>
      <c r="C246" s="242" t="s">
        <v>526</v>
      </c>
      <c r="D246" s="242" t="s">
        <v>243</v>
      </c>
      <c r="E246" s="243" t="s">
        <v>3025</v>
      </c>
      <c r="F246" s="244" t="s">
        <v>4895</v>
      </c>
      <c r="G246" s="245" t="s">
        <v>208</v>
      </c>
      <c r="H246" s="246">
        <v>57.420000000000002</v>
      </c>
      <c r="I246" s="247"/>
      <c r="J246" s="248">
        <f>ROUND(I246*H246,2)</f>
        <v>0</v>
      </c>
      <c r="K246" s="244" t="s">
        <v>19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0.0020999999999999999</v>
      </c>
      <c r="R246" s="221">
        <f>Q246*H246</f>
        <v>0.120582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246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235</v>
      </c>
      <c r="BM246" s="223" t="s">
        <v>4896</v>
      </c>
    </row>
    <row r="247" s="13" customFormat="1">
      <c r="A247" s="13"/>
      <c r="B247" s="230"/>
      <c r="C247" s="231"/>
      <c r="D247" s="232" t="s">
        <v>221</v>
      </c>
      <c r="E247" s="231"/>
      <c r="F247" s="234" t="s">
        <v>4897</v>
      </c>
      <c r="G247" s="231"/>
      <c r="H247" s="235">
        <v>57.420000000000002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221</v>
      </c>
      <c r="AU247" s="241" t="s">
        <v>82</v>
      </c>
      <c r="AV247" s="13" t="s">
        <v>82</v>
      </c>
      <c r="AW247" s="13" t="s">
        <v>4</v>
      </c>
      <c r="AX247" s="13" t="s">
        <v>80</v>
      </c>
      <c r="AY247" s="241" t="s">
        <v>202</v>
      </c>
    </row>
    <row r="248" s="2" customFormat="1" ht="16.5" customHeight="1">
      <c r="A248" s="38"/>
      <c r="B248" s="39"/>
      <c r="C248" s="242" t="s">
        <v>531</v>
      </c>
      <c r="D248" s="242" t="s">
        <v>243</v>
      </c>
      <c r="E248" s="243" t="s">
        <v>4898</v>
      </c>
      <c r="F248" s="244" t="s">
        <v>4899</v>
      </c>
      <c r="G248" s="245" t="s">
        <v>208</v>
      </c>
      <c r="H248" s="246">
        <v>3.52</v>
      </c>
      <c r="I248" s="247"/>
      <c r="J248" s="248">
        <f>ROUND(I248*H248,2)</f>
        <v>0</v>
      </c>
      <c r="K248" s="244" t="s">
        <v>19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0.0020999999999999999</v>
      </c>
      <c r="R248" s="221">
        <f>Q248*H248</f>
        <v>0.0073919999999999993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246</v>
      </c>
      <c r="AT248" s="223" t="s">
        <v>243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235</v>
      </c>
      <c r="BM248" s="223" t="s">
        <v>4900</v>
      </c>
    </row>
    <row r="249" s="13" customFormat="1">
      <c r="A249" s="13"/>
      <c r="B249" s="230"/>
      <c r="C249" s="231"/>
      <c r="D249" s="232" t="s">
        <v>221</v>
      </c>
      <c r="E249" s="231"/>
      <c r="F249" s="234" t="s">
        <v>4901</v>
      </c>
      <c r="G249" s="231"/>
      <c r="H249" s="235">
        <v>3.52</v>
      </c>
      <c r="I249" s="236"/>
      <c r="J249" s="231"/>
      <c r="K249" s="231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221</v>
      </c>
      <c r="AU249" s="241" t="s">
        <v>82</v>
      </c>
      <c r="AV249" s="13" t="s">
        <v>82</v>
      </c>
      <c r="AW249" s="13" t="s">
        <v>4</v>
      </c>
      <c r="AX249" s="13" t="s">
        <v>80</v>
      </c>
      <c r="AY249" s="241" t="s">
        <v>202</v>
      </c>
    </row>
    <row r="250" s="2" customFormat="1" ht="16.5" customHeight="1">
      <c r="A250" s="38"/>
      <c r="B250" s="39"/>
      <c r="C250" s="242" t="s">
        <v>536</v>
      </c>
      <c r="D250" s="242" t="s">
        <v>243</v>
      </c>
      <c r="E250" s="243" t="s">
        <v>3028</v>
      </c>
      <c r="F250" s="244" t="s">
        <v>3029</v>
      </c>
      <c r="G250" s="245" t="s">
        <v>208</v>
      </c>
      <c r="H250" s="246">
        <v>0</v>
      </c>
      <c r="I250" s="247"/>
      <c r="J250" s="248">
        <f>ROUND(I250*H250,2)</f>
        <v>0</v>
      </c>
      <c r="K250" s="244" t="s">
        <v>19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0.00139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246</v>
      </c>
      <c r="AT250" s="223" t="s">
        <v>243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4902</v>
      </c>
    </row>
    <row r="251" s="2" customFormat="1" ht="16.5" customHeight="1">
      <c r="A251" s="38"/>
      <c r="B251" s="39"/>
      <c r="C251" s="242" t="s">
        <v>540</v>
      </c>
      <c r="D251" s="242" t="s">
        <v>243</v>
      </c>
      <c r="E251" s="243" t="s">
        <v>255</v>
      </c>
      <c r="F251" s="244" t="s">
        <v>256</v>
      </c>
      <c r="G251" s="245" t="s">
        <v>208</v>
      </c>
      <c r="H251" s="246">
        <v>0</v>
      </c>
      <c r="I251" s="247"/>
      <c r="J251" s="248">
        <f>ROUND(I251*H251,2)</f>
        <v>0</v>
      </c>
      <c r="K251" s="244" t="s">
        <v>19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0.0012099999999999999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246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4903</v>
      </c>
    </row>
    <row r="252" s="2" customFormat="1" ht="16.5" customHeight="1">
      <c r="A252" s="38"/>
      <c r="B252" s="39"/>
      <c r="C252" s="242" t="s">
        <v>545</v>
      </c>
      <c r="D252" s="242" t="s">
        <v>243</v>
      </c>
      <c r="E252" s="243" t="s">
        <v>259</v>
      </c>
      <c r="F252" s="244" t="s">
        <v>260</v>
      </c>
      <c r="G252" s="245" t="s">
        <v>208</v>
      </c>
      <c r="H252" s="246">
        <v>26.289999999999999</v>
      </c>
      <c r="I252" s="247"/>
      <c r="J252" s="248">
        <f>ROUND(I252*H252,2)</f>
        <v>0</v>
      </c>
      <c r="K252" s="244" t="s">
        <v>19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0.00108</v>
      </c>
      <c r="R252" s="221">
        <f>Q252*H252</f>
        <v>0.0283932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246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235</v>
      </c>
      <c r="BM252" s="223" t="s">
        <v>4904</v>
      </c>
    </row>
    <row r="253" s="13" customFormat="1">
      <c r="A253" s="13"/>
      <c r="B253" s="230"/>
      <c r="C253" s="231"/>
      <c r="D253" s="232" t="s">
        <v>221</v>
      </c>
      <c r="E253" s="231"/>
      <c r="F253" s="234" t="s">
        <v>4905</v>
      </c>
      <c r="G253" s="231"/>
      <c r="H253" s="235">
        <v>26.289999999999999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221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202</v>
      </c>
    </row>
    <row r="254" s="2" customFormat="1" ht="16.5" customHeight="1">
      <c r="A254" s="38"/>
      <c r="B254" s="39"/>
      <c r="C254" s="242" t="s">
        <v>550</v>
      </c>
      <c r="D254" s="242" t="s">
        <v>243</v>
      </c>
      <c r="E254" s="243" t="s">
        <v>263</v>
      </c>
      <c r="F254" s="244" t="s">
        <v>264</v>
      </c>
      <c r="G254" s="245" t="s">
        <v>208</v>
      </c>
      <c r="H254" s="246">
        <v>42.240000000000002</v>
      </c>
      <c r="I254" s="247"/>
      <c r="J254" s="248">
        <f>ROUND(I254*H254,2)</f>
        <v>0</v>
      </c>
      <c r="K254" s="244" t="s">
        <v>19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0.0010100000000000001</v>
      </c>
      <c r="R254" s="221">
        <f>Q254*H254</f>
        <v>0.042662400000000003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246</v>
      </c>
      <c r="AT254" s="223" t="s">
        <v>243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235</v>
      </c>
      <c r="BM254" s="223" t="s">
        <v>4906</v>
      </c>
    </row>
    <row r="255" s="13" customFormat="1">
      <c r="A255" s="13"/>
      <c r="B255" s="230"/>
      <c r="C255" s="231"/>
      <c r="D255" s="232" t="s">
        <v>221</v>
      </c>
      <c r="E255" s="231"/>
      <c r="F255" s="234" t="s">
        <v>4907</v>
      </c>
      <c r="G255" s="231"/>
      <c r="H255" s="235">
        <v>42.240000000000002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221</v>
      </c>
      <c r="AU255" s="241" t="s">
        <v>82</v>
      </c>
      <c r="AV255" s="13" t="s">
        <v>82</v>
      </c>
      <c r="AW255" s="13" t="s">
        <v>4</v>
      </c>
      <c r="AX255" s="13" t="s">
        <v>80</v>
      </c>
      <c r="AY255" s="241" t="s">
        <v>202</v>
      </c>
    </row>
    <row r="256" s="2" customFormat="1" ht="16.5" customHeight="1">
      <c r="A256" s="38"/>
      <c r="B256" s="39"/>
      <c r="C256" s="242" t="s">
        <v>555</v>
      </c>
      <c r="D256" s="242" t="s">
        <v>243</v>
      </c>
      <c r="E256" s="243" t="s">
        <v>3038</v>
      </c>
      <c r="F256" s="244" t="s">
        <v>4908</v>
      </c>
      <c r="G256" s="245" t="s">
        <v>208</v>
      </c>
      <c r="H256" s="246">
        <v>5.5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0.00092000000000000003</v>
      </c>
      <c r="R256" s="221">
        <f>Q256*H256</f>
        <v>0.0050600000000000003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246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4909</v>
      </c>
    </row>
    <row r="257" s="13" customFormat="1">
      <c r="A257" s="13"/>
      <c r="B257" s="230"/>
      <c r="C257" s="231"/>
      <c r="D257" s="232" t="s">
        <v>221</v>
      </c>
      <c r="E257" s="231"/>
      <c r="F257" s="234" t="s">
        <v>4910</v>
      </c>
      <c r="G257" s="231"/>
      <c r="H257" s="235">
        <v>5.5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221</v>
      </c>
      <c r="AU257" s="241" t="s">
        <v>82</v>
      </c>
      <c r="AV257" s="13" t="s">
        <v>82</v>
      </c>
      <c r="AW257" s="13" t="s">
        <v>4</v>
      </c>
      <c r="AX257" s="13" t="s">
        <v>80</v>
      </c>
      <c r="AY257" s="241" t="s">
        <v>202</v>
      </c>
    </row>
    <row r="258" s="2" customFormat="1" ht="16.5" customHeight="1">
      <c r="A258" s="38"/>
      <c r="B258" s="39"/>
      <c r="C258" s="242" t="s">
        <v>560</v>
      </c>
      <c r="D258" s="242" t="s">
        <v>243</v>
      </c>
      <c r="E258" s="243" t="s">
        <v>4911</v>
      </c>
      <c r="F258" s="244" t="s">
        <v>4912</v>
      </c>
      <c r="G258" s="245" t="s">
        <v>208</v>
      </c>
      <c r="H258" s="246">
        <v>0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0.00084999999999999995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4913</v>
      </c>
    </row>
    <row r="259" s="2" customFormat="1" ht="16.5" customHeight="1">
      <c r="A259" s="38"/>
      <c r="B259" s="39"/>
      <c r="C259" s="242" t="s">
        <v>565</v>
      </c>
      <c r="D259" s="242" t="s">
        <v>243</v>
      </c>
      <c r="E259" s="243" t="s">
        <v>4914</v>
      </c>
      <c r="F259" s="244" t="s">
        <v>4915</v>
      </c>
      <c r="G259" s="245" t="s">
        <v>208</v>
      </c>
      <c r="H259" s="246">
        <v>5.6100000000000003</v>
      </c>
      <c r="I259" s="247"/>
      <c r="J259" s="248">
        <f>ROUND(I259*H259,2)</f>
        <v>0</v>
      </c>
      <c r="K259" s="244" t="s">
        <v>19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0.00064999999999999997</v>
      </c>
      <c r="R259" s="221">
        <f>Q259*H259</f>
        <v>0.0036465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246</v>
      </c>
      <c r="AT259" s="223" t="s">
        <v>243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235</v>
      </c>
      <c r="BM259" s="223" t="s">
        <v>4916</v>
      </c>
    </row>
    <row r="260" s="13" customFormat="1">
      <c r="A260" s="13"/>
      <c r="B260" s="230"/>
      <c r="C260" s="231"/>
      <c r="D260" s="232" t="s">
        <v>221</v>
      </c>
      <c r="E260" s="231"/>
      <c r="F260" s="234" t="s">
        <v>4917</v>
      </c>
      <c r="G260" s="231"/>
      <c r="H260" s="235">
        <v>5.6100000000000003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221</v>
      </c>
      <c r="AU260" s="241" t="s">
        <v>82</v>
      </c>
      <c r="AV260" s="13" t="s">
        <v>82</v>
      </c>
      <c r="AW260" s="13" t="s">
        <v>4</v>
      </c>
      <c r="AX260" s="13" t="s">
        <v>80</v>
      </c>
      <c r="AY260" s="241" t="s">
        <v>202</v>
      </c>
    </row>
    <row r="261" s="2" customFormat="1" ht="16.5" customHeight="1">
      <c r="A261" s="38"/>
      <c r="B261" s="39"/>
      <c r="C261" s="242" t="s">
        <v>570</v>
      </c>
      <c r="D261" s="242" t="s">
        <v>243</v>
      </c>
      <c r="E261" s="243" t="s">
        <v>4918</v>
      </c>
      <c r="F261" s="244" t="s">
        <v>4919</v>
      </c>
      <c r="G261" s="245" t="s">
        <v>208</v>
      </c>
      <c r="H261" s="246">
        <v>17.710000000000001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0.00064999999999999997</v>
      </c>
      <c r="R261" s="221">
        <f>Q261*H261</f>
        <v>0.011511499999999999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246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235</v>
      </c>
      <c r="BM261" s="223" t="s">
        <v>4920</v>
      </c>
    </row>
    <row r="262" s="13" customFormat="1">
      <c r="A262" s="13"/>
      <c r="B262" s="230"/>
      <c r="C262" s="231"/>
      <c r="D262" s="232" t="s">
        <v>221</v>
      </c>
      <c r="E262" s="231"/>
      <c r="F262" s="234" t="s">
        <v>4921</v>
      </c>
      <c r="G262" s="231"/>
      <c r="H262" s="235">
        <v>17.710000000000001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4</v>
      </c>
      <c r="AX262" s="13" t="s">
        <v>80</v>
      </c>
      <c r="AY262" s="241" t="s">
        <v>202</v>
      </c>
    </row>
    <row r="263" s="2" customFormat="1" ht="16.5" customHeight="1">
      <c r="A263" s="38"/>
      <c r="B263" s="39"/>
      <c r="C263" s="242" t="s">
        <v>575</v>
      </c>
      <c r="D263" s="242" t="s">
        <v>243</v>
      </c>
      <c r="E263" s="243" t="s">
        <v>4922</v>
      </c>
      <c r="F263" s="244" t="s">
        <v>4923</v>
      </c>
      <c r="G263" s="245" t="s">
        <v>208</v>
      </c>
      <c r="H263" s="246">
        <v>13.199999999999999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0.00059000000000000003</v>
      </c>
      <c r="R263" s="221">
        <f>Q263*H263</f>
        <v>0.0077879999999999998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4924</v>
      </c>
    </row>
    <row r="264" s="13" customFormat="1">
      <c r="A264" s="13"/>
      <c r="B264" s="230"/>
      <c r="C264" s="231"/>
      <c r="D264" s="232" t="s">
        <v>221</v>
      </c>
      <c r="E264" s="231"/>
      <c r="F264" s="234" t="s">
        <v>3037</v>
      </c>
      <c r="G264" s="231"/>
      <c r="H264" s="235">
        <v>13.199999999999999</v>
      </c>
      <c r="I264" s="236"/>
      <c r="J264" s="231"/>
      <c r="K264" s="231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221</v>
      </c>
      <c r="AU264" s="241" t="s">
        <v>82</v>
      </c>
      <c r="AV264" s="13" t="s">
        <v>82</v>
      </c>
      <c r="AW264" s="13" t="s">
        <v>4</v>
      </c>
      <c r="AX264" s="13" t="s">
        <v>80</v>
      </c>
      <c r="AY264" s="241" t="s">
        <v>202</v>
      </c>
    </row>
    <row r="265" s="2" customFormat="1" ht="24.15" customHeight="1">
      <c r="A265" s="38"/>
      <c r="B265" s="39"/>
      <c r="C265" s="212" t="s">
        <v>580</v>
      </c>
      <c r="D265" s="212" t="s">
        <v>205</v>
      </c>
      <c r="E265" s="213" t="s">
        <v>3043</v>
      </c>
      <c r="F265" s="214" t="s">
        <v>3044</v>
      </c>
      <c r="G265" s="215" t="s">
        <v>218</v>
      </c>
      <c r="H265" s="216">
        <v>0.58099999999999996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4925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3046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12" customFormat="1" ht="22.8" customHeight="1">
      <c r="A267" s="12"/>
      <c r="B267" s="196"/>
      <c r="C267" s="197"/>
      <c r="D267" s="198" t="s">
        <v>72</v>
      </c>
      <c r="E267" s="210" t="s">
        <v>3060</v>
      </c>
      <c r="F267" s="210" t="s">
        <v>3061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SUM(P268:P315)</f>
        <v>0</v>
      </c>
      <c r="Q267" s="204"/>
      <c r="R267" s="205">
        <f>SUM(R268:R315)</f>
        <v>0.031324749999999998</v>
      </c>
      <c r="S267" s="204"/>
      <c r="T267" s="206">
        <f>SUM(T268:T315)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82</v>
      </c>
      <c r="AT267" s="208" t="s">
        <v>72</v>
      </c>
      <c r="AU267" s="208" t="s">
        <v>80</v>
      </c>
      <c r="AY267" s="207" t="s">
        <v>202</v>
      </c>
      <c r="BK267" s="209">
        <f>SUM(BK268:BK315)</f>
        <v>0</v>
      </c>
    </row>
    <row r="268" s="2" customFormat="1" ht="16.5" customHeight="1">
      <c r="A268" s="38"/>
      <c r="B268" s="39"/>
      <c r="C268" s="242" t="s">
        <v>585</v>
      </c>
      <c r="D268" s="242" t="s">
        <v>243</v>
      </c>
      <c r="E268" s="243" t="s">
        <v>3380</v>
      </c>
      <c r="F268" s="244" t="s">
        <v>3381</v>
      </c>
      <c r="G268" s="245" t="s">
        <v>280</v>
      </c>
      <c r="H268" s="246">
        <v>15</v>
      </c>
      <c r="I268" s="247"/>
      <c r="J268" s="248">
        <f>ROUND(I268*H268,2)</f>
        <v>0</v>
      </c>
      <c r="K268" s="244" t="s">
        <v>209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5.0000000000000002E-05</v>
      </c>
      <c r="R268" s="221">
        <f>Q268*H268</f>
        <v>0.00075000000000000002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246</v>
      </c>
      <c r="AT268" s="223" t="s">
        <v>243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235</v>
      </c>
      <c r="BM268" s="223" t="s">
        <v>4926</v>
      </c>
    </row>
    <row r="269" s="2" customFormat="1" ht="16.5" customHeight="1">
      <c r="A269" s="38"/>
      <c r="B269" s="39"/>
      <c r="C269" s="242" t="s">
        <v>590</v>
      </c>
      <c r="D269" s="242" t="s">
        <v>243</v>
      </c>
      <c r="E269" s="243" t="s">
        <v>4927</v>
      </c>
      <c r="F269" s="244" t="s">
        <v>4928</v>
      </c>
      <c r="G269" s="245" t="s">
        <v>280</v>
      </c>
      <c r="H269" s="246">
        <v>4</v>
      </c>
      <c r="I269" s="247"/>
      <c r="J269" s="248">
        <f>ROUND(I269*H269,2)</f>
        <v>0</v>
      </c>
      <c r="K269" s="244" t="s">
        <v>209</v>
      </c>
      <c r="L269" s="249"/>
      <c r="M269" s="250" t="s">
        <v>19</v>
      </c>
      <c r="N269" s="251" t="s">
        <v>44</v>
      </c>
      <c r="O269" s="84"/>
      <c r="P269" s="221">
        <f>O269*H269</f>
        <v>0</v>
      </c>
      <c r="Q269" s="221">
        <v>2.0000000000000002E-05</v>
      </c>
      <c r="R269" s="221">
        <f>Q269*H269</f>
        <v>8.0000000000000007E-05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246</v>
      </c>
      <c r="AT269" s="223" t="s">
        <v>243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235</v>
      </c>
      <c r="BM269" s="223" t="s">
        <v>4929</v>
      </c>
    </row>
    <row r="270" s="2" customFormat="1" ht="16.5" customHeight="1">
      <c r="A270" s="38"/>
      <c r="B270" s="39"/>
      <c r="C270" s="242" t="s">
        <v>594</v>
      </c>
      <c r="D270" s="242" t="s">
        <v>243</v>
      </c>
      <c r="E270" s="243" t="s">
        <v>3383</v>
      </c>
      <c r="F270" s="244" t="s">
        <v>3384</v>
      </c>
      <c r="G270" s="245" t="s">
        <v>280</v>
      </c>
      <c r="H270" s="246">
        <v>12</v>
      </c>
      <c r="I270" s="247"/>
      <c r="J270" s="248">
        <f>ROUND(I270*H270,2)</f>
        <v>0</v>
      </c>
      <c r="K270" s="244" t="s">
        <v>209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0.00010000000000000001</v>
      </c>
      <c r="R270" s="221">
        <f>Q270*H270</f>
        <v>0.0012000000000000001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246</v>
      </c>
      <c r="AT270" s="223" t="s">
        <v>243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235</v>
      </c>
      <c r="BM270" s="223" t="s">
        <v>4930</v>
      </c>
    </row>
    <row r="271" s="2" customFormat="1" ht="16.5" customHeight="1">
      <c r="A271" s="38"/>
      <c r="B271" s="39"/>
      <c r="C271" s="242" t="s">
        <v>598</v>
      </c>
      <c r="D271" s="242" t="s">
        <v>243</v>
      </c>
      <c r="E271" s="243" t="s">
        <v>3398</v>
      </c>
      <c r="F271" s="244" t="s">
        <v>3399</v>
      </c>
      <c r="G271" s="245" t="s">
        <v>280</v>
      </c>
      <c r="H271" s="246">
        <v>4</v>
      </c>
      <c r="I271" s="247"/>
      <c r="J271" s="248">
        <f>ROUND(I271*H271,2)</f>
        <v>0</v>
      </c>
      <c r="K271" s="244" t="s">
        <v>209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3.0000000000000001E-05</v>
      </c>
      <c r="R271" s="221">
        <f>Q271*H271</f>
        <v>0.00012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246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4931</v>
      </c>
    </row>
    <row r="272" s="2" customFormat="1" ht="16.5" customHeight="1">
      <c r="A272" s="38"/>
      <c r="B272" s="39"/>
      <c r="C272" s="242" t="s">
        <v>604</v>
      </c>
      <c r="D272" s="242" t="s">
        <v>243</v>
      </c>
      <c r="E272" s="243" t="s">
        <v>3074</v>
      </c>
      <c r="F272" s="244" t="s">
        <v>3075</v>
      </c>
      <c r="G272" s="245" t="s">
        <v>280</v>
      </c>
      <c r="H272" s="246">
        <v>1</v>
      </c>
      <c r="I272" s="247"/>
      <c r="J272" s="248">
        <f>ROUND(I272*H272,2)</f>
        <v>0</v>
      </c>
      <c r="K272" s="244" t="s">
        <v>209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0.00032000000000000003</v>
      </c>
      <c r="R272" s="221">
        <f>Q272*H272</f>
        <v>0.00032000000000000003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246</v>
      </c>
      <c r="AT272" s="223" t="s">
        <v>243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235</v>
      </c>
      <c r="BM272" s="223" t="s">
        <v>4932</v>
      </c>
    </row>
    <row r="273" s="2" customFormat="1" ht="16.5" customHeight="1">
      <c r="A273" s="38"/>
      <c r="B273" s="39"/>
      <c r="C273" s="242" t="s">
        <v>610</v>
      </c>
      <c r="D273" s="242" t="s">
        <v>243</v>
      </c>
      <c r="E273" s="243" t="s">
        <v>4933</v>
      </c>
      <c r="F273" s="244" t="s">
        <v>4934</v>
      </c>
      <c r="G273" s="245" t="s">
        <v>280</v>
      </c>
      <c r="H273" s="246">
        <v>2</v>
      </c>
      <c r="I273" s="247"/>
      <c r="J273" s="248">
        <f>ROUND(I273*H273,2)</f>
        <v>0</v>
      </c>
      <c r="K273" s="244" t="s">
        <v>209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6.0000000000000002E-05</v>
      </c>
      <c r="R273" s="221">
        <f>Q273*H273</f>
        <v>0.00012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246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4935</v>
      </c>
    </row>
    <row r="274" s="2" customFormat="1" ht="16.5" customHeight="1">
      <c r="A274" s="38"/>
      <c r="B274" s="39"/>
      <c r="C274" s="242" t="s">
        <v>614</v>
      </c>
      <c r="D274" s="242" t="s">
        <v>243</v>
      </c>
      <c r="E274" s="243" t="s">
        <v>3077</v>
      </c>
      <c r="F274" s="244" t="s">
        <v>3078</v>
      </c>
      <c r="G274" s="245" t="s">
        <v>280</v>
      </c>
      <c r="H274" s="246">
        <v>2</v>
      </c>
      <c r="I274" s="247"/>
      <c r="J274" s="248">
        <f>ROUND(I274*H274,2)</f>
        <v>0</v>
      </c>
      <c r="K274" s="244" t="s">
        <v>209</v>
      </c>
      <c r="L274" s="249"/>
      <c r="M274" s="250" t="s">
        <v>19</v>
      </c>
      <c r="N274" s="251" t="s">
        <v>44</v>
      </c>
      <c r="O274" s="84"/>
      <c r="P274" s="221">
        <f>O274*H274</f>
        <v>0</v>
      </c>
      <c r="Q274" s="221">
        <v>4.0000000000000003E-05</v>
      </c>
      <c r="R274" s="221">
        <f>Q274*H274</f>
        <v>8.0000000000000007E-05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246</v>
      </c>
      <c r="AT274" s="223" t="s">
        <v>243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235</v>
      </c>
      <c r="BM274" s="223" t="s">
        <v>4936</v>
      </c>
    </row>
    <row r="275" s="2" customFormat="1" ht="16.5" customHeight="1">
      <c r="A275" s="38"/>
      <c r="B275" s="39"/>
      <c r="C275" s="242" t="s">
        <v>618</v>
      </c>
      <c r="D275" s="242" t="s">
        <v>243</v>
      </c>
      <c r="E275" s="243" t="s">
        <v>3110</v>
      </c>
      <c r="F275" s="244" t="s">
        <v>3111</v>
      </c>
      <c r="G275" s="245" t="s">
        <v>280</v>
      </c>
      <c r="H275" s="246">
        <v>1</v>
      </c>
      <c r="I275" s="247"/>
      <c r="J275" s="248">
        <f>ROUND(I275*H275,2)</f>
        <v>0</v>
      </c>
      <c r="K275" s="244" t="s">
        <v>209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2.0000000000000002E-05</v>
      </c>
      <c r="R275" s="221">
        <f>Q275*H275</f>
        <v>2.0000000000000002E-05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4937</v>
      </c>
    </row>
    <row r="276" s="2" customFormat="1" ht="16.5" customHeight="1">
      <c r="A276" s="38"/>
      <c r="B276" s="39"/>
      <c r="C276" s="212" t="s">
        <v>623</v>
      </c>
      <c r="D276" s="212" t="s">
        <v>205</v>
      </c>
      <c r="E276" s="213" t="s">
        <v>4938</v>
      </c>
      <c r="F276" s="214" t="s">
        <v>4939</v>
      </c>
      <c r="G276" s="215" t="s">
        <v>208</v>
      </c>
      <c r="H276" s="216">
        <v>9.0999999999999996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0.00034000000000000002</v>
      </c>
      <c r="R276" s="221">
        <f>Q276*H276</f>
        <v>0.003094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235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235</v>
      </c>
      <c r="BM276" s="223" t="s">
        <v>4940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4941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2" customFormat="1" ht="16.5" customHeight="1">
      <c r="A278" s="38"/>
      <c r="B278" s="39"/>
      <c r="C278" s="242" t="s">
        <v>628</v>
      </c>
      <c r="D278" s="242" t="s">
        <v>243</v>
      </c>
      <c r="E278" s="243" t="s">
        <v>4942</v>
      </c>
      <c r="F278" s="244" t="s">
        <v>4943</v>
      </c>
      <c r="G278" s="245" t="s">
        <v>208</v>
      </c>
      <c r="H278" s="246">
        <v>9.3729999999999993</v>
      </c>
      <c r="I278" s="247"/>
      <c r="J278" s="248">
        <f>ROUND(I278*H278,2)</f>
        <v>0</v>
      </c>
      <c r="K278" s="244" t="s">
        <v>209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0.00012999999999999999</v>
      </c>
      <c r="R278" s="221">
        <f>Q278*H278</f>
        <v>0.0012184899999999998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246</v>
      </c>
      <c r="AT278" s="223" t="s">
        <v>243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235</v>
      </c>
      <c r="BM278" s="223" t="s">
        <v>4944</v>
      </c>
    </row>
    <row r="279" s="13" customFormat="1">
      <c r="A279" s="13"/>
      <c r="B279" s="230"/>
      <c r="C279" s="231"/>
      <c r="D279" s="232" t="s">
        <v>221</v>
      </c>
      <c r="E279" s="231"/>
      <c r="F279" s="234" t="s">
        <v>4945</v>
      </c>
      <c r="G279" s="231"/>
      <c r="H279" s="235">
        <v>9.3729999999999993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221</v>
      </c>
      <c r="AU279" s="241" t="s">
        <v>82</v>
      </c>
      <c r="AV279" s="13" t="s">
        <v>82</v>
      </c>
      <c r="AW279" s="13" t="s">
        <v>4</v>
      </c>
      <c r="AX279" s="13" t="s">
        <v>80</v>
      </c>
      <c r="AY279" s="241" t="s">
        <v>202</v>
      </c>
    </row>
    <row r="280" s="2" customFormat="1" ht="16.5" customHeight="1">
      <c r="A280" s="38"/>
      <c r="B280" s="39"/>
      <c r="C280" s="212" t="s">
        <v>635</v>
      </c>
      <c r="D280" s="212" t="s">
        <v>205</v>
      </c>
      <c r="E280" s="213" t="s">
        <v>3148</v>
      </c>
      <c r="F280" s="214" t="s">
        <v>3149</v>
      </c>
      <c r="G280" s="215" t="s">
        <v>208</v>
      </c>
      <c r="H280" s="216">
        <v>3.6000000000000001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0.00051000000000000004</v>
      </c>
      <c r="R280" s="221">
        <f>Q280*H280</f>
        <v>0.0018360000000000002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235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235</v>
      </c>
      <c r="BM280" s="223" t="s">
        <v>4946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3151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16.5" customHeight="1">
      <c r="A282" s="38"/>
      <c r="B282" s="39"/>
      <c r="C282" s="242" t="s">
        <v>639</v>
      </c>
      <c r="D282" s="242" t="s">
        <v>243</v>
      </c>
      <c r="E282" s="243" t="s">
        <v>3152</v>
      </c>
      <c r="F282" s="244" t="s">
        <v>3153</v>
      </c>
      <c r="G282" s="245" t="s">
        <v>208</v>
      </c>
      <c r="H282" s="246">
        <v>3.7080000000000002</v>
      </c>
      <c r="I282" s="247"/>
      <c r="J282" s="248">
        <f>ROUND(I282*H282,2)</f>
        <v>0</v>
      </c>
      <c r="K282" s="244" t="s">
        <v>209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0.00056999999999999998</v>
      </c>
      <c r="R282" s="221">
        <f>Q282*H282</f>
        <v>0.00211356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246</v>
      </c>
      <c r="AT282" s="223" t="s">
        <v>243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235</v>
      </c>
      <c r="BM282" s="223" t="s">
        <v>4947</v>
      </c>
    </row>
    <row r="283" s="13" customFormat="1">
      <c r="A283" s="13"/>
      <c r="B283" s="230"/>
      <c r="C283" s="231"/>
      <c r="D283" s="232" t="s">
        <v>221</v>
      </c>
      <c r="E283" s="231"/>
      <c r="F283" s="234" t="s">
        <v>4948</v>
      </c>
      <c r="G283" s="231"/>
      <c r="H283" s="235">
        <v>3.7080000000000002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221</v>
      </c>
      <c r="AU283" s="241" t="s">
        <v>82</v>
      </c>
      <c r="AV283" s="13" t="s">
        <v>82</v>
      </c>
      <c r="AW283" s="13" t="s">
        <v>4</v>
      </c>
      <c r="AX283" s="13" t="s">
        <v>80</v>
      </c>
      <c r="AY283" s="241" t="s">
        <v>202</v>
      </c>
    </row>
    <row r="284" s="2" customFormat="1" ht="16.5" customHeight="1">
      <c r="A284" s="38"/>
      <c r="B284" s="39"/>
      <c r="C284" s="212" t="s">
        <v>644</v>
      </c>
      <c r="D284" s="212" t="s">
        <v>205</v>
      </c>
      <c r="E284" s="213" t="s">
        <v>3156</v>
      </c>
      <c r="F284" s="214" t="s">
        <v>3157</v>
      </c>
      <c r="G284" s="215" t="s">
        <v>208</v>
      </c>
      <c r="H284" s="216">
        <v>5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0.00066</v>
      </c>
      <c r="R284" s="221">
        <f>Q284*H284</f>
        <v>0.0033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235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235</v>
      </c>
      <c r="BM284" s="223" t="s">
        <v>4949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3159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16.5" customHeight="1">
      <c r="A286" s="38"/>
      <c r="B286" s="39"/>
      <c r="C286" s="242" t="s">
        <v>651</v>
      </c>
      <c r="D286" s="242" t="s">
        <v>243</v>
      </c>
      <c r="E286" s="243" t="s">
        <v>3160</v>
      </c>
      <c r="F286" s="244" t="s">
        <v>3161</v>
      </c>
      <c r="G286" s="245" t="s">
        <v>208</v>
      </c>
      <c r="H286" s="246">
        <v>5.1500000000000004</v>
      </c>
      <c r="I286" s="247"/>
      <c r="J286" s="248">
        <f>ROUND(I286*H286,2)</f>
        <v>0</v>
      </c>
      <c r="K286" s="244" t="s">
        <v>209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0.00075000000000000002</v>
      </c>
      <c r="R286" s="221">
        <f>Q286*H286</f>
        <v>0.0038625000000000005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246</v>
      </c>
      <c r="AT286" s="223" t="s">
        <v>243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235</v>
      </c>
      <c r="BM286" s="223" t="s">
        <v>4950</v>
      </c>
    </row>
    <row r="287" s="13" customFormat="1">
      <c r="A287" s="13"/>
      <c r="B287" s="230"/>
      <c r="C287" s="231"/>
      <c r="D287" s="232" t="s">
        <v>221</v>
      </c>
      <c r="E287" s="231"/>
      <c r="F287" s="234" t="s">
        <v>4951</v>
      </c>
      <c r="G287" s="231"/>
      <c r="H287" s="235">
        <v>5.1500000000000004</v>
      </c>
      <c r="I287" s="236"/>
      <c r="J287" s="231"/>
      <c r="K287" s="231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221</v>
      </c>
      <c r="AU287" s="241" t="s">
        <v>82</v>
      </c>
      <c r="AV287" s="13" t="s">
        <v>82</v>
      </c>
      <c r="AW287" s="13" t="s">
        <v>4</v>
      </c>
      <c r="AX287" s="13" t="s">
        <v>80</v>
      </c>
      <c r="AY287" s="241" t="s">
        <v>202</v>
      </c>
    </row>
    <row r="288" s="2" customFormat="1" ht="16.5" customHeight="1">
      <c r="A288" s="38"/>
      <c r="B288" s="39"/>
      <c r="C288" s="212" t="s">
        <v>659</v>
      </c>
      <c r="D288" s="212" t="s">
        <v>205</v>
      </c>
      <c r="E288" s="213" t="s">
        <v>4952</v>
      </c>
      <c r="F288" s="214" t="s">
        <v>4953</v>
      </c>
      <c r="G288" s="215" t="s">
        <v>208</v>
      </c>
      <c r="H288" s="216">
        <v>0.40000000000000002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0.00080999999999999996</v>
      </c>
      <c r="R288" s="221">
        <f>Q288*H288</f>
        <v>0.00032400000000000001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235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235</v>
      </c>
      <c r="BM288" s="223" t="s">
        <v>4954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4955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16.5" customHeight="1">
      <c r="A290" s="38"/>
      <c r="B290" s="39"/>
      <c r="C290" s="242" t="s">
        <v>664</v>
      </c>
      <c r="D290" s="242" t="s">
        <v>243</v>
      </c>
      <c r="E290" s="243" t="s">
        <v>4956</v>
      </c>
      <c r="F290" s="244" t="s">
        <v>4957</v>
      </c>
      <c r="G290" s="245" t="s">
        <v>208</v>
      </c>
      <c r="H290" s="246">
        <v>0.41199999999999998</v>
      </c>
      <c r="I290" s="247"/>
      <c r="J290" s="248">
        <f>ROUND(I290*H290,2)</f>
        <v>0</v>
      </c>
      <c r="K290" s="244" t="s">
        <v>209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0.00089999999999999998</v>
      </c>
      <c r="R290" s="221">
        <f>Q290*H290</f>
        <v>0.00037079999999999996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246</v>
      </c>
      <c r="AT290" s="223" t="s">
        <v>243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235</v>
      </c>
      <c r="BM290" s="223" t="s">
        <v>4958</v>
      </c>
    </row>
    <row r="291" s="13" customFormat="1">
      <c r="A291" s="13"/>
      <c r="B291" s="230"/>
      <c r="C291" s="231"/>
      <c r="D291" s="232" t="s">
        <v>221</v>
      </c>
      <c r="E291" s="231"/>
      <c r="F291" s="234" t="s">
        <v>4959</v>
      </c>
      <c r="G291" s="231"/>
      <c r="H291" s="235">
        <v>0.41199999999999998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221</v>
      </c>
      <c r="AU291" s="241" t="s">
        <v>82</v>
      </c>
      <c r="AV291" s="13" t="s">
        <v>82</v>
      </c>
      <c r="AW291" s="13" t="s">
        <v>4</v>
      </c>
      <c r="AX291" s="13" t="s">
        <v>80</v>
      </c>
      <c r="AY291" s="241" t="s">
        <v>202</v>
      </c>
    </row>
    <row r="292" s="2" customFormat="1" ht="24.15" customHeight="1">
      <c r="A292" s="38"/>
      <c r="B292" s="39"/>
      <c r="C292" s="212" t="s">
        <v>672</v>
      </c>
      <c r="D292" s="212" t="s">
        <v>205</v>
      </c>
      <c r="E292" s="213" t="s">
        <v>4960</v>
      </c>
      <c r="F292" s="214" t="s">
        <v>4961</v>
      </c>
      <c r="G292" s="215" t="s">
        <v>208</v>
      </c>
      <c r="H292" s="216">
        <v>9.9000000000000004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6.9999999999999994E-05</v>
      </c>
      <c r="R292" s="221">
        <f>Q292*H292</f>
        <v>0.00069299999999999993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235</v>
      </c>
      <c r="BM292" s="223" t="s">
        <v>4962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4963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13" customFormat="1">
      <c r="A294" s="13"/>
      <c r="B294" s="230"/>
      <c r="C294" s="231"/>
      <c r="D294" s="232" t="s">
        <v>221</v>
      </c>
      <c r="E294" s="231"/>
      <c r="F294" s="234" t="s">
        <v>4964</v>
      </c>
      <c r="G294" s="231"/>
      <c r="H294" s="235">
        <v>9.9000000000000004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221</v>
      </c>
      <c r="AU294" s="241" t="s">
        <v>82</v>
      </c>
      <c r="AV294" s="13" t="s">
        <v>82</v>
      </c>
      <c r="AW294" s="13" t="s">
        <v>4</v>
      </c>
      <c r="AX294" s="13" t="s">
        <v>80</v>
      </c>
      <c r="AY294" s="241" t="s">
        <v>202</v>
      </c>
    </row>
    <row r="295" s="2" customFormat="1" ht="33" customHeight="1">
      <c r="A295" s="38"/>
      <c r="B295" s="39"/>
      <c r="C295" s="212" t="s">
        <v>677</v>
      </c>
      <c r="D295" s="212" t="s">
        <v>205</v>
      </c>
      <c r="E295" s="213" t="s">
        <v>3204</v>
      </c>
      <c r="F295" s="214" t="s">
        <v>3205</v>
      </c>
      <c r="G295" s="215" t="s">
        <v>208</v>
      </c>
      <c r="H295" s="216">
        <v>2.6400000000000001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0.00016000000000000001</v>
      </c>
      <c r="R295" s="221">
        <f>Q295*H295</f>
        <v>0.00042240000000000008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235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4965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3207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13" customFormat="1">
      <c r="A297" s="13"/>
      <c r="B297" s="230"/>
      <c r="C297" s="231"/>
      <c r="D297" s="232" t="s">
        <v>221</v>
      </c>
      <c r="E297" s="231"/>
      <c r="F297" s="234" t="s">
        <v>4966</v>
      </c>
      <c r="G297" s="231"/>
      <c r="H297" s="235">
        <v>2.6400000000000001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221</v>
      </c>
      <c r="AU297" s="241" t="s">
        <v>82</v>
      </c>
      <c r="AV297" s="13" t="s">
        <v>82</v>
      </c>
      <c r="AW297" s="13" t="s">
        <v>4</v>
      </c>
      <c r="AX297" s="13" t="s">
        <v>80</v>
      </c>
      <c r="AY297" s="241" t="s">
        <v>202</v>
      </c>
    </row>
    <row r="298" s="2" customFormat="1" ht="24.15" customHeight="1">
      <c r="A298" s="38"/>
      <c r="B298" s="39"/>
      <c r="C298" s="212" t="s">
        <v>684</v>
      </c>
      <c r="D298" s="212" t="s">
        <v>205</v>
      </c>
      <c r="E298" s="213" t="s">
        <v>3243</v>
      </c>
      <c r="F298" s="214" t="s">
        <v>3244</v>
      </c>
      <c r="G298" s="215" t="s">
        <v>280</v>
      </c>
      <c r="H298" s="216">
        <v>26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0.00010000000000000001</v>
      </c>
      <c r="R298" s="221">
        <f>Q298*H298</f>
        <v>0.0026000000000000003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235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235</v>
      </c>
      <c r="BM298" s="223" t="s">
        <v>4967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3246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4.15" customHeight="1">
      <c r="A300" s="38"/>
      <c r="B300" s="39"/>
      <c r="C300" s="212" t="s">
        <v>689</v>
      </c>
      <c r="D300" s="212" t="s">
        <v>205</v>
      </c>
      <c r="E300" s="213" t="s">
        <v>3247</v>
      </c>
      <c r="F300" s="214" t="s">
        <v>3248</v>
      </c>
      <c r="G300" s="215" t="s">
        <v>280</v>
      </c>
      <c r="H300" s="216">
        <v>3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0.00018000000000000001</v>
      </c>
      <c r="R300" s="221">
        <f>Q300*H300</f>
        <v>0.00054000000000000001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235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4968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3250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 ht="24.15" customHeight="1">
      <c r="A302" s="38"/>
      <c r="B302" s="39"/>
      <c r="C302" s="212" t="s">
        <v>693</v>
      </c>
      <c r="D302" s="212" t="s">
        <v>205</v>
      </c>
      <c r="E302" s="213" t="s">
        <v>3255</v>
      </c>
      <c r="F302" s="214" t="s">
        <v>3256</v>
      </c>
      <c r="G302" s="215" t="s">
        <v>280</v>
      </c>
      <c r="H302" s="216">
        <v>6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0.00036000000000000002</v>
      </c>
      <c r="R302" s="221">
        <f>Q302*H302</f>
        <v>0.00216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235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4969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3258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2" customFormat="1" ht="16.5" customHeight="1">
      <c r="A304" s="38"/>
      <c r="B304" s="39"/>
      <c r="C304" s="212" t="s">
        <v>697</v>
      </c>
      <c r="D304" s="212" t="s">
        <v>205</v>
      </c>
      <c r="E304" s="213" t="s">
        <v>3295</v>
      </c>
      <c r="F304" s="214" t="s">
        <v>3296</v>
      </c>
      <c r="G304" s="215" t="s">
        <v>280</v>
      </c>
      <c r="H304" s="216">
        <v>1</v>
      </c>
      <c r="I304" s="217"/>
      <c r="J304" s="218">
        <f>ROUND(I304*H304,2)</f>
        <v>0</v>
      </c>
      <c r="K304" s="214" t="s">
        <v>209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0.00029</v>
      </c>
      <c r="R304" s="221">
        <f>Q304*H304</f>
        <v>0.00029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235</v>
      </c>
      <c r="AT304" s="223" t="s">
        <v>205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235</v>
      </c>
      <c r="BM304" s="223" t="s">
        <v>4970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3298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2" customFormat="1" ht="16.5" customHeight="1">
      <c r="A306" s="38"/>
      <c r="B306" s="39"/>
      <c r="C306" s="212" t="s">
        <v>702</v>
      </c>
      <c r="D306" s="212" t="s">
        <v>205</v>
      </c>
      <c r="E306" s="213" t="s">
        <v>4971</v>
      </c>
      <c r="F306" s="214" t="s">
        <v>4972</v>
      </c>
      <c r="G306" s="215" t="s">
        <v>280</v>
      </c>
      <c r="H306" s="216">
        <v>4</v>
      </c>
      <c r="I306" s="217"/>
      <c r="J306" s="218">
        <f>ROUND(I306*H306,2)</f>
        <v>0</v>
      </c>
      <c r="K306" s="214" t="s">
        <v>209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0.00021000000000000001</v>
      </c>
      <c r="R306" s="221">
        <f>Q306*H306</f>
        <v>0.00084000000000000003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235</v>
      </c>
      <c r="AT306" s="223" t="s">
        <v>205</v>
      </c>
      <c r="AU306" s="223" t="s">
        <v>82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235</v>
      </c>
      <c r="BM306" s="223" t="s">
        <v>4973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4974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82</v>
      </c>
    </row>
    <row r="308" s="2" customFormat="1" ht="16.5" customHeight="1">
      <c r="A308" s="38"/>
      <c r="B308" s="39"/>
      <c r="C308" s="212" t="s">
        <v>707</v>
      </c>
      <c r="D308" s="212" t="s">
        <v>205</v>
      </c>
      <c r="E308" s="213" t="s">
        <v>3311</v>
      </c>
      <c r="F308" s="214" t="s">
        <v>3312</v>
      </c>
      <c r="G308" s="215" t="s">
        <v>280</v>
      </c>
      <c r="H308" s="216">
        <v>2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0.00050000000000000001</v>
      </c>
      <c r="R308" s="221">
        <f>Q308*H308</f>
        <v>0.001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235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235</v>
      </c>
      <c r="BM308" s="223" t="s">
        <v>4975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3314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16.5" customHeight="1">
      <c r="A310" s="38"/>
      <c r="B310" s="39"/>
      <c r="C310" s="212" t="s">
        <v>712</v>
      </c>
      <c r="D310" s="212" t="s">
        <v>205</v>
      </c>
      <c r="E310" s="213" t="s">
        <v>3315</v>
      </c>
      <c r="F310" s="214" t="s">
        <v>3316</v>
      </c>
      <c r="G310" s="215" t="s">
        <v>280</v>
      </c>
      <c r="H310" s="216">
        <v>1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0.00069999999999999999</v>
      </c>
      <c r="R310" s="221">
        <f>Q310*H310</f>
        <v>0.00069999999999999999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235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235</v>
      </c>
      <c r="BM310" s="223" t="s">
        <v>4976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3318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16.5" customHeight="1">
      <c r="A312" s="38"/>
      <c r="B312" s="39"/>
      <c r="C312" s="212" t="s">
        <v>717</v>
      </c>
      <c r="D312" s="212" t="s">
        <v>205</v>
      </c>
      <c r="E312" s="213" t="s">
        <v>4977</v>
      </c>
      <c r="F312" s="214" t="s">
        <v>4978</v>
      </c>
      <c r="G312" s="215" t="s">
        <v>280</v>
      </c>
      <c r="H312" s="216">
        <v>1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0.0032699999999999999</v>
      </c>
      <c r="R312" s="221">
        <f>Q312*H312</f>
        <v>0.0032699999999999999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235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235</v>
      </c>
      <c r="BM312" s="223" t="s">
        <v>4979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4980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>
      <c r="A314" s="38"/>
      <c r="B314" s="39"/>
      <c r="C314" s="40"/>
      <c r="D314" s="232" t="s">
        <v>491</v>
      </c>
      <c r="E314" s="40"/>
      <c r="F314" s="252" t="s">
        <v>4981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491</v>
      </c>
      <c r="AU314" s="17" t="s">
        <v>82</v>
      </c>
    </row>
    <row r="315" s="2" customFormat="1" ht="16.5" customHeight="1">
      <c r="A315" s="38"/>
      <c r="B315" s="39"/>
      <c r="C315" s="242" t="s">
        <v>723</v>
      </c>
      <c r="D315" s="242" t="s">
        <v>243</v>
      </c>
      <c r="E315" s="243" t="s">
        <v>4982</v>
      </c>
      <c r="F315" s="244" t="s">
        <v>4983</v>
      </c>
      <c r="G315" s="245" t="s">
        <v>280</v>
      </c>
      <c r="H315" s="246">
        <v>4</v>
      </c>
      <c r="I315" s="247"/>
      <c r="J315" s="248">
        <f>ROUND(I315*H315,2)</f>
        <v>0</v>
      </c>
      <c r="K315" s="244" t="s">
        <v>19</v>
      </c>
      <c r="L315" s="249"/>
      <c r="M315" s="250" t="s">
        <v>19</v>
      </c>
      <c r="N315" s="251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246</v>
      </c>
      <c r="AT315" s="223" t="s">
        <v>243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235</v>
      </c>
      <c r="BM315" s="223" t="s">
        <v>4984</v>
      </c>
    </row>
    <row r="316" s="12" customFormat="1" ht="22.8" customHeight="1">
      <c r="A316" s="12"/>
      <c r="B316" s="196"/>
      <c r="C316" s="197"/>
      <c r="D316" s="198" t="s">
        <v>72</v>
      </c>
      <c r="E316" s="210" t="s">
        <v>3437</v>
      </c>
      <c r="F316" s="210" t="s">
        <v>3438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SUM(P317:P320)</f>
        <v>0</v>
      </c>
      <c r="Q316" s="204"/>
      <c r="R316" s="205">
        <f>SUM(R317:R320)</f>
        <v>0.01044</v>
      </c>
      <c r="S316" s="204"/>
      <c r="T316" s="206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82</v>
      </c>
      <c r="AT316" s="208" t="s">
        <v>72</v>
      </c>
      <c r="AU316" s="208" t="s">
        <v>80</v>
      </c>
      <c r="AY316" s="207" t="s">
        <v>202</v>
      </c>
      <c r="BK316" s="209">
        <f>SUM(BK317:BK320)</f>
        <v>0</v>
      </c>
    </row>
    <row r="317" s="2" customFormat="1" ht="16.5" customHeight="1">
      <c r="A317" s="38"/>
      <c r="B317" s="39"/>
      <c r="C317" s="212" t="s">
        <v>729</v>
      </c>
      <c r="D317" s="212" t="s">
        <v>205</v>
      </c>
      <c r="E317" s="213" t="s">
        <v>4985</v>
      </c>
      <c r="F317" s="214" t="s">
        <v>4986</v>
      </c>
      <c r="G317" s="215" t="s">
        <v>412</v>
      </c>
      <c r="H317" s="216">
        <v>2</v>
      </c>
      <c r="I317" s="217"/>
      <c r="J317" s="218">
        <f>ROUND(I317*H317,2)</f>
        <v>0</v>
      </c>
      <c r="K317" s="214" t="s">
        <v>209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0.0052199999999999998</v>
      </c>
      <c r="R317" s="221">
        <f>Q317*H317</f>
        <v>0.01044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235</v>
      </c>
      <c r="AT317" s="223" t="s">
        <v>205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235</v>
      </c>
      <c r="BM317" s="223" t="s">
        <v>4987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4988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2" t="s">
        <v>735</v>
      </c>
      <c r="D319" s="242" t="s">
        <v>243</v>
      </c>
      <c r="E319" s="243" t="s">
        <v>4989</v>
      </c>
      <c r="F319" s="244" t="s">
        <v>4990</v>
      </c>
      <c r="G319" s="245" t="s">
        <v>280</v>
      </c>
      <c r="H319" s="246">
        <v>16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246</v>
      </c>
      <c r="AT319" s="223" t="s">
        <v>243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235</v>
      </c>
      <c r="BM319" s="223" t="s">
        <v>4991</v>
      </c>
    </row>
    <row r="320" s="13" customFormat="1">
      <c r="A320" s="13"/>
      <c r="B320" s="230"/>
      <c r="C320" s="231"/>
      <c r="D320" s="232" t="s">
        <v>221</v>
      </c>
      <c r="E320" s="231"/>
      <c r="F320" s="234" t="s">
        <v>4992</v>
      </c>
      <c r="G320" s="231"/>
      <c r="H320" s="235">
        <v>16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221</v>
      </c>
      <c r="AU320" s="241" t="s">
        <v>82</v>
      </c>
      <c r="AV320" s="13" t="s">
        <v>82</v>
      </c>
      <c r="AW320" s="13" t="s">
        <v>4</v>
      </c>
      <c r="AX320" s="13" t="s">
        <v>80</v>
      </c>
      <c r="AY320" s="241" t="s">
        <v>202</v>
      </c>
    </row>
    <row r="321" s="12" customFormat="1" ht="22.8" customHeight="1">
      <c r="A321" s="12"/>
      <c r="B321" s="196"/>
      <c r="C321" s="197"/>
      <c r="D321" s="198" t="s">
        <v>72</v>
      </c>
      <c r="E321" s="210" t="s">
        <v>321</v>
      </c>
      <c r="F321" s="210" t="s">
        <v>322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SUM(P322:P323)</f>
        <v>0</v>
      </c>
      <c r="Q321" s="204"/>
      <c r="R321" s="205">
        <f>SUM(R322:R323)</f>
        <v>0.0064000000000000003</v>
      </c>
      <c r="S321" s="204"/>
      <c r="T321" s="206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82</v>
      </c>
      <c r="AT321" s="208" t="s">
        <v>72</v>
      </c>
      <c r="AU321" s="208" t="s">
        <v>80</v>
      </c>
      <c r="AY321" s="207" t="s">
        <v>202</v>
      </c>
      <c r="BK321" s="209">
        <f>SUM(BK322:BK323)</f>
        <v>0</v>
      </c>
    </row>
    <row r="322" s="2" customFormat="1" ht="24.15" customHeight="1">
      <c r="A322" s="38"/>
      <c r="B322" s="39"/>
      <c r="C322" s="212" t="s">
        <v>741</v>
      </c>
      <c r="D322" s="212" t="s">
        <v>205</v>
      </c>
      <c r="E322" s="213" t="s">
        <v>4993</v>
      </c>
      <c r="F322" s="214" t="s">
        <v>4994</v>
      </c>
      <c r="G322" s="215" t="s">
        <v>280</v>
      </c>
      <c r="H322" s="216">
        <v>4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0.0016000000000000001</v>
      </c>
      <c r="R322" s="221">
        <f>Q322*H322</f>
        <v>0.0064000000000000003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235</v>
      </c>
      <c r="BM322" s="223" t="s">
        <v>4995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4996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12" customFormat="1" ht="22.8" customHeight="1">
      <c r="A324" s="12"/>
      <c r="B324" s="196"/>
      <c r="C324" s="197"/>
      <c r="D324" s="198" t="s">
        <v>72</v>
      </c>
      <c r="E324" s="210" t="s">
        <v>3443</v>
      </c>
      <c r="F324" s="210" t="s">
        <v>3444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SUM(P325:P387)</f>
        <v>0</v>
      </c>
      <c r="Q324" s="204"/>
      <c r="R324" s="205">
        <f>SUM(R325:R387)</f>
        <v>3.2318599999999997</v>
      </c>
      <c r="S324" s="204"/>
      <c r="T324" s="206">
        <f>SUM(T325:T387)</f>
        <v>7.1679599999999999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82</v>
      </c>
      <c r="AT324" s="208" t="s">
        <v>72</v>
      </c>
      <c r="AU324" s="208" t="s">
        <v>80</v>
      </c>
      <c r="AY324" s="207" t="s">
        <v>202</v>
      </c>
      <c r="BK324" s="209">
        <f>SUM(BK325:BK387)</f>
        <v>0</v>
      </c>
    </row>
    <row r="325" s="2" customFormat="1" ht="16.5" customHeight="1">
      <c r="A325" s="38"/>
      <c r="B325" s="39"/>
      <c r="C325" s="212" t="s">
        <v>747</v>
      </c>
      <c r="D325" s="212" t="s">
        <v>205</v>
      </c>
      <c r="E325" s="213" t="s">
        <v>4997</v>
      </c>
      <c r="F325" s="214" t="s">
        <v>4998</v>
      </c>
      <c r="G325" s="215" t="s">
        <v>280</v>
      </c>
      <c r="H325" s="216">
        <v>1</v>
      </c>
      <c r="I325" s="217"/>
      <c r="J325" s="218">
        <f>ROUND(I325*H325,2)</f>
        <v>0</v>
      </c>
      <c r="K325" s="214" t="s">
        <v>209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0.51195999999999997</v>
      </c>
      <c r="T325" s="222">
        <f>S325*H325</f>
        <v>0.51195999999999997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235</v>
      </c>
      <c r="AT325" s="223" t="s">
        <v>205</v>
      </c>
      <c r="AU325" s="223" t="s">
        <v>82</v>
      </c>
      <c r="AY325" s="17" t="s">
        <v>202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235</v>
      </c>
      <c r="BM325" s="223" t="s">
        <v>4999</v>
      </c>
    </row>
    <row r="326" s="2" customFormat="1">
      <c r="A326" s="38"/>
      <c r="B326" s="39"/>
      <c r="C326" s="40"/>
      <c r="D326" s="225" t="s">
        <v>212</v>
      </c>
      <c r="E326" s="40"/>
      <c r="F326" s="226" t="s">
        <v>5000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212</v>
      </c>
      <c r="AU326" s="17" t="s">
        <v>82</v>
      </c>
    </row>
    <row r="327" s="2" customFormat="1" ht="16.5" customHeight="1">
      <c r="A327" s="38"/>
      <c r="B327" s="39"/>
      <c r="C327" s="212" t="s">
        <v>752</v>
      </c>
      <c r="D327" s="212" t="s">
        <v>205</v>
      </c>
      <c r="E327" s="213" t="s">
        <v>5001</v>
      </c>
      <c r="F327" s="214" t="s">
        <v>5002</v>
      </c>
      <c r="G327" s="215" t="s">
        <v>280</v>
      </c>
      <c r="H327" s="216">
        <v>1</v>
      </c>
      <c r="I327" s="217"/>
      <c r="J327" s="218">
        <f>ROUND(I327*H327,2)</f>
        <v>0</v>
      </c>
      <c r="K327" s="214" t="s">
        <v>209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0.0049399999999999999</v>
      </c>
      <c r="R327" s="221">
        <f>Q327*H327</f>
        <v>0.0049399999999999999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235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235</v>
      </c>
      <c r="BM327" s="223" t="s">
        <v>5003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5004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16.5" customHeight="1">
      <c r="A329" s="38"/>
      <c r="B329" s="39"/>
      <c r="C329" s="212" t="s">
        <v>757</v>
      </c>
      <c r="D329" s="212" t="s">
        <v>205</v>
      </c>
      <c r="E329" s="213" t="s">
        <v>5005</v>
      </c>
      <c r="F329" s="214" t="s">
        <v>5006</v>
      </c>
      <c r="G329" s="215" t="s">
        <v>280</v>
      </c>
      <c r="H329" s="216">
        <v>1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235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235</v>
      </c>
      <c r="BM329" s="223" t="s">
        <v>5007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5008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16.5" customHeight="1">
      <c r="A331" s="38"/>
      <c r="B331" s="39"/>
      <c r="C331" s="212" t="s">
        <v>762</v>
      </c>
      <c r="D331" s="212" t="s">
        <v>205</v>
      </c>
      <c r="E331" s="213" t="s">
        <v>5009</v>
      </c>
      <c r="F331" s="214" t="s">
        <v>5010</v>
      </c>
      <c r="G331" s="215" t="s">
        <v>412</v>
      </c>
      <c r="H331" s="216">
        <v>1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0.00124</v>
      </c>
      <c r="R331" s="221">
        <f>Q331*H331</f>
        <v>0.00124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235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235</v>
      </c>
      <c r="BM331" s="223" t="s">
        <v>5011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5012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 ht="16.5" customHeight="1">
      <c r="A333" s="38"/>
      <c r="B333" s="39"/>
      <c r="C333" s="212" t="s">
        <v>767</v>
      </c>
      <c r="D333" s="212" t="s">
        <v>205</v>
      </c>
      <c r="E333" s="213" t="s">
        <v>3453</v>
      </c>
      <c r="F333" s="214" t="s">
        <v>3454</v>
      </c>
      <c r="G333" s="215" t="s">
        <v>280</v>
      </c>
      <c r="H333" s="216">
        <v>9</v>
      </c>
      <c r="I333" s="217"/>
      <c r="J333" s="218">
        <f>ROUND(I333*H333,2)</f>
        <v>0</v>
      </c>
      <c r="K333" s="214" t="s">
        <v>209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0.624</v>
      </c>
      <c r="T333" s="222">
        <f>S333*H333</f>
        <v>5.6159999999999997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235</v>
      </c>
      <c r="AT333" s="223" t="s">
        <v>205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235</v>
      </c>
      <c r="BM333" s="223" t="s">
        <v>5013</v>
      </c>
    </row>
    <row r="334" s="2" customFormat="1">
      <c r="A334" s="38"/>
      <c r="B334" s="39"/>
      <c r="C334" s="40"/>
      <c r="D334" s="225" t="s">
        <v>212</v>
      </c>
      <c r="E334" s="40"/>
      <c r="F334" s="226" t="s">
        <v>3456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212</v>
      </c>
      <c r="AU334" s="17" t="s">
        <v>82</v>
      </c>
    </row>
    <row r="335" s="2" customFormat="1" ht="16.5" customHeight="1">
      <c r="A335" s="38"/>
      <c r="B335" s="39"/>
      <c r="C335" s="212" t="s">
        <v>772</v>
      </c>
      <c r="D335" s="212" t="s">
        <v>205</v>
      </c>
      <c r="E335" s="213" t="s">
        <v>5014</v>
      </c>
      <c r="F335" s="214" t="s">
        <v>5015</v>
      </c>
      <c r="G335" s="215" t="s">
        <v>280</v>
      </c>
      <c r="H335" s="216">
        <v>3</v>
      </c>
      <c r="I335" s="217"/>
      <c r="J335" s="218">
        <f>ROUND(I335*H335,2)</f>
        <v>0</v>
      </c>
      <c r="K335" s="214" t="s">
        <v>19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0.159</v>
      </c>
      <c r="T335" s="222">
        <f>S335*H335</f>
        <v>0.47699999999999998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235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235</v>
      </c>
      <c r="BM335" s="223" t="s">
        <v>5016</v>
      </c>
    </row>
    <row r="336" s="2" customFormat="1" ht="16.5" customHeight="1">
      <c r="A336" s="38"/>
      <c r="B336" s="39"/>
      <c r="C336" s="212" t="s">
        <v>778</v>
      </c>
      <c r="D336" s="212" t="s">
        <v>205</v>
      </c>
      <c r="E336" s="213" t="s">
        <v>5017</v>
      </c>
      <c r="F336" s="214" t="s">
        <v>5015</v>
      </c>
      <c r="G336" s="215" t="s">
        <v>280</v>
      </c>
      <c r="H336" s="216">
        <v>1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0.159</v>
      </c>
      <c r="T336" s="222">
        <f>S336*H336</f>
        <v>0.159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235</v>
      </c>
      <c r="BM336" s="223" t="s">
        <v>5018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5019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12" t="s">
        <v>783</v>
      </c>
      <c r="D338" s="212" t="s">
        <v>205</v>
      </c>
      <c r="E338" s="213" t="s">
        <v>5020</v>
      </c>
      <c r="F338" s="214" t="s">
        <v>5021</v>
      </c>
      <c r="G338" s="215" t="s">
        <v>412</v>
      </c>
      <c r="H338" s="216">
        <v>1</v>
      </c>
      <c r="I338" s="217"/>
      <c r="J338" s="218">
        <f>ROUND(I338*H338,2)</f>
        <v>0</v>
      </c>
      <c r="K338" s="214" t="s">
        <v>19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0.069540000000000005</v>
      </c>
      <c r="R338" s="221">
        <f>Q338*H338</f>
        <v>0.069540000000000005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235</v>
      </c>
      <c r="BM338" s="223" t="s">
        <v>5022</v>
      </c>
    </row>
    <row r="339" s="2" customFormat="1" ht="21.75" customHeight="1">
      <c r="A339" s="38"/>
      <c r="B339" s="39"/>
      <c r="C339" s="212" t="s">
        <v>789</v>
      </c>
      <c r="D339" s="212" t="s">
        <v>205</v>
      </c>
      <c r="E339" s="213" t="s">
        <v>3461</v>
      </c>
      <c r="F339" s="214" t="s">
        <v>3462</v>
      </c>
      <c r="G339" s="215" t="s">
        <v>280</v>
      </c>
      <c r="H339" s="216">
        <v>3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0.059999999999999998</v>
      </c>
      <c r="T339" s="222">
        <f>S339*H339</f>
        <v>0.17999999999999999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235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235</v>
      </c>
      <c r="BM339" s="223" t="s">
        <v>5023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3464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 ht="21.75" customHeight="1">
      <c r="A341" s="38"/>
      <c r="B341" s="39"/>
      <c r="C341" s="212" t="s">
        <v>793</v>
      </c>
      <c r="D341" s="212" t="s">
        <v>205</v>
      </c>
      <c r="E341" s="213" t="s">
        <v>5024</v>
      </c>
      <c r="F341" s="214" t="s">
        <v>5025</v>
      </c>
      <c r="G341" s="215" t="s">
        <v>280</v>
      </c>
      <c r="H341" s="216">
        <v>3</v>
      </c>
      <c r="I341" s="217"/>
      <c r="J341" s="218">
        <f>ROUND(I341*H341,2)</f>
        <v>0</v>
      </c>
      <c r="K341" s="214" t="s">
        <v>209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0.059999999999999998</v>
      </c>
      <c r="T341" s="222">
        <f>S341*H341</f>
        <v>0.17999999999999999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235</v>
      </c>
      <c r="AT341" s="223" t="s">
        <v>205</v>
      </c>
      <c r="AU341" s="223" t="s">
        <v>82</v>
      </c>
      <c r="AY341" s="17" t="s">
        <v>202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80</v>
      </c>
      <c r="BK341" s="224">
        <f>ROUND(I341*H341,2)</f>
        <v>0</v>
      </c>
      <c r="BL341" s="17" t="s">
        <v>235</v>
      </c>
      <c r="BM341" s="223" t="s">
        <v>5026</v>
      </c>
    </row>
    <row r="342" s="2" customFormat="1">
      <c r="A342" s="38"/>
      <c r="B342" s="39"/>
      <c r="C342" s="40"/>
      <c r="D342" s="225" t="s">
        <v>212</v>
      </c>
      <c r="E342" s="40"/>
      <c r="F342" s="226" t="s">
        <v>5027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212</v>
      </c>
      <c r="AU342" s="17" t="s">
        <v>82</v>
      </c>
    </row>
    <row r="343" s="2" customFormat="1" ht="24.15" customHeight="1">
      <c r="A343" s="38"/>
      <c r="B343" s="39"/>
      <c r="C343" s="212" t="s">
        <v>798</v>
      </c>
      <c r="D343" s="212" t="s">
        <v>205</v>
      </c>
      <c r="E343" s="213" t="s">
        <v>5028</v>
      </c>
      <c r="F343" s="214" t="s">
        <v>5029</v>
      </c>
      <c r="G343" s="215" t="s">
        <v>412</v>
      </c>
      <c r="H343" s="216">
        <v>1</v>
      </c>
      <c r="I343" s="217"/>
      <c r="J343" s="218">
        <f>ROUND(I343*H343,2)</f>
        <v>0</v>
      </c>
      <c r="K343" s="214" t="s">
        <v>209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0.02307</v>
      </c>
      <c r="R343" s="221">
        <f>Q343*H343</f>
        <v>0.02307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235</v>
      </c>
      <c r="AT343" s="223" t="s">
        <v>205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235</v>
      </c>
      <c r="BM343" s="223" t="s">
        <v>5030</v>
      </c>
    </row>
    <row r="344" s="2" customFormat="1">
      <c r="A344" s="38"/>
      <c r="B344" s="39"/>
      <c r="C344" s="40"/>
      <c r="D344" s="225" t="s">
        <v>212</v>
      </c>
      <c r="E344" s="40"/>
      <c r="F344" s="226" t="s">
        <v>5031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212</v>
      </c>
      <c r="AU344" s="17" t="s">
        <v>82</v>
      </c>
    </row>
    <row r="345" s="2" customFormat="1" ht="24.15" customHeight="1">
      <c r="A345" s="38"/>
      <c r="B345" s="39"/>
      <c r="C345" s="212" t="s">
        <v>804</v>
      </c>
      <c r="D345" s="212" t="s">
        <v>205</v>
      </c>
      <c r="E345" s="213" t="s">
        <v>5032</v>
      </c>
      <c r="F345" s="214" t="s">
        <v>5033</v>
      </c>
      <c r="G345" s="215" t="s">
        <v>412</v>
      </c>
      <c r="H345" s="216">
        <v>1</v>
      </c>
      <c r="I345" s="217"/>
      <c r="J345" s="218">
        <f>ROUND(I345*H345,2)</f>
        <v>0</v>
      </c>
      <c r="K345" s="214" t="s">
        <v>209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0.027820000000000001</v>
      </c>
      <c r="R345" s="221">
        <f>Q345*H345</f>
        <v>0.027820000000000001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235</v>
      </c>
      <c r="AT345" s="223" t="s">
        <v>205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235</v>
      </c>
      <c r="BM345" s="223" t="s">
        <v>5034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5035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 ht="24.15" customHeight="1">
      <c r="A347" s="38"/>
      <c r="B347" s="39"/>
      <c r="C347" s="212" t="s">
        <v>808</v>
      </c>
      <c r="D347" s="212" t="s">
        <v>205</v>
      </c>
      <c r="E347" s="213" t="s">
        <v>5036</v>
      </c>
      <c r="F347" s="214" t="s">
        <v>5037</v>
      </c>
      <c r="G347" s="215" t="s">
        <v>412</v>
      </c>
      <c r="H347" s="216">
        <v>1</v>
      </c>
      <c r="I347" s="217"/>
      <c r="J347" s="218">
        <f>ROUND(I347*H347,2)</f>
        <v>0</v>
      </c>
      <c r="K347" s="214" t="s">
        <v>209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0.0030799999999999998</v>
      </c>
      <c r="R347" s="221">
        <f>Q347*H347</f>
        <v>0.0030799999999999998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205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235</v>
      </c>
      <c r="BM347" s="223" t="s">
        <v>5038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5039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 ht="16.5" customHeight="1">
      <c r="A349" s="38"/>
      <c r="B349" s="39"/>
      <c r="C349" s="212" t="s">
        <v>813</v>
      </c>
      <c r="D349" s="212" t="s">
        <v>205</v>
      </c>
      <c r="E349" s="213" t="s">
        <v>3509</v>
      </c>
      <c r="F349" s="214" t="s">
        <v>3510</v>
      </c>
      <c r="G349" s="215" t="s">
        <v>280</v>
      </c>
      <c r="H349" s="216">
        <v>2</v>
      </c>
      <c r="I349" s="217"/>
      <c r="J349" s="218">
        <f>ROUND(I349*H349,2)</f>
        <v>0</v>
      </c>
      <c r="K349" s="214" t="s">
        <v>209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6.9999999999999994E-05</v>
      </c>
      <c r="R349" s="221">
        <f>Q349*H349</f>
        <v>0.00013999999999999999</v>
      </c>
      <c r="S349" s="221">
        <v>0.021999999999999999</v>
      </c>
      <c r="T349" s="222">
        <f>S349*H349</f>
        <v>0.043999999999999997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235</v>
      </c>
      <c r="AT349" s="223" t="s">
        <v>205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235</v>
      </c>
      <c r="BM349" s="223" t="s">
        <v>5040</v>
      </c>
    </row>
    <row r="350" s="2" customFormat="1">
      <c r="A350" s="38"/>
      <c r="B350" s="39"/>
      <c r="C350" s="40"/>
      <c r="D350" s="225" t="s">
        <v>212</v>
      </c>
      <c r="E350" s="40"/>
      <c r="F350" s="226" t="s">
        <v>3512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212</v>
      </c>
      <c r="AU350" s="17" t="s">
        <v>82</v>
      </c>
    </row>
    <row r="351" s="2" customFormat="1" ht="24.15" customHeight="1">
      <c r="A351" s="38"/>
      <c r="B351" s="39"/>
      <c r="C351" s="212" t="s">
        <v>819</v>
      </c>
      <c r="D351" s="212" t="s">
        <v>205</v>
      </c>
      <c r="E351" s="213" t="s">
        <v>3676</v>
      </c>
      <c r="F351" s="214" t="s">
        <v>3677</v>
      </c>
      <c r="G351" s="215" t="s">
        <v>218</v>
      </c>
      <c r="H351" s="216">
        <v>0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235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235</v>
      </c>
      <c r="BM351" s="223" t="s">
        <v>5041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3679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12" t="s">
        <v>823</v>
      </c>
      <c r="D353" s="212" t="s">
        <v>205</v>
      </c>
      <c r="E353" s="213" t="s">
        <v>5042</v>
      </c>
      <c r="F353" s="214" t="s">
        <v>5043</v>
      </c>
      <c r="G353" s="215" t="s">
        <v>412</v>
      </c>
      <c r="H353" s="216">
        <v>1</v>
      </c>
      <c r="I353" s="217"/>
      <c r="J353" s="218">
        <f>ROUND(I353*H353,2)</f>
        <v>0</v>
      </c>
      <c r="K353" s="214" t="s">
        <v>19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0.044670000000000001</v>
      </c>
      <c r="R353" s="221">
        <f>Q353*H353</f>
        <v>0.044670000000000001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235</v>
      </c>
      <c r="BM353" s="223" t="s">
        <v>5044</v>
      </c>
    </row>
    <row r="354" s="2" customFormat="1">
      <c r="A354" s="38"/>
      <c r="B354" s="39"/>
      <c r="C354" s="40"/>
      <c r="D354" s="232" t="s">
        <v>491</v>
      </c>
      <c r="E354" s="40"/>
      <c r="F354" s="252" t="s">
        <v>5045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491</v>
      </c>
      <c r="AU354" s="17" t="s">
        <v>82</v>
      </c>
    </row>
    <row r="355" s="2" customFormat="1" ht="16.5" customHeight="1">
      <c r="A355" s="38"/>
      <c r="B355" s="39"/>
      <c r="C355" s="212" t="s">
        <v>828</v>
      </c>
      <c r="D355" s="212" t="s">
        <v>205</v>
      </c>
      <c r="E355" s="213" t="s">
        <v>5046</v>
      </c>
      <c r="F355" s="214" t="s">
        <v>5043</v>
      </c>
      <c r="G355" s="215" t="s">
        <v>412</v>
      </c>
      <c r="H355" s="216">
        <v>0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0.044670000000000001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235</v>
      </c>
      <c r="AT355" s="223" t="s">
        <v>205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235</v>
      </c>
      <c r="BM355" s="223" t="s">
        <v>5047</v>
      </c>
    </row>
    <row r="356" s="2" customFormat="1">
      <c r="A356" s="38"/>
      <c r="B356" s="39"/>
      <c r="C356" s="40"/>
      <c r="D356" s="232" t="s">
        <v>491</v>
      </c>
      <c r="E356" s="40"/>
      <c r="F356" s="252" t="s">
        <v>5045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491</v>
      </c>
      <c r="AU356" s="17" t="s">
        <v>82</v>
      </c>
    </row>
    <row r="357" s="2" customFormat="1" ht="16.5" customHeight="1">
      <c r="A357" s="38"/>
      <c r="B357" s="39"/>
      <c r="C357" s="212" t="s">
        <v>834</v>
      </c>
      <c r="D357" s="212" t="s">
        <v>205</v>
      </c>
      <c r="E357" s="213" t="s">
        <v>5048</v>
      </c>
      <c r="F357" s="214" t="s">
        <v>5049</v>
      </c>
      <c r="G357" s="215" t="s">
        <v>412</v>
      </c>
      <c r="H357" s="216">
        <v>2</v>
      </c>
      <c r="I357" s="217"/>
      <c r="J357" s="218">
        <f>ROUND(I357*H357,2)</f>
        <v>0</v>
      </c>
      <c r="K357" s="214" t="s">
        <v>19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0.044670000000000001</v>
      </c>
      <c r="R357" s="221">
        <f>Q357*H357</f>
        <v>0.089340000000000003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235</v>
      </c>
      <c r="AT357" s="223" t="s">
        <v>205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235</v>
      </c>
      <c r="BM357" s="223" t="s">
        <v>5050</v>
      </c>
    </row>
    <row r="358" s="2" customFormat="1" ht="16.5" customHeight="1">
      <c r="A358" s="38"/>
      <c r="B358" s="39"/>
      <c r="C358" s="212" t="s">
        <v>838</v>
      </c>
      <c r="D358" s="212" t="s">
        <v>205</v>
      </c>
      <c r="E358" s="213" t="s">
        <v>5051</v>
      </c>
      <c r="F358" s="214" t="s">
        <v>5052</v>
      </c>
      <c r="G358" s="215" t="s">
        <v>412</v>
      </c>
      <c r="H358" s="216">
        <v>1</v>
      </c>
      <c r="I358" s="217"/>
      <c r="J358" s="218">
        <f>ROUND(I358*H358,2)</f>
        <v>0</v>
      </c>
      <c r="K358" s="214" t="s">
        <v>19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0.044670000000000001</v>
      </c>
      <c r="R358" s="221">
        <f>Q358*H358</f>
        <v>0.044670000000000001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235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235</v>
      </c>
      <c r="BM358" s="223" t="s">
        <v>5053</v>
      </c>
    </row>
    <row r="359" s="2" customFormat="1">
      <c r="A359" s="38"/>
      <c r="B359" s="39"/>
      <c r="C359" s="40"/>
      <c r="D359" s="232" t="s">
        <v>491</v>
      </c>
      <c r="E359" s="40"/>
      <c r="F359" s="252" t="s">
        <v>5054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491</v>
      </c>
      <c r="AU359" s="17" t="s">
        <v>82</v>
      </c>
    </row>
    <row r="360" s="2" customFormat="1" ht="16.5" customHeight="1">
      <c r="A360" s="38"/>
      <c r="B360" s="39"/>
      <c r="C360" s="212" t="s">
        <v>843</v>
      </c>
      <c r="D360" s="212" t="s">
        <v>205</v>
      </c>
      <c r="E360" s="213" t="s">
        <v>5055</v>
      </c>
      <c r="F360" s="214" t="s">
        <v>5056</v>
      </c>
      <c r="G360" s="215" t="s">
        <v>412</v>
      </c>
      <c r="H360" s="216">
        <v>1</v>
      </c>
      <c r="I360" s="217"/>
      <c r="J360" s="218">
        <f>ROUND(I360*H360,2)</f>
        <v>0</v>
      </c>
      <c r="K360" s="214" t="s">
        <v>19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0.044670000000000001</v>
      </c>
      <c r="R360" s="221">
        <f>Q360*H360</f>
        <v>0.044670000000000001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235</v>
      </c>
      <c r="AT360" s="223" t="s">
        <v>205</v>
      </c>
      <c r="AU360" s="223" t="s">
        <v>82</v>
      </c>
      <c r="AY360" s="17" t="s">
        <v>202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235</v>
      </c>
      <c r="BM360" s="223" t="s">
        <v>5057</v>
      </c>
    </row>
    <row r="361" s="2" customFormat="1" ht="16.5" customHeight="1">
      <c r="A361" s="38"/>
      <c r="B361" s="39"/>
      <c r="C361" s="212" t="s">
        <v>680</v>
      </c>
      <c r="D361" s="212" t="s">
        <v>205</v>
      </c>
      <c r="E361" s="213" t="s">
        <v>5058</v>
      </c>
      <c r="F361" s="214" t="s">
        <v>5059</v>
      </c>
      <c r="G361" s="215" t="s">
        <v>412</v>
      </c>
      <c r="H361" s="216">
        <v>2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0.044670000000000001</v>
      </c>
      <c r="R361" s="221">
        <f>Q361*H361</f>
        <v>0.089340000000000003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235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235</v>
      </c>
      <c r="BM361" s="223" t="s">
        <v>5060</v>
      </c>
    </row>
    <row r="362" s="2" customFormat="1" ht="16.5" customHeight="1">
      <c r="A362" s="38"/>
      <c r="B362" s="39"/>
      <c r="C362" s="212" t="s">
        <v>852</v>
      </c>
      <c r="D362" s="212" t="s">
        <v>205</v>
      </c>
      <c r="E362" s="213" t="s">
        <v>5061</v>
      </c>
      <c r="F362" s="214" t="s">
        <v>5052</v>
      </c>
      <c r="G362" s="215" t="s">
        <v>412</v>
      </c>
      <c r="H362" s="216">
        <v>0</v>
      </c>
      <c r="I362" s="217"/>
      <c r="J362" s="218">
        <f>ROUND(I362*H362,2)</f>
        <v>0</v>
      </c>
      <c r="K362" s="214" t="s">
        <v>19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0.044670000000000001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235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235</v>
      </c>
      <c r="BM362" s="223" t="s">
        <v>5062</v>
      </c>
    </row>
    <row r="363" s="2" customFormat="1">
      <c r="A363" s="38"/>
      <c r="B363" s="39"/>
      <c r="C363" s="40"/>
      <c r="D363" s="232" t="s">
        <v>491</v>
      </c>
      <c r="E363" s="40"/>
      <c r="F363" s="252" t="s">
        <v>5054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491</v>
      </c>
      <c r="AU363" s="17" t="s">
        <v>82</v>
      </c>
    </row>
    <row r="364" s="2" customFormat="1" ht="16.5" customHeight="1">
      <c r="A364" s="38"/>
      <c r="B364" s="39"/>
      <c r="C364" s="242" t="s">
        <v>857</v>
      </c>
      <c r="D364" s="242" t="s">
        <v>243</v>
      </c>
      <c r="E364" s="243" t="s">
        <v>5063</v>
      </c>
      <c r="F364" s="244" t="s">
        <v>5064</v>
      </c>
      <c r="G364" s="245" t="s">
        <v>280</v>
      </c>
      <c r="H364" s="246">
        <v>2</v>
      </c>
      <c r="I364" s="247"/>
      <c r="J364" s="248">
        <f>ROUND(I364*H364,2)</f>
        <v>0</v>
      </c>
      <c r="K364" s="244" t="s">
        <v>19</v>
      </c>
      <c r="L364" s="249"/>
      <c r="M364" s="250" t="s">
        <v>19</v>
      </c>
      <c r="N364" s="251" t="s">
        <v>44</v>
      </c>
      <c r="O364" s="84"/>
      <c r="P364" s="221">
        <f>O364*H364</f>
        <v>0</v>
      </c>
      <c r="Q364" s="221">
        <v>0.29999999999999999</v>
      </c>
      <c r="R364" s="221">
        <f>Q364*H364</f>
        <v>0.59999999999999998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246</v>
      </c>
      <c r="AT364" s="223" t="s">
        <v>243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235</v>
      </c>
      <c r="BM364" s="223" t="s">
        <v>5065</v>
      </c>
    </row>
    <row r="365" s="2" customFormat="1">
      <c r="A365" s="38"/>
      <c r="B365" s="39"/>
      <c r="C365" s="40"/>
      <c r="D365" s="232" t="s">
        <v>491</v>
      </c>
      <c r="E365" s="40"/>
      <c r="F365" s="252" t="s">
        <v>5066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491</v>
      </c>
      <c r="AU365" s="17" t="s">
        <v>82</v>
      </c>
    </row>
    <row r="366" s="2" customFormat="1" ht="16.5" customHeight="1">
      <c r="A366" s="38"/>
      <c r="B366" s="39"/>
      <c r="C366" s="242" t="s">
        <v>862</v>
      </c>
      <c r="D366" s="242" t="s">
        <v>243</v>
      </c>
      <c r="E366" s="243" t="s">
        <v>5067</v>
      </c>
      <c r="F366" s="244" t="s">
        <v>5068</v>
      </c>
      <c r="G366" s="245" t="s">
        <v>280</v>
      </c>
      <c r="H366" s="246">
        <v>1</v>
      </c>
      <c r="I366" s="247"/>
      <c r="J366" s="248">
        <f>ROUND(I366*H366,2)</f>
        <v>0</v>
      </c>
      <c r="K366" s="244" t="s">
        <v>19</v>
      </c>
      <c r="L366" s="249"/>
      <c r="M366" s="250" t="s">
        <v>19</v>
      </c>
      <c r="N366" s="251" t="s">
        <v>44</v>
      </c>
      <c r="O366" s="84"/>
      <c r="P366" s="221">
        <f>O366*H366</f>
        <v>0</v>
      </c>
      <c r="Q366" s="221">
        <v>0.29999999999999999</v>
      </c>
      <c r="R366" s="221">
        <f>Q366*H366</f>
        <v>0.29999999999999999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246</v>
      </c>
      <c r="AT366" s="223" t="s">
        <v>243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235</v>
      </c>
      <c r="BM366" s="223" t="s">
        <v>5069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5070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42" t="s">
        <v>868</v>
      </c>
      <c r="D368" s="242" t="s">
        <v>243</v>
      </c>
      <c r="E368" s="243" t="s">
        <v>5071</v>
      </c>
      <c r="F368" s="244" t="s">
        <v>5072</v>
      </c>
      <c r="G368" s="245" t="s">
        <v>280</v>
      </c>
      <c r="H368" s="246">
        <v>1</v>
      </c>
      <c r="I368" s="247"/>
      <c r="J368" s="248">
        <f>ROUND(I368*H368,2)</f>
        <v>0</v>
      </c>
      <c r="K368" s="244" t="s">
        <v>19</v>
      </c>
      <c r="L368" s="249"/>
      <c r="M368" s="250" t="s">
        <v>19</v>
      </c>
      <c r="N368" s="251" t="s">
        <v>44</v>
      </c>
      <c r="O368" s="84"/>
      <c r="P368" s="221">
        <f>O368*H368</f>
        <v>0</v>
      </c>
      <c r="Q368" s="221">
        <v>0.29999999999999999</v>
      </c>
      <c r="R368" s="221">
        <f>Q368*H368</f>
        <v>0.29999999999999999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246</v>
      </c>
      <c r="AT368" s="223" t="s">
        <v>243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235</v>
      </c>
      <c r="BM368" s="223" t="s">
        <v>5073</v>
      </c>
    </row>
    <row r="369" s="2" customFormat="1">
      <c r="A369" s="38"/>
      <c r="B369" s="39"/>
      <c r="C369" s="40"/>
      <c r="D369" s="232" t="s">
        <v>491</v>
      </c>
      <c r="E369" s="40"/>
      <c r="F369" s="252" t="s">
        <v>5074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491</v>
      </c>
      <c r="AU369" s="17" t="s">
        <v>82</v>
      </c>
    </row>
    <row r="370" s="2" customFormat="1" ht="16.5" customHeight="1">
      <c r="A370" s="38"/>
      <c r="B370" s="39"/>
      <c r="C370" s="242" t="s">
        <v>872</v>
      </c>
      <c r="D370" s="242" t="s">
        <v>243</v>
      </c>
      <c r="E370" s="243" t="s">
        <v>5075</v>
      </c>
      <c r="F370" s="244" t="s">
        <v>5076</v>
      </c>
      <c r="G370" s="245" t="s">
        <v>280</v>
      </c>
      <c r="H370" s="246">
        <v>1</v>
      </c>
      <c r="I370" s="247"/>
      <c r="J370" s="248">
        <f>ROUND(I370*H370,2)</f>
        <v>0</v>
      </c>
      <c r="K370" s="244" t="s">
        <v>19</v>
      </c>
      <c r="L370" s="249"/>
      <c r="M370" s="250" t="s">
        <v>19</v>
      </c>
      <c r="N370" s="251" t="s">
        <v>44</v>
      </c>
      <c r="O370" s="84"/>
      <c r="P370" s="221">
        <f>O370*H370</f>
        <v>0</v>
      </c>
      <c r="Q370" s="221">
        <v>0.29999999999999999</v>
      </c>
      <c r="R370" s="221">
        <f>Q370*H370</f>
        <v>0.29999999999999999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246</v>
      </c>
      <c r="AT370" s="223" t="s">
        <v>243</v>
      </c>
      <c r="AU370" s="223" t="s">
        <v>82</v>
      </c>
      <c r="AY370" s="17" t="s">
        <v>202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80</v>
      </c>
      <c r="BK370" s="224">
        <f>ROUND(I370*H370,2)</f>
        <v>0</v>
      </c>
      <c r="BL370" s="17" t="s">
        <v>235</v>
      </c>
      <c r="BM370" s="223" t="s">
        <v>5077</v>
      </c>
    </row>
    <row r="371" s="2" customFormat="1">
      <c r="A371" s="38"/>
      <c r="B371" s="39"/>
      <c r="C371" s="40"/>
      <c r="D371" s="232" t="s">
        <v>491</v>
      </c>
      <c r="E371" s="40"/>
      <c r="F371" s="252" t="s">
        <v>5078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491</v>
      </c>
      <c r="AU371" s="17" t="s">
        <v>82</v>
      </c>
    </row>
    <row r="372" s="2" customFormat="1" ht="16.5" customHeight="1">
      <c r="A372" s="38"/>
      <c r="B372" s="39"/>
      <c r="C372" s="242" t="s">
        <v>877</v>
      </c>
      <c r="D372" s="242" t="s">
        <v>243</v>
      </c>
      <c r="E372" s="243" t="s">
        <v>5079</v>
      </c>
      <c r="F372" s="244" t="s">
        <v>5080</v>
      </c>
      <c r="G372" s="245" t="s">
        <v>280</v>
      </c>
      <c r="H372" s="246">
        <v>1</v>
      </c>
      <c r="I372" s="247"/>
      <c r="J372" s="248">
        <f>ROUND(I372*H372,2)</f>
        <v>0</v>
      </c>
      <c r="K372" s="244" t="s">
        <v>19</v>
      </c>
      <c r="L372" s="249"/>
      <c r="M372" s="250" t="s">
        <v>19</v>
      </c>
      <c r="N372" s="251" t="s">
        <v>44</v>
      </c>
      <c r="O372" s="84"/>
      <c r="P372" s="221">
        <f>O372*H372</f>
        <v>0</v>
      </c>
      <c r="Q372" s="221">
        <v>0.29999999999999999</v>
      </c>
      <c r="R372" s="221">
        <f>Q372*H372</f>
        <v>0.29999999999999999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246</v>
      </c>
      <c r="AT372" s="223" t="s">
        <v>243</v>
      </c>
      <c r="AU372" s="223" t="s">
        <v>82</v>
      </c>
      <c r="AY372" s="17" t="s">
        <v>202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80</v>
      </c>
      <c r="BK372" s="224">
        <f>ROUND(I372*H372,2)</f>
        <v>0</v>
      </c>
      <c r="BL372" s="17" t="s">
        <v>235</v>
      </c>
      <c r="BM372" s="223" t="s">
        <v>5081</v>
      </c>
    </row>
    <row r="373" s="2" customFormat="1">
      <c r="A373" s="38"/>
      <c r="B373" s="39"/>
      <c r="C373" s="40"/>
      <c r="D373" s="232" t="s">
        <v>491</v>
      </c>
      <c r="E373" s="40"/>
      <c r="F373" s="252" t="s">
        <v>5082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491</v>
      </c>
      <c r="AU373" s="17" t="s">
        <v>82</v>
      </c>
    </row>
    <row r="374" s="2" customFormat="1" ht="16.5" customHeight="1">
      <c r="A374" s="38"/>
      <c r="B374" s="39"/>
      <c r="C374" s="242" t="s">
        <v>883</v>
      </c>
      <c r="D374" s="242" t="s">
        <v>243</v>
      </c>
      <c r="E374" s="243" t="s">
        <v>5083</v>
      </c>
      <c r="F374" s="244" t="s">
        <v>5084</v>
      </c>
      <c r="G374" s="245" t="s">
        <v>280</v>
      </c>
      <c r="H374" s="246">
        <v>1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0.29999999999999999</v>
      </c>
      <c r="R374" s="221">
        <f>Q374*H374</f>
        <v>0.29999999999999999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246</v>
      </c>
      <c r="AT374" s="223" t="s">
        <v>243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235</v>
      </c>
      <c r="BM374" s="223" t="s">
        <v>5085</v>
      </c>
    </row>
    <row r="375" s="2" customFormat="1">
      <c r="A375" s="38"/>
      <c r="B375" s="39"/>
      <c r="C375" s="40"/>
      <c r="D375" s="232" t="s">
        <v>491</v>
      </c>
      <c r="E375" s="40"/>
      <c r="F375" s="252" t="s">
        <v>5086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491</v>
      </c>
      <c r="AU375" s="17" t="s">
        <v>82</v>
      </c>
    </row>
    <row r="376" s="2" customFormat="1" ht="16.5" customHeight="1">
      <c r="A376" s="38"/>
      <c r="B376" s="39"/>
      <c r="C376" s="242" t="s">
        <v>887</v>
      </c>
      <c r="D376" s="242" t="s">
        <v>243</v>
      </c>
      <c r="E376" s="243" t="s">
        <v>5087</v>
      </c>
      <c r="F376" s="244" t="s">
        <v>5088</v>
      </c>
      <c r="G376" s="245" t="s">
        <v>280</v>
      </c>
      <c r="H376" s="246">
        <v>1</v>
      </c>
      <c r="I376" s="247"/>
      <c r="J376" s="248">
        <f>ROUND(I376*H376,2)</f>
        <v>0</v>
      </c>
      <c r="K376" s="244" t="s">
        <v>19</v>
      </c>
      <c r="L376" s="249"/>
      <c r="M376" s="250" t="s">
        <v>19</v>
      </c>
      <c r="N376" s="251" t="s">
        <v>44</v>
      </c>
      <c r="O376" s="84"/>
      <c r="P376" s="221">
        <f>O376*H376</f>
        <v>0</v>
      </c>
      <c r="Q376" s="221">
        <v>0.29999999999999999</v>
      </c>
      <c r="R376" s="221">
        <f>Q376*H376</f>
        <v>0.29999999999999999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246</v>
      </c>
      <c r="AT376" s="223" t="s">
        <v>243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235</v>
      </c>
      <c r="BM376" s="223" t="s">
        <v>5089</v>
      </c>
    </row>
    <row r="377" s="2" customFormat="1">
      <c r="A377" s="38"/>
      <c r="B377" s="39"/>
      <c r="C377" s="40"/>
      <c r="D377" s="232" t="s">
        <v>491</v>
      </c>
      <c r="E377" s="40"/>
      <c r="F377" s="252" t="s">
        <v>5090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491</v>
      </c>
      <c r="AU377" s="17" t="s">
        <v>82</v>
      </c>
    </row>
    <row r="378" s="2" customFormat="1" ht="16.5" customHeight="1">
      <c r="A378" s="38"/>
      <c r="B378" s="39"/>
      <c r="C378" s="242" t="s">
        <v>892</v>
      </c>
      <c r="D378" s="242" t="s">
        <v>243</v>
      </c>
      <c r="E378" s="243" t="s">
        <v>5091</v>
      </c>
      <c r="F378" s="244" t="s">
        <v>5092</v>
      </c>
      <c r="G378" s="245" t="s">
        <v>280</v>
      </c>
      <c r="H378" s="246">
        <v>0</v>
      </c>
      <c r="I378" s="247"/>
      <c r="J378" s="248">
        <f>ROUND(I378*H378,2)</f>
        <v>0</v>
      </c>
      <c r="K378" s="244" t="s">
        <v>19</v>
      </c>
      <c r="L378" s="249"/>
      <c r="M378" s="250" t="s">
        <v>19</v>
      </c>
      <c r="N378" s="251" t="s">
        <v>44</v>
      </c>
      <c r="O378" s="84"/>
      <c r="P378" s="221">
        <f>O378*H378</f>
        <v>0</v>
      </c>
      <c r="Q378" s="221">
        <v>0.29999999999999999</v>
      </c>
      <c r="R378" s="221">
        <f>Q378*H378</f>
        <v>0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246</v>
      </c>
      <c r="AT378" s="223" t="s">
        <v>243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235</v>
      </c>
      <c r="BM378" s="223" t="s">
        <v>5093</v>
      </c>
    </row>
    <row r="379" s="2" customFormat="1">
      <c r="A379" s="38"/>
      <c r="B379" s="39"/>
      <c r="C379" s="40"/>
      <c r="D379" s="232" t="s">
        <v>491</v>
      </c>
      <c r="E379" s="40"/>
      <c r="F379" s="252" t="s">
        <v>5094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491</v>
      </c>
      <c r="AU379" s="17" t="s">
        <v>82</v>
      </c>
    </row>
    <row r="380" s="2" customFormat="1" ht="16.5" customHeight="1">
      <c r="A380" s="38"/>
      <c r="B380" s="39"/>
      <c r="C380" s="242" t="s">
        <v>897</v>
      </c>
      <c r="D380" s="242" t="s">
        <v>243</v>
      </c>
      <c r="E380" s="243" t="s">
        <v>5095</v>
      </c>
      <c r="F380" s="244" t="s">
        <v>5096</v>
      </c>
      <c r="G380" s="245" t="s">
        <v>280</v>
      </c>
      <c r="H380" s="246">
        <v>0</v>
      </c>
      <c r="I380" s="247"/>
      <c r="J380" s="248">
        <f>ROUND(I380*H380,2)</f>
        <v>0</v>
      </c>
      <c r="K380" s="244" t="s">
        <v>19</v>
      </c>
      <c r="L380" s="249"/>
      <c r="M380" s="250" t="s">
        <v>19</v>
      </c>
      <c r="N380" s="251" t="s">
        <v>44</v>
      </c>
      <c r="O380" s="84"/>
      <c r="P380" s="221">
        <f>O380*H380</f>
        <v>0</v>
      </c>
      <c r="Q380" s="221">
        <v>0.29999999999999999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246</v>
      </c>
      <c r="AT380" s="223" t="s">
        <v>243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235</v>
      </c>
      <c r="BM380" s="223" t="s">
        <v>5097</v>
      </c>
    </row>
    <row r="381" s="2" customFormat="1">
      <c r="A381" s="38"/>
      <c r="B381" s="39"/>
      <c r="C381" s="40"/>
      <c r="D381" s="232" t="s">
        <v>491</v>
      </c>
      <c r="E381" s="40"/>
      <c r="F381" s="252" t="s">
        <v>5098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491</v>
      </c>
      <c r="AU381" s="17" t="s">
        <v>82</v>
      </c>
    </row>
    <row r="382" s="2" customFormat="1" ht="16.5" customHeight="1">
      <c r="A382" s="38"/>
      <c r="B382" s="39"/>
      <c r="C382" s="242" t="s">
        <v>903</v>
      </c>
      <c r="D382" s="242" t="s">
        <v>243</v>
      </c>
      <c r="E382" s="243" t="s">
        <v>5099</v>
      </c>
      <c r="F382" s="244" t="s">
        <v>5100</v>
      </c>
      <c r="G382" s="245" t="s">
        <v>280</v>
      </c>
      <c r="H382" s="246">
        <v>0</v>
      </c>
      <c r="I382" s="247"/>
      <c r="J382" s="248">
        <f>ROUND(I382*H382,2)</f>
        <v>0</v>
      </c>
      <c r="K382" s="244" t="s">
        <v>19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0.29999999999999999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246</v>
      </c>
      <c r="AT382" s="223" t="s">
        <v>243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235</v>
      </c>
      <c r="BM382" s="223" t="s">
        <v>5101</v>
      </c>
    </row>
    <row r="383" s="2" customFormat="1">
      <c r="A383" s="38"/>
      <c r="B383" s="39"/>
      <c r="C383" s="40"/>
      <c r="D383" s="232" t="s">
        <v>491</v>
      </c>
      <c r="E383" s="40"/>
      <c r="F383" s="252" t="s">
        <v>5102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491</v>
      </c>
      <c r="AU383" s="17" t="s">
        <v>82</v>
      </c>
    </row>
    <row r="384" s="2" customFormat="1" ht="16.5" customHeight="1">
      <c r="A384" s="38"/>
      <c r="B384" s="39"/>
      <c r="C384" s="242" t="s">
        <v>908</v>
      </c>
      <c r="D384" s="242" t="s">
        <v>243</v>
      </c>
      <c r="E384" s="243" t="s">
        <v>5103</v>
      </c>
      <c r="F384" s="244" t="s">
        <v>5104</v>
      </c>
      <c r="G384" s="245" t="s">
        <v>280</v>
      </c>
      <c r="H384" s="246">
        <v>1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4"/>
      <c r="P384" s="221">
        <f>O384*H384</f>
        <v>0</v>
      </c>
      <c r="Q384" s="221">
        <v>0.29999999999999999</v>
      </c>
      <c r="R384" s="221">
        <f>Q384*H384</f>
        <v>0.29999999999999999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246</v>
      </c>
      <c r="AT384" s="223" t="s">
        <v>243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235</v>
      </c>
      <c r="BM384" s="223" t="s">
        <v>5105</v>
      </c>
    </row>
    <row r="385" s="2" customFormat="1">
      <c r="A385" s="38"/>
      <c r="B385" s="39"/>
      <c r="C385" s="40"/>
      <c r="D385" s="232" t="s">
        <v>491</v>
      </c>
      <c r="E385" s="40"/>
      <c r="F385" s="252" t="s">
        <v>5106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491</v>
      </c>
      <c r="AU385" s="17" t="s">
        <v>82</v>
      </c>
    </row>
    <row r="386" s="2" customFormat="1" ht="16.5" customHeight="1">
      <c r="A386" s="38"/>
      <c r="B386" s="39"/>
      <c r="C386" s="212" t="s">
        <v>913</v>
      </c>
      <c r="D386" s="212" t="s">
        <v>205</v>
      </c>
      <c r="E386" s="213" t="s">
        <v>5107</v>
      </c>
      <c r="F386" s="214" t="s">
        <v>5108</v>
      </c>
      <c r="G386" s="215" t="s">
        <v>412</v>
      </c>
      <c r="H386" s="216">
        <v>1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0.044670000000000001</v>
      </c>
      <c r="R386" s="221">
        <f>Q386*H386</f>
        <v>0.044670000000000001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235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235</v>
      </c>
      <c r="BM386" s="223" t="s">
        <v>5109</v>
      </c>
    </row>
    <row r="387" s="2" customFormat="1" ht="16.5" customHeight="1">
      <c r="A387" s="38"/>
      <c r="B387" s="39"/>
      <c r="C387" s="212" t="s">
        <v>919</v>
      </c>
      <c r="D387" s="212" t="s">
        <v>205</v>
      </c>
      <c r="E387" s="213" t="s">
        <v>5110</v>
      </c>
      <c r="F387" s="214" t="s">
        <v>5111</v>
      </c>
      <c r="G387" s="215" t="s">
        <v>412</v>
      </c>
      <c r="H387" s="216">
        <v>1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0.044670000000000001</v>
      </c>
      <c r="R387" s="221">
        <f>Q387*H387</f>
        <v>0.044670000000000001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235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235</v>
      </c>
      <c r="BM387" s="223" t="s">
        <v>5112</v>
      </c>
    </row>
    <row r="388" s="12" customFormat="1" ht="22.8" customHeight="1">
      <c r="A388" s="12"/>
      <c r="B388" s="196"/>
      <c r="C388" s="197"/>
      <c r="D388" s="198" t="s">
        <v>72</v>
      </c>
      <c r="E388" s="210" t="s">
        <v>333</v>
      </c>
      <c r="F388" s="210" t="s">
        <v>334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SUM(P389:P423)</f>
        <v>0</v>
      </c>
      <c r="Q388" s="204"/>
      <c r="R388" s="205">
        <f>SUM(R389:R423)</f>
        <v>2.4135344999999995</v>
      </c>
      <c r="S388" s="204"/>
      <c r="T388" s="206">
        <f>SUM(T389:T423)</f>
        <v>3.4380500000000001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82</v>
      </c>
      <c r="AT388" s="208" t="s">
        <v>72</v>
      </c>
      <c r="AU388" s="208" t="s">
        <v>80</v>
      </c>
      <c r="AY388" s="207" t="s">
        <v>202</v>
      </c>
      <c r="BK388" s="209">
        <f>SUM(BK389:BK423)</f>
        <v>0</v>
      </c>
    </row>
    <row r="389" s="2" customFormat="1" ht="16.5" customHeight="1">
      <c r="A389" s="38"/>
      <c r="B389" s="39"/>
      <c r="C389" s="212" t="s">
        <v>923</v>
      </c>
      <c r="D389" s="212" t="s">
        <v>205</v>
      </c>
      <c r="E389" s="213" t="s">
        <v>5113</v>
      </c>
      <c r="F389" s="214" t="s">
        <v>5114</v>
      </c>
      <c r="G389" s="215" t="s">
        <v>208</v>
      </c>
      <c r="H389" s="216">
        <v>0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4.0000000000000003E-05</v>
      </c>
      <c r="R389" s="221">
        <f>Q389*H389</f>
        <v>0</v>
      </c>
      <c r="S389" s="221">
        <v>0.0025400000000000002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235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235</v>
      </c>
      <c r="BM389" s="223" t="s">
        <v>5115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5116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12" t="s">
        <v>926</v>
      </c>
      <c r="D391" s="212" t="s">
        <v>205</v>
      </c>
      <c r="E391" s="213" t="s">
        <v>3680</v>
      </c>
      <c r="F391" s="214" t="s">
        <v>3681</v>
      </c>
      <c r="G391" s="215" t="s">
        <v>208</v>
      </c>
      <c r="H391" s="216">
        <v>135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5.0000000000000002E-05</v>
      </c>
      <c r="R391" s="221">
        <f>Q391*H391</f>
        <v>0.0067499999999999999</v>
      </c>
      <c r="S391" s="221">
        <v>0.0047299999999999998</v>
      </c>
      <c r="T391" s="222">
        <f>S391*H391</f>
        <v>0.63854999999999995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235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235</v>
      </c>
      <c r="BM391" s="223" t="s">
        <v>5117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3683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12" t="s">
        <v>929</v>
      </c>
      <c r="D393" s="212" t="s">
        <v>205</v>
      </c>
      <c r="E393" s="213" t="s">
        <v>5118</v>
      </c>
      <c r="F393" s="214" t="s">
        <v>5119</v>
      </c>
      <c r="G393" s="215" t="s">
        <v>208</v>
      </c>
      <c r="H393" s="216">
        <v>70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6.0000000000000002E-05</v>
      </c>
      <c r="R393" s="221">
        <f>Q393*H393</f>
        <v>0.0041999999999999997</v>
      </c>
      <c r="S393" s="221">
        <v>0.0084100000000000008</v>
      </c>
      <c r="T393" s="222">
        <f>S393*H393</f>
        <v>0.5887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235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235</v>
      </c>
      <c r="BM393" s="223" t="s">
        <v>5120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5121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16.5" customHeight="1">
      <c r="A395" s="38"/>
      <c r="B395" s="39"/>
      <c r="C395" s="212" t="s">
        <v>934</v>
      </c>
      <c r="D395" s="212" t="s">
        <v>205</v>
      </c>
      <c r="E395" s="213" t="s">
        <v>3684</v>
      </c>
      <c r="F395" s="214" t="s">
        <v>3685</v>
      </c>
      <c r="G395" s="215" t="s">
        <v>208</v>
      </c>
      <c r="H395" s="216">
        <v>5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0.00010000000000000001</v>
      </c>
      <c r="R395" s="221">
        <f>Q395*H395</f>
        <v>0.00050000000000000001</v>
      </c>
      <c r="S395" s="221">
        <v>0.01384</v>
      </c>
      <c r="T395" s="222">
        <f>S395*H395</f>
        <v>0.069199999999999998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235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235</v>
      </c>
      <c r="BM395" s="223" t="s">
        <v>5122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3687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16.5" customHeight="1">
      <c r="A397" s="38"/>
      <c r="B397" s="39"/>
      <c r="C397" s="212" t="s">
        <v>940</v>
      </c>
      <c r="D397" s="212" t="s">
        <v>205</v>
      </c>
      <c r="E397" s="213" t="s">
        <v>5123</v>
      </c>
      <c r="F397" s="214" t="s">
        <v>5124</v>
      </c>
      <c r="G397" s="215" t="s">
        <v>208</v>
      </c>
      <c r="H397" s="216">
        <v>80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0.00012</v>
      </c>
      <c r="R397" s="221">
        <f>Q397*H397</f>
        <v>0.0096000000000000009</v>
      </c>
      <c r="S397" s="221">
        <v>0.02359</v>
      </c>
      <c r="T397" s="222">
        <f>S397*H397</f>
        <v>1.8872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235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235</v>
      </c>
      <c r="BM397" s="223" t="s">
        <v>5125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5126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 ht="24.15" customHeight="1">
      <c r="A399" s="38"/>
      <c r="B399" s="39"/>
      <c r="C399" s="212" t="s">
        <v>944</v>
      </c>
      <c r="D399" s="212" t="s">
        <v>205</v>
      </c>
      <c r="E399" s="213" t="s">
        <v>5127</v>
      </c>
      <c r="F399" s="214" t="s">
        <v>5128</v>
      </c>
      <c r="G399" s="215" t="s">
        <v>208</v>
      </c>
      <c r="H399" s="216">
        <v>4.4000000000000004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0.0022000000000000001</v>
      </c>
      <c r="R399" s="221">
        <f>Q399*H399</f>
        <v>0.0096800000000000011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235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235</v>
      </c>
      <c r="BM399" s="223" t="s">
        <v>5129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5130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13" customFormat="1">
      <c r="A401" s="13"/>
      <c r="B401" s="230"/>
      <c r="C401" s="231"/>
      <c r="D401" s="232" t="s">
        <v>221</v>
      </c>
      <c r="E401" s="231"/>
      <c r="F401" s="234" t="s">
        <v>366</v>
      </c>
      <c r="G401" s="231"/>
      <c r="H401" s="235">
        <v>4.4000000000000004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4</v>
      </c>
      <c r="AX401" s="13" t="s">
        <v>80</v>
      </c>
      <c r="AY401" s="241" t="s">
        <v>202</v>
      </c>
    </row>
    <row r="402" s="2" customFormat="1" ht="24.15" customHeight="1">
      <c r="A402" s="38"/>
      <c r="B402" s="39"/>
      <c r="C402" s="212" t="s">
        <v>949</v>
      </c>
      <c r="D402" s="212" t="s">
        <v>205</v>
      </c>
      <c r="E402" s="213" t="s">
        <v>341</v>
      </c>
      <c r="F402" s="214" t="s">
        <v>342</v>
      </c>
      <c r="G402" s="215" t="s">
        <v>208</v>
      </c>
      <c r="H402" s="216">
        <v>29.260000000000002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0.0022899999999999999</v>
      </c>
      <c r="R402" s="221">
        <f>Q402*H402</f>
        <v>0.067005400000000007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235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235</v>
      </c>
      <c r="BM402" s="223" t="s">
        <v>5131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344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13" customFormat="1">
      <c r="A404" s="13"/>
      <c r="B404" s="230"/>
      <c r="C404" s="231"/>
      <c r="D404" s="232" t="s">
        <v>221</v>
      </c>
      <c r="E404" s="231"/>
      <c r="F404" s="234" t="s">
        <v>5132</v>
      </c>
      <c r="G404" s="231"/>
      <c r="H404" s="235">
        <v>29.260000000000002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4</v>
      </c>
      <c r="AX404" s="13" t="s">
        <v>80</v>
      </c>
      <c r="AY404" s="241" t="s">
        <v>202</v>
      </c>
    </row>
    <row r="405" s="2" customFormat="1" ht="24.15" customHeight="1">
      <c r="A405" s="38"/>
      <c r="B405" s="39"/>
      <c r="C405" s="212" t="s">
        <v>953</v>
      </c>
      <c r="D405" s="212" t="s">
        <v>205</v>
      </c>
      <c r="E405" s="213" t="s">
        <v>352</v>
      </c>
      <c r="F405" s="214" t="s">
        <v>353</v>
      </c>
      <c r="G405" s="215" t="s">
        <v>208</v>
      </c>
      <c r="H405" s="216">
        <v>81.069999999999993</v>
      </c>
      <c r="I405" s="217"/>
      <c r="J405" s="218">
        <f>ROUND(I405*H405,2)</f>
        <v>0</v>
      </c>
      <c r="K405" s="214" t="s">
        <v>209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0.0051799999999999997</v>
      </c>
      <c r="R405" s="221">
        <f>Q405*H405</f>
        <v>0.41994259999999994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235</v>
      </c>
      <c r="AT405" s="223" t="s">
        <v>205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235</v>
      </c>
      <c r="BM405" s="223" t="s">
        <v>5133</v>
      </c>
    </row>
    <row r="406" s="2" customFormat="1">
      <c r="A406" s="38"/>
      <c r="B406" s="39"/>
      <c r="C406" s="40"/>
      <c r="D406" s="225" t="s">
        <v>212</v>
      </c>
      <c r="E406" s="40"/>
      <c r="F406" s="226" t="s">
        <v>355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212</v>
      </c>
      <c r="AU406" s="17" t="s">
        <v>82</v>
      </c>
    </row>
    <row r="407" s="13" customFormat="1">
      <c r="A407" s="13"/>
      <c r="B407" s="230"/>
      <c r="C407" s="231"/>
      <c r="D407" s="232" t="s">
        <v>221</v>
      </c>
      <c r="E407" s="231"/>
      <c r="F407" s="234" t="s">
        <v>5134</v>
      </c>
      <c r="G407" s="231"/>
      <c r="H407" s="235">
        <v>81.069999999999993</v>
      </c>
      <c r="I407" s="236"/>
      <c r="J407" s="231"/>
      <c r="K407" s="231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221</v>
      </c>
      <c r="AU407" s="241" t="s">
        <v>82</v>
      </c>
      <c r="AV407" s="13" t="s">
        <v>82</v>
      </c>
      <c r="AW407" s="13" t="s">
        <v>4</v>
      </c>
      <c r="AX407" s="13" t="s">
        <v>80</v>
      </c>
      <c r="AY407" s="241" t="s">
        <v>202</v>
      </c>
    </row>
    <row r="408" s="2" customFormat="1" ht="24.15" customHeight="1">
      <c r="A408" s="38"/>
      <c r="B408" s="39"/>
      <c r="C408" s="212" t="s">
        <v>957</v>
      </c>
      <c r="D408" s="212" t="s">
        <v>205</v>
      </c>
      <c r="E408" s="213" t="s">
        <v>358</v>
      </c>
      <c r="F408" s="214" t="s">
        <v>359</v>
      </c>
      <c r="G408" s="215" t="s">
        <v>208</v>
      </c>
      <c r="H408" s="216">
        <v>42.350000000000001</v>
      </c>
      <c r="I408" s="217"/>
      <c r="J408" s="218">
        <f>ROUND(I408*H408,2)</f>
        <v>0</v>
      </c>
      <c r="K408" s="214" t="s">
        <v>209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0.0051399999999999996</v>
      </c>
      <c r="R408" s="221">
        <f>Q408*H408</f>
        <v>0.21767899999999998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235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235</v>
      </c>
      <c r="BM408" s="223" t="s">
        <v>5135</v>
      </c>
    </row>
    <row r="409" s="2" customFormat="1">
      <c r="A409" s="38"/>
      <c r="B409" s="39"/>
      <c r="C409" s="40"/>
      <c r="D409" s="225" t="s">
        <v>212</v>
      </c>
      <c r="E409" s="40"/>
      <c r="F409" s="226" t="s">
        <v>361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212</v>
      </c>
      <c r="AU409" s="17" t="s">
        <v>82</v>
      </c>
    </row>
    <row r="410" s="13" customFormat="1">
      <c r="A410" s="13"/>
      <c r="B410" s="230"/>
      <c r="C410" s="231"/>
      <c r="D410" s="232" t="s">
        <v>221</v>
      </c>
      <c r="E410" s="231"/>
      <c r="F410" s="234" t="s">
        <v>5136</v>
      </c>
      <c r="G410" s="231"/>
      <c r="H410" s="235">
        <v>42.350000000000001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221</v>
      </c>
      <c r="AU410" s="241" t="s">
        <v>82</v>
      </c>
      <c r="AV410" s="13" t="s">
        <v>82</v>
      </c>
      <c r="AW410" s="13" t="s">
        <v>4</v>
      </c>
      <c r="AX410" s="13" t="s">
        <v>80</v>
      </c>
      <c r="AY410" s="241" t="s">
        <v>202</v>
      </c>
    </row>
    <row r="411" s="2" customFormat="1" ht="24.15" customHeight="1">
      <c r="A411" s="38"/>
      <c r="B411" s="39"/>
      <c r="C411" s="212" t="s">
        <v>962</v>
      </c>
      <c r="D411" s="212" t="s">
        <v>205</v>
      </c>
      <c r="E411" s="213" t="s">
        <v>362</v>
      </c>
      <c r="F411" s="214" t="s">
        <v>363</v>
      </c>
      <c r="G411" s="215" t="s">
        <v>208</v>
      </c>
      <c r="H411" s="216">
        <v>54.780000000000001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0.0071399999999999996</v>
      </c>
      <c r="R411" s="221">
        <f>Q411*H411</f>
        <v>0.39112920000000001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235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235</v>
      </c>
      <c r="BM411" s="223" t="s">
        <v>5137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365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13" customFormat="1">
      <c r="A413" s="13"/>
      <c r="B413" s="230"/>
      <c r="C413" s="231"/>
      <c r="D413" s="232" t="s">
        <v>221</v>
      </c>
      <c r="E413" s="231"/>
      <c r="F413" s="234" t="s">
        <v>5138</v>
      </c>
      <c r="G413" s="231"/>
      <c r="H413" s="235">
        <v>54.780000000000001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221</v>
      </c>
      <c r="AU413" s="241" t="s">
        <v>82</v>
      </c>
      <c r="AV413" s="13" t="s">
        <v>82</v>
      </c>
      <c r="AW413" s="13" t="s">
        <v>4</v>
      </c>
      <c r="AX413" s="13" t="s">
        <v>80</v>
      </c>
      <c r="AY413" s="241" t="s">
        <v>202</v>
      </c>
    </row>
    <row r="414" s="2" customFormat="1" ht="24.15" customHeight="1">
      <c r="A414" s="38"/>
      <c r="B414" s="39"/>
      <c r="C414" s="212" t="s">
        <v>966</v>
      </c>
      <c r="D414" s="212" t="s">
        <v>205</v>
      </c>
      <c r="E414" s="213" t="s">
        <v>368</v>
      </c>
      <c r="F414" s="214" t="s">
        <v>369</v>
      </c>
      <c r="G414" s="215" t="s">
        <v>208</v>
      </c>
      <c r="H414" s="216">
        <v>126.94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0.00792</v>
      </c>
      <c r="R414" s="221">
        <f>Q414*H414</f>
        <v>1.0053648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235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235</v>
      </c>
      <c r="BM414" s="223" t="s">
        <v>5139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371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13" customFormat="1">
      <c r="A416" s="13"/>
      <c r="B416" s="230"/>
      <c r="C416" s="231"/>
      <c r="D416" s="232" t="s">
        <v>221</v>
      </c>
      <c r="E416" s="231"/>
      <c r="F416" s="234" t="s">
        <v>3705</v>
      </c>
      <c r="G416" s="231"/>
      <c r="H416" s="235">
        <v>126.94</v>
      </c>
      <c r="I416" s="236"/>
      <c r="J416" s="231"/>
      <c r="K416" s="231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221</v>
      </c>
      <c r="AU416" s="241" t="s">
        <v>82</v>
      </c>
      <c r="AV416" s="13" t="s">
        <v>82</v>
      </c>
      <c r="AW416" s="13" t="s">
        <v>4</v>
      </c>
      <c r="AX416" s="13" t="s">
        <v>80</v>
      </c>
      <c r="AY416" s="241" t="s">
        <v>202</v>
      </c>
    </row>
    <row r="417" s="2" customFormat="1" ht="24.15" customHeight="1">
      <c r="A417" s="38"/>
      <c r="B417" s="39"/>
      <c r="C417" s="212" t="s">
        <v>970</v>
      </c>
      <c r="D417" s="212" t="s">
        <v>205</v>
      </c>
      <c r="E417" s="213" t="s">
        <v>373</v>
      </c>
      <c r="F417" s="214" t="s">
        <v>374</v>
      </c>
      <c r="G417" s="215" t="s">
        <v>208</v>
      </c>
      <c r="H417" s="216">
        <v>29.370000000000001</v>
      </c>
      <c r="I417" s="217"/>
      <c r="J417" s="218">
        <f>ROUND(I417*H417,2)</f>
        <v>0</v>
      </c>
      <c r="K417" s="214" t="s">
        <v>209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0.0095499999999999995</v>
      </c>
      <c r="R417" s="221">
        <f>Q417*H417</f>
        <v>0.2804835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235</v>
      </c>
      <c r="AT417" s="223" t="s">
        <v>205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235</v>
      </c>
      <c r="BM417" s="223" t="s">
        <v>5140</v>
      </c>
    </row>
    <row r="418" s="2" customFormat="1">
      <c r="A418" s="38"/>
      <c r="B418" s="39"/>
      <c r="C418" s="40"/>
      <c r="D418" s="225" t="s">
        <v>212</v>
      </c>
      <c r="E418" s="40"/>
      <c r="F418" s="226" t="s">
        <v>376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212</v>
      </c>
      <c r="AU418" s="17" t="s">
        <v>82</v>
      </c>
    </row>
    <row r="419" s="13" customFormat="1">
      <c r="A419" s="13"/>
      <c r="B419" s="230"/>
      <c r="C419" s="231"/>
      <c r="D419" s="232" t="s">
        <v>221</v>
      </c>
      <c r="E419" s="231"/>
      <c r="F419" s="234" t="s">
        <v>5141</v>
      </c>
      <c r="G419" s="231"/>
      <c r="H419" s="235">
        <v>29.370000000000001</v>
      </c>
      <c r="I419" s="236"/>
      <c r="J419" s="231"/>
      <c r="K419" s="231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221</v>
      </c>
      <c r="AU419" s="241" t="s">
        <v>82</v>
      </c>
      <c r="AV419" s="13" t="s">
        <v>82</v>
      </c>
      <c r="AW419" s="13" t="s">
        <v>4</v>
      </c>
      <c r="AX419" s="13" t="s">
        <v>80</v>
      </c>
      <c r="AY419" s="241" t="s">
        <v>202</v>
      </c>
    </row>
    <row r="420" s="2" customFormat="1" ht="21.75" customHeight="1">
      <c r="A420" s="38"/>
      <c r="B420" s="39"/>
      <c r="C420" s="212" t="s">
        <v>974</v>
      </c>
      <c r="D420" s="212" t="s">
        <v>205</v>
      </c>
      <c r="E420" s="213" t="s">
        <v>5142</v>
      </c>
      <c r="F420" s="214" t="s">
        <v>5143</v>
      </c>
      <c r="G420" s="215" t="s">
        <v>280</v>
      </c>
      <c r="H420" s="216">
        <v>30</v>
      </c>
      <c r="I420" s="217"/>
      <c r="J420" s="218">
        <f>ROUND(I420*H420,2)</f>
        <v>0</v>
      </c>
      <c r="K420" s="214" t="s">
        <v>209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4.0000000000000003E-05</v>
      </c>
      <c r="R420" s="221">
        <f>Q420*H420</f>
        <v>0.0012000000000000001</v>
      </c>
      <c r="S420" s="221">
        <v>0.0084799999999999997</v>
      </c>
      <c r="T420" s="222">
        <f>S420*H420</f>
        <v>0.25440000000000002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235</v>
      </c>
      <c r="AT420" s="223" t="s">
        <v>205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235</v>
      </c>
      <c r="BM420" s="223" t="s">
        <v>5144</v>
      </c>
    </row>
    <row r="421" s="2" customFormat="1">
      <c r="A421" s="38"/>
      <c r="B421" s="39"/>
      <c r="C421" s="40"/>
      <c r="D421" s="225" t="s">
        <v>212</v>
      </c>
      <c r="E421" s="40"/>
      <c r="F421" s="226" t="s">
        <v>5145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212</v>
      </c>
      <c r="AU421" s="17" t="s">
        <v>82</v>
      </c>
    </row>
    <row r="422" s="2" customFormat="1" ht="24.15" customHeight="1">
      <c r="A422" s="38"/>
      <c r="B422" s="39"/>
      <c r="C422" s="212" t="s">
        <v>978</v>
      </c>
      <c r="D422" s="212" t="s">
        <v>205</v>
      </c>
      <c r="E422" s="213" t="s">
        <v>403</v>
      </c>
      <c r="F422" s="214" t="s">
        <v>404</v>
      </c>
      <c r="G422" s="215" t="s">
        <v>218</v>
      </c>
      <c r="H422" s="216">
        <v>2.4140000000000001</v>
      </c>
      <c r="I422" s="217"/>
      <c r="J422" s="218">
        <f>ROUND(I422*H422,2)</f>
        <v>0</v>
      </c>
      <c r="K422" s="214" t="s">
        <v>209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235</v>
      </c>
      <c r="AT422" s="223" t="s">
        <v>205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235</v>
      </c>
      <c r="BM422" s="223" t="s">
        <v>5146</v>
      </c>
    </row>
    <row r="423" s="2" customFormat="1">
      <c r="A423" s="38"/>
      <c r="B423" s="39"/>
      <c r="C423" s="40"/>
      <c r="D423" s="225" t="s">
        <v>212</v>
      </c>
      <c r="E423" s="40"/>
      <c r="F423" s="226" t="s">
        <v>406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212</v>
      </c>
      <c r="AU423" s="17" t="s">
        <v>82</v>
      </c>
    </row>
    <row r="424" s="12" customFormat="1" ht="22.8" customHeight="1">
      <c r="A424" s="12"/>
      <c r="B424" s="196"/>
      <c r="C424" s="197"/>
      <c r="D424" s="198" t="s">
        <v>72</v>
      </c>
      <c r="E424" s="210" t="s">
        <v>407</v>
      </c>
      <c r="F424" s="210" t="s">
        <v>408</v>
      </c>
      <c r="G424" s="197"/>
      <c r="H424" s="197"/>
      <c r="I424" s="200"/>
      <c r="J424" s="211">
        <f>BK424</f>
        <v>0</v>
      </c>
      <c r="K424" s="197"/>
      <c r="L424" s="202"/>
      <c r="M424" s="203"/>
      <c r="N424" s="204"/>
      <c r="O424" s="204"/>
      <c r="P424" s="205">
        <f>SUM(P425:P468)</f>
        <v>0</v>
      </c>
      <c r="Q424" s="204"/>
      <c r="R424" s="205">
        <f>SUM(R425:R468)</f>
        <v>0.71039999999999992</v>
      </c>
      <c r="S424" s="204"/>
      <c r="T424" s="206">
        <f>SUM(T425:T468)</f>
        <v>4.4470000000000001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7" t="s">
        <v>82</v>
      </c>
      <c r="AT424" s="208" t="s">
        <v>72</v>
      </c>
      <c r="AU424" s="208" t="s">
        <v>80</v>
      </c>
      <c r="AY424" s="207" t="s">
        <v>202</v>
      </c>
      <c r="BK424" s="209">
        <f>SUM(BK425:BK468)</f>
        <v>0</v>
      </c>
    </row>
    <row r="425" s="2" customFormat="1" ht="16.5" customHeight="1">
      <c r="A425" s="38"/>
      <c r="B425" s="39"/>
      <c r="C425" s="212" t="s">
        <v>982</v>
      </c>
      <c r="D425" s="212" t="s">
        <v>205</v>
      </c>
      <c r="E425" s="213" t="s">
        <v>3723</v>
      </c>
      <c r="F425" s="214" t="s">
        <v>3724</v>
      </c>
      <c r="G425" s="215" t="s">
        <v>280</v>
      </c>
      <c r="H425" s="216">
        <v>42</v>
      </c>
      <c r="I425" s="217"/>
      <c r="J425" s="218">
        <f>ROUND(I425*H425,2)</f>
        <v>0</v>
      </c>
      <c r="K425" s="214" t="s">
        <v>209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2.0000000000000002E-05</v>
      </c>
      <c r="R425" s="221">
        <f>Q425*H425</f>
        <v>0.00084000000000000003</v>
      </c>
      <c r="S425" s="221">
        <v>0.014</v>
      </c>
      <c r="T425" s="222">
        <f>S425*H425</f>
        <v>0.58799999999999997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235</v>
      </c>
      <c r="AT425" s="223" t="s">
        <v>205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235</v>
      </c>
      <c r="BM425" s="223" t="s">
        <v>5147</v>
      </c>
    </row>
    <row r="426" s="2" customFormat="1">
      <c r="A426" s="38"/>
      <c r="B426" s="39"/>
      <c r="C426" s="40"/>
      <c r="D426" s="225" t="s">
        <v>212</v>
      </c>
      <c r="E426" s="40"/>
      <c r="F426" s="226" t="s">
        <v>3726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212</v>
      </c>
      <c r="AU426" s="17" t="s">
        <v>82</v>
      </c>
    </row>
    <row r="427" s="2" customFormat="1" ht="16.5" customHeight="1">
      <c r="A427" s="38"/>
      <c r="B427" s="39"/>
      <c r="C427" s="212" t="s">
        <v>987</v>
      </c>
      <c r="D427" s="212" t="s">
        <v>205</v>
      </c>
      <c r="E427" s="213" t="s">
        <v>3727</v>
      </c>
      <c r="F427" s="214" t="s">
        <v>3728</v>
      </c>
      <c r="G427" s="215" t="s">
        <v>280</v>
      </c>
      <c r="H427" s="216">
        <v>50</v>
      </c>
      <c r="I427" s="217"/>
      <c r="J427" s="218">
        <f>ROUND(I427*H427,2)</f>
        <v>0</v>
      </c>
      <c r="K427" s="214" t="s">
        <v>209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2.0000000000000002E-05</v>
      </c>
      <c r="R427" s="221">
        <f>Q427*H427</f>
        <v>0.001</v>
      </c>
      <c r="S427" s="221">
        <v>0.039</v>
      </c>
      <c r="T427" s="222">
        <f>S427*H427</f>
        <v>1.95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235</v>
      </c>
      <c r="AT427" s="223" t="s">
        <v>205</v>
      </c>
      <c r="AU427" s="223" t="s">
        <v>82</v>
      </c>
      <c r="AY427" s="17" t="s">
        <v>202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235</v>
      </c>
      <c r="BM427" s="223" t="s">
        <v>5148</v>
      </c>
    </row>
    <row r="428" s="2" customFormat="1">
      <c r="A428" s="38"/>
      <c r="B428" s="39"/>
      <c r="C428" s="40"/>
      <c r="D428" s="225" t="s">
        <v>212</v>
      </c>
      <c r="E428" s="40"/>
      <c r="F428" s="226" t="s">
        <v>3730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212</v>
      </c>
      <c r="AU428" s="17" t="s">
        <v>82</v>
      </c>
    </row>
    <row r="429" s="2" customFormat="1" ht="16.5" customHeight="1">
      <c r="A429" s="38"/>
      <c r="B429" s="39"/>
      <c r="C429" s="212" t="s">
        <v>991</v>
      </c>
      <c r="D429" s="212" t="s">
        <v>205</v>
      </c>
      <c r="E429" s="213" t="s">
        <v>3731</v>
      </c>
      <c r="F429" s="214" t="s">
        <v>3732</v>
      </c>
      <c r="G429" s="215" t="s">
        <v>280</v>
      </c>
      <c r="H429" s="216">
        <v>23</v>
      </c>
      <c r="I429" s="217"/>
      <c r="J429" s="218">
        <f>ROUND(I429*H429,2)</f>
        <v>0</v>
      </c>
      <c r="K429" s="214" t="s">
        <v>209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2.0000000000000002E-05</v>
      </c>
      <c r="R429" s="221">
        <f>Q429*H429</f>
        <v>0.00046000000000000001</v>
      </c>
      <c r="S429" s="221">
        <v>0.083000000000000004</v>
      </c>
      <c r="T429" s="222">
        <f>S429*H429</f>
        <v>1.909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235</v>
      </c>
      <c r="AT429" s="223" t="s">
        <v>205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235</v>
      </c>
      <c r="BM429" s="223" t="s">
        <v>5149</v>
      </c>
    </row>
    <row r="430" s="2" customFormat="1">
      <c r="A430" s="38"/>
      <c r="B430" s="39"/>
      <c r="C430" s="40"/>
      <c r="D430" s="225" t="s">
        <v>212</v>
      </c>
      <c r="E430" s="40"/>
      <c r="F430" s="226" t="s">
        <v>3734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212</v>
      </c>
      <c r="AU430" s="17" t="s">
        <v>82</v>
      </c>
    </row>
    <row r="431" s="2" customFormat="1" ht="16.5" customHeight="1">
      <c r="A431" s="38"/>
      <c r="B431" s="39"/>
      <c r="C431" s="212" t="s">
        <v>995</v>
      </c>
      <c r="D431" s="212" t="s">
        <v>205</v>
      </c>
      <c r="E431" s="213" t="s">
        <v>3850</v>
      </c>
      <c r="F431" s="214" t="s">
        <v>3851</v>
      </c>
      <c r="G431" s="215" t="s">
        <v>412</v>
      </c>
      <c r="H431" s="216">
        <v>0</v>
      </c>
      <c r="I431" s="217"/>
      <c r="J431" s="218">
        <f>ROUND(I431*H431,2)</f>
        <v>0</v>
      </c>
      <c r="K431" s="214" t="s">
        <v>209</v>
      </c>
      <c r="L431" s="44"/>
      <c r="M431" s="219" t="s">
        <v>19</v>
      </c>
      <c r="N431" s="220" t="s">
        <v>44</v>
      </c>
      <c r="O431" s="84"/>
      <c r="P431" s="221">
        <f>O431*H431</f>
        <v>0</v>
      </c>
      <c r="Q431" s="221">
        <v>0.0018</v>
      </c>
      <c r="R431" s="221">
        <f>Q431*H431</f>
        <v>0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235</v>
      </c>
      <c r="AT431" s="223" t="s">
        <v>205</v>
      </c>
      <c r="AU431" s="223" t="s">
        <v>82</v>
      </c>
      <c r="AY431" s="17" t="s">
        <v>202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235</v>
      </c>
      <c r="BM431" s="223" t="s">
        <v>5150</v>
      </c>
    </row>
    <row r="432" s="2" customFormat="1">
      <c r="A432" s="38"/>
      <c r="B432" s="39"/>
      <c r="C432" s="40"/>
      <c r="D432" s="225" t="s">
        <v>212</v>
      </c>
      <c r="E432" s="40"/>
      <c r="F432" s="226" t="s">
        <v>3853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212</v>
      </c>
      <c r="AU432" s="17" t="s">
        <v>82</v>
      </c>
    </row>
    <row r="433" s="2" customFormat="1" ht="16.5" customHeight="1">
      <c r="A433" s="38"/>
      <c r="B433" s="39"/>
      <c r="C433" s="212" t="s">
        <v>999</v>
      </c>
      <c r="D433" s="212" t="s">
        <v>205</v>
      </c>
      <c r="E433" s="213" t="s">
        <v>494</v>
      </c>
      <c r="F433" s="214" t="s">
        <v>495</v>
      </c>
      <c r="G433" s="215" t="s">
        <v>412</v>
      </c>
      <c r="H433" s="216">
        <v>4</v>
      </c>
      <c r="I433" s="217"/>
      <c r="J433" s="218">
        <f>ROUND(I433*H433,2)</f>
        <v>0</v>
      </c>
      <c r="K433" s="214" t="s">
        <v>209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0.0028400000000000001</v>
      </c>
      <c r="R433" s="221">
        <f>Q433*H433</f>
        <v>0.01136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235</v>
      </c>
      <c r="AT433" s="223" t="s">
        <v>205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235</v>
      </c>
      <c r="BM433" s="223" t="s">
        <v>5151</v>
      </c>
    </row>
    <row r="434" s="2" customFormat="1">
      <c r="A434" s="38"/>
      <c r="B434" s="39"/>
      <c r="C434" s="40"/>
      <c r="D434" s="225" t="s">
        <v>212</v>
      </c>
      <c r="E434" s="40"/>
      <c r="F434" s="226" t="s">
        <v>497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212</v>
      </c>
      <c r="AU434" s="17" t="s">
        <v>82</v>
      </c>
    </row>
    <row r="435" s="2" customFormat="1" ht="16.5" customHeight="1">
      <c r="A435" s="38"/>
      <c r="B435" s="39"/>
      <c r="C435" s="212" t="s">
        <v>1003</v>
      </c>
      <c r="D435" s="212" t="s">
        <v>205</v>
      </c>
      <c r="E435" s="213" t="s">
        <v>503</v>
      </c>
      <c r="F435" s="214" t="s">
        <v>504</v>
      </c>
      <c r="G435" s="215" t="s">
        <v>412</v>
      </c>
      <c r="H435" s="216">
        <v>8</v>
      </c>
      <c r="I435" s="217"/>
      <c r="J435" s="218">
        <f>ROUND(I435*H435,2)</f>
        <v>0</v>
      </c>
      <c r="K435" s="214" t="s">
        <v>209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0.0047200000000000002</v>
      </c>
      <c r="R435" s="221">
        <f>Q435*H435</f>
        <v>0.037760000000000002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235</v>
      </c>
      <c r="AT435" s="223" t="s">
        <v>205</v>
      </c>
      <c r="AU435" s="223" t="s">
        <v>82</v>
      </c>
      <c r="AY435" s="17" t="s">
        <v>202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235</v>
      </c>
      <c r="BM435" s="223" t="s">
        <v>5152</v>
      </c>
    </row>
    <row r="436" s="2" customFormat="1">
      <c r="A436" s="38"/>
      <c r="B436" s="39"/>
      <c r="C436" s="40"/>
      <c r="D436" s="225" t="s">
        <v>212</v>
      </c>
      <c r="E436" s="40"/>
      <c r="F436" s="226" t="s">
        <v>506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212</v>
      </c>
      <c r="AU436" s="17" t="s">
        <v>82</v>
      </c>
    </row>
    <row r="437" s="2" customFormat="1" ht="16.5" customHeight="1">
      <c r="A437" s="38"/>
      <c r="B437" s="39"/>
      <c r="C437" s="212" t="s">
        <v>1007</v>
      </c>
      <c r="D437" s="212" t="s">
        <v>205</v>
      </c>
      <c r="E437" s="213" t="s">
        <v>3861</v>
      </c>
      <c r="F437" s="214" t="s">
        <v>500</v>
      </c>
      <c r="G437" s="215" t="s">
        <v>412</v>
      </c>
      <c r="H437" s="216">
        <v>10</v>
      </c>
      <c r="I437" s="217"/>
      <c r="J437" s="218">
        <f>ROUND(I437*H437,2)</f>
        <v>0</v>
      </c>
      <c r="K437" s="214" t="s">
        <v>19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0.0047200000000000002</v>
      </c>
      <c r="R437" s="221">
        <f>Q437*H437</f>
        <v>0.047200000000000006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235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235</v>
      </c>
      <c r="BM437" s="223" t="s">
        <v>5153</v>
      </c>
    </row>
    <row r="438" s="2" customFormat="1" ht="16.5" customHeight="1">
      <c r="A438" s="38"/>
      <c r="B438" s="39"/>
      <c r="C438" s="212" t="s">
        <v>1011</v>
      </c>
      <c r="D438" s="212" t="s">
        <v>205</v>
      </c>
      <c r="E438" s="213" t="s">
        <v>508</v>
      </c>
      <c r="F438" s="214" t="s">
        <v>509</v>
      </c>
      <c r="G438" s="215" t="s">
        <v>412</v>
      </c>
      <c r="H438" s="216">
        <v>10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0.0061700000000000001</v>
      </c>
      <c r="R438" s="221">
        <f>Q438*H438</f>
        <v>0.061700000000000005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235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235</v>
      </c>
      <c r="BM438" s="223" t="s">
        <v>5154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511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16.5" customHeight="1">
      <c r="A440" s="38"/>
      <c r="B440" s="39"/>
      <c r="C440" s="212" t="s">
        <v>1015</v>
      </c>
      <c r="D440" s="212" t="s">
        <v>205</v>
      </c>
      <c r="E440" s="213" t="s">
        <v>513</v>
      </c>
      <c r="F440" s="214" t="s">
        <v>514</v>
      </c>
      <c r="G440" s="215" t="s">
        <v>412</v>
      </c>
      <c r="H440" s="216">
        <v>48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0.0084499999999999992</v>
      </c>
      <c r="R440" s="221">
        <f>Q440*H440</f>
        <v>0.40559999999999996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235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235</v>
      </c>
      <c r="BM440" s="223" t="s">
        <v>5155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516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16.5" customHeight="1">
      <c r="A442" s="38"/>
      <c r="B442" s="39"/>
      <c r="C442" s="212" t="s">
        <v>1019</v>
      </c>
      <c r="D442" s="212" t="s">
        <v>205</v>
      </c>
      <c r="E442" s="213" t="s">
        <v>517</v>
      </c>
      <c r="F442" s="214" t="s">
        <v>518</v>
      </c>
      <c r="G442" s="215" t="s">
        <v>412</v>
      </c>
      <c r="H442" s="216">
        <v>8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0.011679999999999999</v>
      </c>
      <c r="R442" s="221">
        <f>Q442*H442</f>
        <v>0.093439999999999995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235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235</v>
      </c>
      <c r="BM442" s="223" t="s">
        <v>5156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520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16.5" customHeight="1">
      <c r="A444" s="38"/>
      <c r="B444" s="39"/>
      <c r="C444" s="212" t="s">
        <v>1024</v>
      </c>
      <c r="D444" s="212" t="s">
        <v>205</v>
      </c>
      <c r="E444" s="213" t="s">
        <v>5157</v>
      </c>
      <c r="F444" s="214" t="s">
        <v>495</v>
      </c>
      <c r="G444" s="215" t="s">
        <v>412</v>
      </c>
      <c r="H444" s="216">
        <v>0</v>
      </c>
      <c r="I444" s="217"/>
      <c r="J444" s="218">
        <f>ROUND(I444*H444,2)</f>
        <v>0</v>
      </c>
      <c r="K444" s="214" t="s">
        <v>19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0.0028400000000000001</v>
      </c>
      <c r="R444" s="221">
        <f>Q444*H444</f>
        <v>0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235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235</v>
      </c>
      <c r="BM444" s="223" t="s">
        <v>5158</v>
      </c>
    </row>
    <row r="445" s="2" customFormat="1" ht="16.5" customHeight="1">
      <c r="A445" s="38"/>
      <c r="B445" s="39"/>
      <c r="C445" s="212" t="s">
        <v>1028</v>
      </c>
      <c r="D445" s="212" t="s">
        <v>205</v>
      </c>
      <c r="E445" s="213" t="s">
        <v>5159</v>
      </c>
      <c r="F445" s="214" t="s">
        <v>5160</v>
      </c>
      <c r="G445" s="215" t="s">
        <v>412</v>
      </c>
      <c r="H445" s="216">
        <v>0</v>
      </c>
      <c r="I445" s="217"/>
      <c r="J445" s="218">
        <f>ROUND(I445*H445,2)</f>
        <v>0</v>
      </c>
      <c r="K445" s="214" t="s">
        <v>209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0.002</v>
      </c>
      <c r="R445" s="221">
        <f>Q445*H445</f>
        <v>0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235</v>
      </c>
      <c r="AT445" s="223" t="s">
        <v>205</v>
      </c>
      <c r="AU445" s="223" t="s">
        <v>82</v>
      </c>
      <c r="AY445" s="17" t="s">
        <v>202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235</v>
      </c>
      <c r="BM445" s="223" t="s">
        <v>5161</v>
      </c>
    </row>
    <row r="446" s="2" customFormat="1">
      <c r="A446" s="38"/>
      <c r="B446" s="39"/>
      <c r="C446" s="40"/>
      <c r="D446" s="225" t="s">
        <v>212</v>
      </c>
      <c r="E446" s="40"/>
      <c r="F446" s="226" t="s">
        <v>5162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212</v>
      </c>
      <c r="AU446" s="17" t="s">
        <v>82</v>
      </c>
    </row>
    <row r="447" s="2" customFormat="1" ht="16.5" customHeight="1">
      <c r="A447" s="38"/>
      <c r="B447" s="39"/>
      <c r="C447" s="212" t="s">
        <v>1031</v>
      </c>
      <c r="D447" s="212" t="s">
        <v>205</v>
      </c>
      <c r="E447" s="213" t="s">
        <v>5163</v>
      </c>
      <c r="F447" s="214" t="s">
        <v>538</v>
      </c>
      <c r="G447" s="215" t="s">
        <v>412</v>
      </c>
      <c r="H447" s="216">
        <v>4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0.00577</v>
      </c>
      <c r="R447" s="221">
        <f>Q447*H447</f>
        <v>0.02308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235</v>
      </c>
      <c r="AT447" s="223" t="s">
        <v>205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235</v>
      </c>
      <c r="BM447" s="223" t="s">
        <v>5164</v>
      </c>
    </row>
    <row r="448" s="2" customFormat="1" ht="16.5" customHeight="1">
      <c r="A448" s="38"/>
      <c r="B448" s="39"/>
      <c r="C448" s="212" t="s">
        <v>1036</v>
      </c>
      <c r="D448" s="212" t="s">
        <v>205</v>
      </c>
      <c r="E448" s="213" t="s">
        <v>5165</v>
      </c>
      <c r="F448" s="214" t="s">
        <v>5166</v>
      </c>
      <c r="G448" s="215" t="s">
        <v>412</v>
      </c>
      <c r="H448" s="216">
        <v>0</v>
      </c>
      <c r="I448" s="217"/>
      <c r="J448" s="218">
        <f>ROUND(I448*H448,2)</f>
        <v>0</v>
      </c>
      <c r="K448" s="214" t="s">
        <v>19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0.002</v>
      </c>
      <c r="R448" s="221">
        <f>Q448*H448</f>
        <v>0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235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235</v>
      </c>
      <c r="BM448" s="223" t="s">
        <v>5167</v>
      </c>
    </row>
    <row r="449" s="2" customFormat="1" ht="16.5" customHeight="1">
      <c r="A449" s="38"/>
      <c r="B449" s="39"/>
      <c r="C449" s="212" t="s">
        <v>1040</v>
      </c>
      <c r="D449" s="212" t="s">
        <v>205</v>
      </c>
      <c r="E449" s="213" t="s">
        <v>3993</v>
      </c>
      <c r="F449" s="214" t="s">
        <v>3994</v>
      </c>
      <c r="G449" s="215" t="s">
        <v>280</v>
      </c>
      <c r="H449" s="216">
        <v>1</v>
      </c>
      <c r="I449" s="217"/>
      <c r="J449" s="218">
        <f>ROUND(I449*H449,2)</f>
        <v>0</v>
      </c>
      <c r="K449" s="214" t="s">
        <v>209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8.0000000000000007E-05</v>
      </c>
      <c r="R449" s="221">
        <f>Q449*H449</f>
        <v>8.0000000000000007E-05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235</v>
      </c>
      <c r="AT449" s="223" t="s">
        <v>205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235</v>
      </c>
      <c r="BM449" s="223" t="s">
        <v>5168</v>
      </c>
    </row>
    <row r="450" s="2" customFormat="1">
      <c r="A450" s="38"/>
      <c r="B450" s="39"/>
      <c r="C450" s="40"/>
      <c r="D450" s="225" t="s">
        <v>212</v>
      </c>
      <c r="E450" s="40"/>
      <c r="F450" s="226" t="s">
        <v>3996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212</v>
      </c>
      <c r="AU450" s="17" t="s">
        <v>82</v>
      </c>
    </row>
    <row r="451" s="2" customFormat="1" ht="16.5" customHeight="1">
      <c r="A451" s="38"/>
      <c r="B451" s="39"/>
      <c r="C451" s="212" t="s">
        <v>1043</v>
      </c>
      <c r="D451" s="212" t="s">
        <v>205</v>
      </c>
      <c r="E451" s="213" t="s">
        <v>3997</v>
      </c>
      <c r="F451" s="214" t="s">
        <v>3998</v>
      </c>
      <c r="G451" s="215" t="s">
        <v>280</v>
      </c>
      <c r="H451" s="216">
        <v>1</v>
      </c>
      <c r="I451" s="217"/>
      <c r="J451" s="218">
        <f>ROUND(I451*H451,2)</f>
        <v>0</v>
      </c>
      <c r="K451" s="214" t="s">
        <v>209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0.00010000000000000001</v>
      </c>
      <c r="R451" s="221">
        <f>Q451*H451</f>
        <v>0.00010000000000000001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235</v>
      </c>
      <c r="AT451" s="223" t="s">
        <v>205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235</v>
      </c>
      <c r="BM451" s="223" t="s">
        <v>5169</v>
      </c>
    </row>
    <row r="452" s="2" customFormat="1">
      <c r="A452" s="38"/>
      <c r="B452" s="39"/>
      <c r="C452" s="40"/>
      <c r="D452" s="225" t="s">
        <v>212</v>
      </c>
      <c r="E452" s="40"/>
      <c r="F452" s="226" t="s">
        <v>4000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212</v>
      </c>
      <c r="AU452" s="17" t="s">
        <v>82</v>
      </c>
    </row>
    <row r="453" s="2" customFormat="1" ht="24.15" customHeight="1">
      <c r="A453" s="38"/>
      <c r="B453" s="39"/>
      <c r="C453" s="212" t="s">
        <v>1048</v>
      </c>
      <c r="D453" s="212" t="s">
        <v>205</v>
      </c>
      <c r="E453" s="213" t="s">
        <v>3926</v>
      </c>
      <c r="F453" s="214" t="s">
        <v>3927</v>
      </c>
      <c r="G453" s="215" t="s">
        <v>280</v>
      </c>
      <c r="H453" s="216">
        <v>4</v>
      </c>
      <c r="I453" s="217"/>
      <c r="J453" s="218">
        <f>ROUND(I453*H453,2)</f>
        <v>0</v>
      </c>
      <c r="K453" s="214" t="s">
        <v>209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0.00055999999999999995</v>
      </c>
      <c r="R453" s="221">
        <f>Q453*H453</f>
        <v>0.0022399999999999998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235</v>
      </c>
      <c r="AT453" s="223" t="s">
        <v>205</v>
      </c>
      <c r="AU453" s="223" t="s">
        <v>82</v>
      </c>
      <c r="AY453" s="17" t="s">
        <v>202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235</v>
      </c>
      <c r="BM453" s="223" t="s">
        <v>5170</v>
      </c>
    </row>
    <row r="454" s="2" customFormat="1">
      <c r="A454" s="38"/>
      <c r="B454" s="39"/>
      <c r="C454" s="40"/>
      <c r="D454" s="225" t="s">
        <v>212</v>
      </c>
      <c r="E454" s="40"/>
      <c r="F454" s="226" t="s">
        <v>3929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212</v>
      </c>
      <c r="AU454" s="17" t="s">
        <v>82</v>
      </c>
    </row>
    <row r="455" s="2" customFormat="1" ht="16.5" customHeight="1">
      <c r="A455" s="38"/>
      <c r="B455" s="39"/>
      <c r="C455" s="212" t="s">
        <v>1052</v>
      </c>
      <c r="D455" s="212" t="s">
        <v>205</v>
      </c>
      <c r="E455" s="213" t="s">
        <v>3930</v>
      </c>
      <c r="F455" s="214" t="s">
        <v>3931</v>
      </c>
      <c r="G455" s="215" t="s">
        <v>280</v>
      </c>
      <c r="H455" s="216">
        <v>6</v>
      </c>
      <c r="I455" s="217"/>
      <c r="J455" s="218">
        <f>ROUND(I455*H455,2)</f>
        <v>0</v>
      </c>
      <c r="K455" s="214" t="s">
        <v>209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0.0031199999999999999</v>
      </c>
      <c r="R455" s="221">
        <f>Q455*H455</f>
        <v>0.018720000000000001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235</v>
      </c>
      <c r="AT455" s="223" t="s">
        <v>205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235</v>
      </c>
      <c r="BM455" s="223" t="s">
        <v>5171</v>
      </c>
    </row>
    <row r="456" s="2" customFormat="1">
      <c r="A456" s="38"/>
      <c r="B456" s="39"/>
      <c r="C456" s="40"/>
      <c r="D456" s="225" t="s">
        <v>212</v>
      </c>
      <c r="E456" s="40"/>
      <c r="F456" s="226" t="s">
        <v>3933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212</v>
      </c>
      <c r="AU456" s="17" t="s">
        <v>82</v>
      </c>
    </row>
    <row r="457" s="2" customFormat="1" ht="16.5" customHeight="1">
      <c r="A457" s="38"/>
      <c r="B457" s="39"/>
      <c r="C457" s="212" t="s">
        <v>1056</v>
      </c>
      <c r="D457" s="212" t="s">
        <v>205</v>
      </c>
      <c r="E457" s="213" t="s">
        <v>4019</v>
      </c>
      <c r="F457" s="214" t="s">
        <v>4020</v>
      </c>
      <c r="G457" s="215" t="s">
        <v>280</v>
      </c>
      <c r="H457" s="216">
        <v>1</v>
      </c>
      <c r="I457" s="217"/>
      <c r="J457" s="218">
        <f>ROUND(I457*H457,2)</f>
        <v>0</v>
      </c>
      <c r="K457" s="214" t="s">
        <v>209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0.002</v>
      </c>
      <c r="R457" s="221">
        <f>Q457*H457</f>
        <v>0.002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235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235</v>
      </c>
      <c r="BM457" s="223" t="s">
        <v>5172</v>
      </c>
    </row>
    <row r="458" s="2" customFormat="1">
      <c r="A458" s="38"/>
      <c r="B458" s="39"/>
      <c r="C458" s="40"/>
      <c r="D458" s="225" t="s">
        <v>212</v>
      </c>
      <c r="E458" s="40"/>
      <c r="F458" s="226" t="s">
        <v>4022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212</v>
      </c>
      <c r="AU458" s="17" t="s">
        <v>82</v>
      </c>
    </row>
    <row r="459" s="2" customFormat="1" ht="16.5" customHeight="1">
      <c r="A459" s="38"/>
      <c r="B459" s="39"/>
      <c r="C459" s="212" t="s">
        <v>1060</v>
      </c>
      <c r="D459" s="212" t="s">
        <v>205</v>
      </c>
      <c r="E459" s="213" t="s">
        <v>5173</v>
      </c>
      <c r="F459" s="214" t="s">
        <v>5174</v>
      </c>
      <c r="G459" s="215" t="s">
        <v>280</v>
      </c>
      <c r="H459" s="216">
        <v>1</v>
      </c>
      <c r="I459" s="217"/>
      <c r="J459" s="218">
        <f>ROUND(I459*H459,2)</f>
        <v>0</v>
      </c>
      <c r="K459" s="214" t="s">
        <v>209</v>
      </c>
      <c r="L459" s="44"/>
      <c r="M459" s="219" t="s">
        <v>19</v>
      </c>
      <c r="N459" s="220" t="s">
        <v>44</v>
      </c>
      <c r="O459" s="84"/>
      <c r="P459" s="221">
        <f>O459*H459</f>
        <v>0</v>
      </c>
      <c r="Q459" s="221">
        <v>0.002</v>
      </c>
      <c r="R459" s="221">
        <f>Q459*H459</f>
        <v>0.002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235</v>
      </c>
      <c r="AT459" s="223" t="s">
        <v>205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235</v>
      </c>
      <c r="BM459" s="223" t="s">
        <v>5175</v>
      </c>
    </row>
    <row r="460" s="2" customFormat="1">
      <c r="A460" s="38"/>
      <c r="B460" s="39"/>
      <c r="C460" s="40"/>
      <c r="D460" s="225" t="s">
        <v>212</v>
      </c>
      <c r="E460" s="40"/>
      <c r="F460" s="226" t="s">
        <v>5176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212</v>
      </c>
      <c r="AU460" s="17" t="s">
        <v>82</v>
      </c>
    </row>
    <row r="461" s="2" customFormat="1" ht="21.75" customHeight="1">
      <c r="A461" s="38"/>
      <c r="B461" s="39"/>
      <c r="C461" s="212" t="s">
        <v>1064</v>
      </c>
      <c r="D461" s="212" t="s">
        <v>205</v>
      </c>
      <c r="E461" s="213" t="s">
        <v>3934</v>
      </c>
      <c r="F461" s="214" t="s">
        <v>3935</v>
      </c>
      <c r="G461" s="215" t="s">
        <v>280</v>
      </c>
      <c r="H461" s="216">
        <v>4</v>
      </c>
      <c r="I461" s="217"/>
      <c r="J461" s="218">
        <f>ROUND(I461*H461,2)</f>
        <v>0</v>
      </c>
      <c r="K461" s="214" t="s">
        <v>209</v>
      </c>
      <c r="L461" s="44"/>
      <c r="M461" s="219" t="s">
        <v>19</v>
      </c>
      <c r="N461" s="220" t="s">
        <v>44</v>
      </c>
      <c r="O461" s="84"/>
      <c r="P461" s="221">
        <f>O461*H461</f>
        <v>0</v>
      </c>
      <c r="Q461" s="221">
        <v>0.00027</v>
      </c>
      <c r="R461" s="221">
        <f>Q461*H461</f>
        <v>0.00108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235</v>
      </c>
      <c r="AT461" s="223" t="s">
        <v>205</v>
      </c>
      <c r="AU461" s="223" t="s">
        <v>82</v>
      </c>
      <c r="AY461" s="17" t="s">
        <v>202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80</v>
      </c>
      <c r="BK461" s="224">
        <f>ROUND(I461*H461,2)</f>
        <v>0</v>
      </c>
      <c r="BL461" s="17" t="s">
        <v>235</v>
      </c>
      <c r="BM461" s="223" t="s">
        <v>5177</v>
      </c>
    </row>
    <row r="462" s="2" customFormat="1">
      <c r="A462" s="38"/>
      <c r="B462" s="39"/>
      <c r="C462" s="40"/>
      <c r="D462" s="225" t="s">
        <v>212</v>
      </c>
      <c r="E462" s="40"/>
      <c r="F462" s="226" t="s">
        <v>3937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212</v>
      </c>
      <c r="AU462" s="17" t="s">
        <v>82</v>
      </c>
    </row>
    <row r="463" s="2" customFormat="1" ht="16.5" customHeight="1">
      <c r="A463" s="38"/>
      <c r="B463" s="39"/>
      <c r="C463" s="212" t="s">
        <v>1069</v>
      </c>
      <c r="D463" s="212" t="s">
        <v>205</v>
      </c>
      <c r="E463" s="213" t="s">
        <v>3946</v>
      </c>
      <c r="F463" s="214" t="s">
        <v>3947</v>
      </c>
      <c r="G463" s="215" t="s">
        <v>280</v>
      </c>
      <c r="H463" s="216">
        <v>6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0.00024000000000000001</v>
      </c>
      <c r="R463" s="221">
        <f>Q463*H463</f>
        <v>0.0014400000000000001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235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235</v>
      </c>
      <c r="BM463" s="223" t="s">
        <v>5178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3949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16.5" customHeight="1">
      <c r="A465" s="38"/>
      <c r="B465" s="39"/>
      <c r="C465" s="212" t="s">
        <v>1073</v>
      </c>
      <c r="D465" s="212" t="s">
        <v>205</v>
      </c>
      <c r="E465" s="213" t="s">
        <v>3951</v>
      </c>
      <c r="F465" s="214" t="s">
        <v>3952</v>
      </c>
      <c r="G465" s="215" t="s">
        <v>280</v>
      </c>
      <c r="H465" s="216">
        <v>2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0.00014999999999999999</v>
      </c>
      <c r="R465" s="221">
        <f>Q465*H465</f>
        <v>0.00029999999999999997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235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235</v>
      </c>
      <c r="BM465" s="223" t="s">
        <v>5179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3954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2" customFormat="1" ht="24.15" customHeight="1">
      <c r="A467" s="38"/>
      <c r="B467" s="39"/>
      <c r="C467" s="212" t="s">
        <v>1077</v>
      </c>
      <c r="D467" s="212" t="s">
        <v>205</v>
      </c>
      <c r="E467" s="213" t="s">
        <v>4044</v>
      </c>
      <c r="F467" s="214" t="s">
        <v>4045</v>
      </c>
      <c r="G467" s="215" t="s">
        <v>218</v>
      </c>
      <c r="H467" s="216">
        <v>0.70999999999999996</v>
      </c>
      <c r="I467" s="217"/>
      <c r="J467" s="218">
        <f>ROUND(I467*H467,2)</f>
        <v>0</v>
      </c>
      <c r="K467" s="214" t="s">
        <v>209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235</v>
      </c>
      <c r="AT467" s="223" t="s">
        <v>205</v>
      </c>
      <c r="AU467" s="223" t="s">
        <v>82</v>
      </c>
      <c r="AY467" s="17" t="s">
        <v>202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235</v>
      </c>
      <c r="BM467" s="223" t="s">
        <v>5180</v>
      </c>
    </row>
    <row r="468" s="2" customFormat="1">
      <c r="A468" s="38"/>
      <c r="B468" s="39"/>
      <c r="C468" s="40"/>
      <c r="D468" s="225" t="s">
        <v>212</v>
      </c>
      <c r="E468" s="40"/>
      <c r="F468" s="226" t="s">
        <v>4047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212</v>
      </c>
      <c r="AU468" s="17" t="s">
        <v>82</v>
      </c>
    </row>
    <row r="469" s="12" customFormat="1" ht="22.8" customHeight="1">
      <c r="A469" s="12"/>
      <c r="B469" s="196"/>
      <c r="C469" s="197"/>
      <c r="D469" s="198" t="s">
        <v>72</v>
      </c>
      <c r="E469" s="210" t="s">
        <v>602</v>
      </c>
      <c r="F469" s="210" t="s">
        <v>603</v>
      </c>
      <c r="G469" s="197"/>
      <c r="H469" s="197"/>
      <c r="I469" s="200"/>
      <c r="J469" s="211">
        <f>BK469</f>
        <v>0</v>
      </c>
      <c r="K469" s="197"/>
      <c r="L469" s="202"/>
      <c r="M469" s="203"/>
      <c r="N469" s="204"/>
      <c r="O469" s="204"/>
      <c r="P469" s="205">
        <f>SUM(P470:P476)</f>
        <v>0</v>
      </c>
      <c r="Q469" s="204"/>
      <c r="R469" s="205">
        <f>SUM(R470:R476)</f>
        <v>0.0030800000000000003</v>
      </c>
      <c r="S469" s="204"/>
      <c r="T469" s="206">
        <f>SUM(T470:T476)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7" t="s">
        <v>82</v>
      </c>
      <c r="AT469" s="208" t="s">
        <v>72</v>
      </c>
      <c r="AU469" s="208" t="s">
        <v>80</v>
      </c>
      <c r="AY469" s="207" t="s">
        <v>202</v>
      </c>
      <c r="BK469" s="209">
        <f>SUM(BK470:BK476)</f>
        <v>0</v>
      </c>
    </row>
    <row r="470" s="2" customFormat="1" ht="24.15" customHeight="1">
      <c r="A470" s="38"/>
      <c r="B470" s="39"/>
      <c r="C470" s="212" t="s">
        <v>1081</v>
      </c>
      <c r="D470" s="212" t="s">
        <v>205</v>
      </c>
      <c r="E470" s="213" t="s">
        <v>605</v>
      </c>
      <c r="F470" s="214" t="s">
        <v>606</v>
      </c>
      <c r="G470" s="215" t="s">
        <v>280</v>
      </c>
      <c r="H470" s="216">
        <v>12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235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5181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608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>
      <c r="A472" s="38"/>
      <c r="B472" s="39"/>
      <c r="C472" s="40"/>
      <c r="D472" s="232" t="s">
        <v>491</v>
      </c>
      <c r="E472" s="40"/>
      <c r="F472" s="252" t="s">
        <v>609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491</v>
      </c>
      <c r="AU472" s="17" t="s">
        <v>82</v>
      </c>
    </row>
    <row r="473" s="2" customFormat="1" ht="16.5" customHeight="1">
      <c r="A473" s="38"/>
      <c r="B473" s="39"/>
      <c r="C473" s="212" t="s">
        <v>1085</v>
      </c>
      <c r="D473" s="212" t="s">
        <v>205</v>
      </c>
      <c r="E473" s="213" t="s">
        <v>611</v>
      </c>
      <c r="F473" s="214" t="s">
        <v>612</v>
      </c>
      <c r="G473" s="215" t="s">
        <v>280</v>
      </c>
      <c r="H473" s="216">
        <v>4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235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235</v>
      </c>
      <c r="BM473" s="223" t="s">
        <v>5182</v>
      </c>
    </row>
    <row r="474" s="2" customFormat="1" ht="16.5" customHeight="1">
      <c r="A474" s="38"/>
      <c r="B474" s="39"/>
      <c r="C474" s="242" t="s">
        <v>1089</v>
      </c>
      <c r="D474" s="242" t="s">
        <v>243</v>
      </c>
      <c r="E474" s="243" t="s">
        <v>615</v>
      </c>
      <c r="F474" s="244" t="s">
        <v>616</v>
      </c>
      <c r="G474" s="245" t="s">
        <v>208</v>
      </c>
      <c r="H474" s="246">
        <v>12</v>
      </c>
      <c r="I474" s="247"/>
      <c r="J474" s="248">
        <f>ROUND(I474*H474,2)</f>
        <v>0</v>
      </c>
      <c r="K474" s="244" t="s">
        <v>19</v>
      </c>
      <c r="L474" s="249"/>
      <c r="M474" s="250" t="s">
        <v>19</v>
      </c>
      <c r="N474" s="251" t="s">
        <v>44</v>
      </c>
      <c r="O474" s="84"/>
      <c r="P474" s="221">
        <f>O474*H474</f>
        <v>0</v>
      </c>
      <c r="Q474" s="221">
        <v>9.0000000000000006E-05</v>
      </c>
      <c r="R474" s="221">
        <f>Q474*H474</f>
        <v>0.00108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246</v>
      </c>
      <c r="AT474" s="223" t="s">
        <v>243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235</v>
      </c>
      <c r="BM474" s="223" t="s">
        <v>5183</v>
      </c>
    </row>
    <row r="475" s="2" customFormat="1" ht="16.5" customHeight="1">
      <c r="A475" s="38"/>
      <c r="B475" s="39"/>
      <c r="C475" s="242" t="s">
        <v>1092</v>
      </c>
      <c r="D475" s="242" t="s">
        <v>243</v>
      </c>
      <c r="E475" s="243" t="s">
        <v>619</v>
      </c>
      <c r="F475" s="244" t="s">
        <v>620</v>
      </c>
      <c r="G475" s="245" t="s">
        <v>621</v>
      </c>
      <c r="H475" s="246">
        <v>4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0.00050000000000000001</v>
      </c>
      <c r="R475" s="221">
        <f>Q475*H475</f>
        <v>0.002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246</v>
      </c>
      <c r="AT475" s="223" t="s">
        <v>243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235</v>
      </c>
      <c r="BM475" s="223" t="s">
        <v>5184</v>
      </c>
    </row>
    <row r="476" s="2" customFormat="1">
      <c r="A476" s="38"/>
      <c r="B476" s="39"/>
      <c r="C476" s="40"/>
      <c r="D476" s="232" t="s">
        <v>491</v>
      </c>
      <c r="E476" s="40"/>
      <c r="F476" s="252" t="s">
        <v>492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491</v>
      </c>
      <c r="AU476" s="17" t="s">
        <v>82</v>
      </c>
    </row>
    <row r="477" s="12" customFormat="1" ht="22.8" customHeight="1">
      <c r="A477" s="12"/>
      <c r="B477" s="196"/>
      <c r="C477" s="197"/>
      <c r="D477" s="198" t="s">
        <v>72</v>
      </c>
      <c r="E477" s="210" t="s">
        <v>2820</v>
      </c>
      <c r="F477" s="210" t="s">
        <v>2821</v>
      </c>
      <c r="G477" s="197"/>
      <c r="H477" s="197"/>
      <c r="I477" s="200"/>
      <c r="J477" s="211">
        <f>BK477</f>
        <v>0</v>
      </c>
      <c r="K477" s="197"/>
      <c r="L477" s="202"/>
      <c r="M477" s="203"/>
      <c r="N477" s="204"/>
      <c r="O477" s="204"/>
      <c r="P477" s="205">
        <f>SUM(P478:P481)</f>
        <v>0</v>
      </c>
      <c r="Q477" s="204"/>
      <c r="R477" s="205">
        <f>SUM(R478:R481)</f>
        <v>0.0017775</v>
      </c>
      <c r="S477" s="204"/>
      <c r="T477" s="206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7" t="s">
        <v>82</v>
      </c>
      <c r="AT477" s="208" t="s">
        <v>72</v>
      </c>
      <c r="AU477" s="208" t="s">
        <v>80</v>
      </c>
      <c r="AY477" s="207" t="s">
        <v>202</v>
      </c>
      <c r="BK477" s="209">
        <f>SUM(BK478:BK481)</f>
        <v>0</v>
      </c>
    </row>
    <row r="478" s="2" customFormat="1" ht="16.5" customHeight="1">
      <c r="A478" s="38"/>
      <c r="B478" s="39"/>
      <c r="C478" s="212" t="s">
        <v>1096</v>
      </c>
      <c r="D478" s="212" t="s">
        <v>205</v>
      </c>
      <c r="E478" s="213" t="s">
        <v>2822</v>
      </c>
      <c r="F478" s="214" t="s">
        <v>2823</v>
      </c>
      <c r="G478" s="215" t="s">
        <v>268</v>
      </c>
      <c r="H478" s="216">
        <v>2.25</v>
      </c>
      <c r="I478" s="217"/>
      <c r="J478" s="218">
        <f>ROUND(I478*H478,2)</f>
        <v>0</v>
      </c>
      <c r="K478" s="214" t="s">
        <v>209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0.00055000000000000003</v>
      </c>
      <c r="R478" s="221">
        <f>Q478*H478</f>
        <v>0.0012375000000000001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235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235</v>
      </c>
      <c r="BM478" s="223" t="s">
        <v>5185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2825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 ht="16.5" customHeight="1">
      <c r="A480" s="38"/>
      <c r="B480" s="39"/>
      <c r="C480" s="212" t="s">
        <v>1100</v>
      </c>
      <c r="D480" s="212" t="s">
        <v>205</v>
      </c>
      <c r="E480" s="213" t="s">
        <v>2827</v>
      </c>
      <c r="F480" s="214" t="s">
        <v>2828</v>
      </c>
      <c r="G480" s="215" t="s">
        <v>268</v>
      </c>
      <c r="H480" s="216">
        <v>2.25</v>
      </c>
      <c r="I480" s="217"/>
      <c r="J480" s="218">
        <f>ROUND(I480*H480,2)</f>
        <v>0</v>
      </c>
      <c r="K480" s="214" t="s">
        <v>209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0.00024000000000000001</v>
      </c>
      <c r="R480" s="221">
        <f>Q480*H480</f>
        <v>0.00054000000000000001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235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235</v>
      </c>
      <c r="BM480" s="223" t="s">
        <v>5186</v>
      </c>
    </row>
    <row r="481" s="2" customFormat="1">
      <c r="A481" s="38"/>
      <c r="B481" s="39"/>
      <c r="C481" s="40"/>
      <c r="D481" s="225" t="s">
        <v>212</v>
      </c>
      <c r="E481" s="40"/>
      <c r="F481" s="226" t="s">
        <v>2830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212</v>
      </c>
      <c r="AU481" s="17" t="s">
        <v>82</v>
      </c>
    </row>
    <row r="482" s="12" customFormat="1" ht="22.8" customHeight="1">
      <c r="A482" s="12"/>
      <c r="B482" s="196"/>
      <c r="C482" s="197"/>
      <c r="D482" s="198" t="s">
        <v>72</v>
      </c>
      <c r="E482" s="210" t="s">
        <v>657</v>
      </c>
      <c r="F482" s="210" t="s">
        <v>658</v>
      </c>
      <c r="G482" s="197"/>
      <c r="H482" s="197"/>
      <c r="I482" s="200"/>
      <c r="J482" s="211">
        <f>BK482</f>
        <v>0</v>
      </c>
      <c r="K482" s="197"/>
      <c r="L482" s="202"/>
      <c r="M482" s="203"/>
      <c r="N482" s="204"/>
      <c r="O482" s="204"/>
      <c r="P482" s="205">
        <f>SUM(P483:P498)</f>
        <v>0</v>
      </c>
      <c r="Q482" s="204"/>
      <c r="R482" s="205">
        <f>SUM(R483:R498)</f>
        <v>0.072475999999999999</v>
      </c>
      <c r="S482" s="204"/>
      <c r="T482" s="206">
        <f>SUM(T483:T498)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82</v>
      </c>
      <c r="AT482" s="208" t="s">
        <v>72</v>
      </c>
      <c r="AU482" s="208" t="s">
        <v>80</v>
      </c>
      <c r="AY482" s="207" t="s">
        <v>202</v>
      </c>
      <c r="BK482" s="209">
        <f>SUM(BK483:BK498)</f>
        <v>0</v>
      </c>
    </row>
    <row r="483" s="2" customFormat="1" ht="24.15" customHeight="1">
      <c r="A483" s="38"/>
      <c r="B483" s="39"/>
      <c r="C483" s="212" t="s">
        <v>1105</v>
      </c>
      <c r="D483" s="212" t="s">
        <v>205</v>
      </c>
      <c r="E483" s="213" t="s">
        <v>5187</v>
      </c>
      <c r="F483" s="214" t="s">
        <v>5188</v>
      </c>
      <c r="G483" s="215" t="s">
        <v>208</v>
      </c>
      <c r="H483" s="216">
        <v>211.86000000000001</v>
      </c>
      <c r="I483" s="217"/>
      <c r="J483" s="218">
        <f>ROUND(I483*H483,2)</f>
        <v>0</v>
      </c>
      <c r="K483" s="214" t="s">
        <v>209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235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235</v>
      </c>
      <c r="BM483" s="223" t="s">
        <v>5189</v>
      </c>
    </row>
    <row r="484" s="2" customFormat="1">
      <c r="A484" s="38"/>
      <c r="B484" s="39"/>
      <c r="C484" s="40"/>
      <c r="D484" s="225" t="s">
        <v>212</v>
      </c>
      <c r="E484" s="40"/>
      <c r="F484" s="226" t="s">
        <v>5190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212</v>
      </c>
      <c r="AU484" s="17" t="s">
        <v>82</v>
      </c>
    </row>
    <row r="485" s="13" customFormat="1">
      <c r="A485" s="13"/>
      <c r="B485" s="230"/>
      <c r="C485" s="231"/>
      <c r="D485" s="232" t="s">
        <v>221</v>
      </c>
      <c r="E485" s="231"/>
      <c r="F485" s="234" t="s">
        <v>5191</v>
      </c>
      <c r="G485" s="231"/>
      <c r="H485" s="235">
        <v>211.86000000000001</v>
      </c>
      <c r="I485" s="236"/>
      <c r="J485" s="231"/>
      <c r="K485" s="231"/>
      <c r="L485" s="237"/>
      <c r="M485" s="238"/>
      <c r="N485" s="239"/>
      <c r="O485" s="239"/>
      <c r="P485" s="239"/>
      <c r="Q485" s="239"/>
      <c r="R485" s="239"/>
      <c r="S485" s="239"/>
      <c r="T485" s="24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1" t="s">
        <v>221</v>
      </c>
      <c r="AU485" s="241" t="s">
        <v>82</v>
      </c>
      <c r="AV485" s="13" t="s">
        <v>82</v>
      </c>
      <c r="AW485" s="13" t="s">
        <v>4</v>
      </c>
      <c r="AX485" s="13" t="s">
        <v>80</v>
      </c>
      <c r="AY485" s="241" t="s">
        <v>202</v>
      </c>
    </row>
    <row r="486" s="2" customFormat="1" ht="16.5" customHeight="1">
      <c r="A486" s="38"/>
      <c r="B486" s="39"/>
      <c r="C486" s="242" t="s">
        <v>1109</v>
      </c>
      <c r="D486" s="242" t="s">
        <v>243</v>
      </c>
      <c r="E486" s="243" t="s">
        <v>665</v>
      </c>
      <c r="F486" s="244" t="s">
        <v>666</v>
      </c>
      <c r="G486" s="245" t="s">
        <v>647</v>
      </c>
      <c r="H486" s="246">
        <v>3.4670000000000001</v>
      </c>
      <c r="I486" s="247"/>
      <c r="J486" s="248">
        <f>ROUND(I486*H486,2)</f>
        <v>0</v>
      </c>
      <c r="K486" s="244" t="s">
        <v>209</v>
      </c>
      <c r="L486" s="249"/>
      <c r="M486" s="250" t="s">
        <v>19</v>
      </c>
      <c r="N486" s="251" t="s">
        <v>44</v>
      </c>
      <c r="O486" s="84"/>
      <c r="P486" s="221">
        <f>O486*H486</f>
        <v>0</v>
      </c>
      <c r="Q486" s="221">
        <v>0.001</v>
      </c>
      <c r="R486" s="221">
        <f>Q486*H486</f>
        <v>0.003467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246</v>
      </c>
      <c r="AT486" s="223" t="s">
        <v>243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235</v>
      </c>
      <c r="BM486" s="223" t="s">
        <v>5192</v>
      </c>
    </row>
    <row r="487" s="13" customFormat="1">
      <c r="A487" s="13"/>
      <c r="B487" s="230"/>
      <c r="C487" s="231"/>
      <c r="D487" s="232" t="s">
        <v>221</v>
      </c>
      <c r="E487" s="231"/>
      <c r="F487" s="234" t="s">
        <v>5193</v>
      </c>
      <c r="G487" s="231"/>
      <c r="H487" s="235">
        <v>3.4670000000000001</v>
      </c>
      <c r="I487" s="236"/>
      <c r="J487" s="231"/>
      <c r="K487" s="231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221</v>
      </c>
      <c r="AU487" s="241" t="s">
        <v>82</v>
      </c>
      <c r="AV487" s="13" t="s">
        <v>82</v>
      </c>
      <c r="AW487" s="13" t="s">
        <v>4</v>
      </c>
      <c r="AX487" s="13" t="s">
        <v>80</v>
      </c>
      <c r="AY487" s="241" t="s">
        <v>202</v>
      </c>
    </row>
    <row r="488" s="2" customFormat="1" ht="24.15" customHeight="1">
      <c r="A488" s="38"/>
      <c r="B488" s="39"/>
      <c r="C488" s="212" t="s">
        <v>1113</v>
      </c>
      <c r="D488" s="212" t="s">
        <v>205</v>
      </c>
      <c r="E488" s="213" t="s">
        <v>5194</v>
      </c>
      <c r="F488" s="214" t="s">
        <v>5195</v>
      </c>
      <c r="G488" s="215" t="s">
        <v>208</v>
      </c>
      <c r="H488" s="216">
        <v>153.00999999999999</v>
      </c>
      <c r="I488" s="217"/>
      <c r="J488" s="218">
        <f>ROUND(I488*H488,2)</f>
        <v>0</v>
      </c>
      <c r="K488" s="214" t="s">
        <v>209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</v>
      </c>
      <c r="R488" s="221">
        <f>Q488*H488</f>
        <v>0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235</v>
      </c>
      <c r="AT488" s="223" t="s">
        <v>205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235</v>
      </c>
      <c r="BM488" s="223" t="s">
        <v>5196</v>
      </c>
    </row>
    <row r="489" s="2" customFormat="1">
      <c r="A489" s="38"/>
      <c r="B489" s="39"/>
      <c r="C489" s="40"/>
      <c r="D489" s="225" t="s">
        <v>212</v>
      </c>
      <c r="E489" s="40"/>
      <c r="F489" s="226" t="s">
        <v>5197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212</v>
      </c>
      <c r="AU489" s="17" t="s">
        <v>82</v>
      </c>
    </row>
    <row r="490" s="13" customFormat="1">
      <c r="A490" s="13"/>
      <c r="B490" s="230"/>
      <c r="C490" s="231"/>
      <c r="D490" s="232" t="s">
        <v>221</v>
      </c>
      <c r="E490" s="231"/>
      <c r="F490" s="234" t="s">
        <v>5198</v>
      </c>
      <c r="G490" s="231"/>
      <c r="H490" s="235">
        <v>153.00999999999999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221</v>
      </c>
      <c r="AU490" s="241" t="s">
        <v>82</v>
      </c>
      <c r="AV490" s="13" t="s">
        <v>82</v>
      </c>
      <c r="AW490" s="13" t="s">
        <v>4</v>
      </c>
      <c r="AX490" s="13" t="s">
        <v>80</v>
      </c>
      <c r="AY490" s="241" t="s">
        <v>202</v>
      </c>
    </row>
    <row r="491" s="2" customFormat="1" ht="16.5" customHeight="1">
      <c r="A491" s="38"/>
      <c r="B491" s="39"/>
      <c r="C491" s="242" t="s">
        <v>1117</v>
      </c>
      <c r="D491" s="242" t="s">
        <v>243</v>
      </c>
      <c r="E491" s="243" t="s">
        <v>665</v>
      </c>
      <c r="F491" s="244" t="s">
        <v>666</v>
      </c>
      <c r="G491" s="245" t="s">
        <v>647</v>
      </c>
      <c r="H491" s="246">
        <v>4.7290000000000001</v>
      </c>
      <c r="I491" s="247"/>
      <c r="J491" s="248">
        <f>ROUND(I491*H491,2)</f>
        <v>0</v>
      </c>
      <c r="K491" s="244" t="s">
        <v>209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0.001</v>
      </c>
      <c r="R491" s="221">
        <f>Q491*H491</f>
        <v>0.0047290000000000006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246</v>
      </c>
      <c r="AT491" s="223" t="s">
        <v>243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235</v>
      </c>
      <c r="BM491" s="223" t="s">
        <v>5199</v>
      </c>
    </row>
    <row r="492" s="13" customFormat="1">
      <c r="A492" s="13"/>
      <c r="B492" s="230"/>
      <c r="C492" s="231"/>
      <c r="D492" s="232" t="s">
        <v>221</v>
      </c>
      <c r="E492" s="231"/>
      <c r="F492" s="234" t="s">
        <v>5200</v>
      </c>
      <c r="G492" s="231"/>
      <c r="H492" s="235">
        <v>4.7290000000000001</v>
      </c>
      <c r="I492" s="236"/>
      <c r="J492" s="231"/>
      <c r="K492" s="231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221</v>
      </c>
      <c r="AU492" s="241" t="s">
        <v>82</v>
      </c>
      <c r="AV492" s="13" t="s">
        <v>82</v>
      </c>
      <c r="AW492" s="13" t="s">
        <v>4</v>
      </c>
      <c r="AX492" s="13" t="s">
        <v>80</v>
      </c>
      <c r="AY492" s="241" t="s">
        <v>202</v>
      </c>
    </row>
    <row r="493" s="2" customFormat="1" ht="24.15" customHeight="1">
      <c r="A493" s="38"/>
      <c r="B493" s="39"/>
      <c r="C493" s="212" t="s">
        <v>1121</v>
      </c>
      <c r="D493" s="212" t="s">
        <v>205</v>
      </c>
      <c r="E493" s="213" t="s">
        <v>5201</v>
      </c>
      <c r="F493" s="214" t="s">
        <v>5202</v>
      </c>
      <c r="G493" s="215" t="s">
        <v>268</v>
      </c>
      <c r="H493" s="216">
        <v>4</v>
      </c>
      <c r="I493" s="217"/>
      <c r="J493" s="218">
        <f>ROUND(I493*H493,2)</f>
        <v>0</v>
      </c>
      <c r="K493" s="214" t="s">
        <v>209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0.00017000000000000001</v>
      </c>
      <c r="R493" s="221">
        <f>Q493*H493</f>
        <v>0.00068000000000000005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5203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5204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 ht="16.5" customHeight="1">
      <c r="A495" s="38"/>
      <c r="B495" s="39"/>
      <c r="C495" s="212" t="s">
        <v>1125</v>
      </c>
      <c r="D495" s="212" t="s">
        <v>205</v>
      </c>
      <c r="E495" s="213" t="s">
        <v>4108</v>
      </c>
      <c r="F495" s="214" t="s">
        <v>4109</v>
      </c>
      <c r="G495" s="215" t="s">
        <v>268</v>
      </c>
      <c r="H495" s="216">
        <v>63</v>
      </c>
      <c r="I495" s="217"/>
      <c r="J495" s="218">
        <f>ROUND(I495*H495,2)</f>
        <v>0</v>
      </c>
      <c r="K495" s="214" t="s">
        <v>209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0.00036000000000000002</v>
      </c>
      <c r="R495" s="221">
        <f>Q495*H495</f>
        <v>0.022680000000000002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235</v>
      </c>
      <c r="AT495" s="223" t="s">
        <v>205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5205</v>
      </c>
    </row>
    <row r="496" s="2" customFormat="1">
      <c r="A496" s="38"/>
      <c r="B496" s="39"/>
      <c r="C496" s="40"/>
      <c r="D496" s="225" t="s">
        <v>212</v>
      </c>
      <c r="E496" s="40"/>
      <c r="F496" s="226" t="s">
        <v>4111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212</v>
      </c>
      <c r="AU496" s="17" t="s">
        <v>82</v>
      </c>
    </row>
    <row r="497" s="2" customFormat="1" ht="16.5" customHeight="1">
      <c r="A497" s="38"/>
      <c r="B497" s="39"/>
      <c r="C497" s="212" t="s">
        <v>1129</v>
      </c>
      <c r="D497" s="212" t="s">
        <v>205</v>
      </c>
      <c r="E497" s="213" t="s">
        <v>4112</v>
      </c>
      <c r="F497" s="214" t="s">
        <v>4113</v>
      </c>
      <c r="G497" s="215" t="s">
        <v>268</v>
      </c>
      <c r="H497" s="216">
        <v>62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0.00066</v>
      </c>
      <c r="R497" s="221">
        <f>Q497*H497</f>
        <v>0.040919999999999998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5206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4115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12" customFormat="1" ht="22.8" customHeight="1">
      <c r="A499" s="12"/>
      <c r="B499" s="196"/>
      <c r="C499" s="197"/>
      <c r="D499" s="198" t="s">
        <v>72</v>
      </c>
      <c r="E499" s="210" t="s">
        <v>4116</v>
      </c>
      <c r="F499" s="210" t="s">
        <v>4117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SUM(P500:P503)</f>
        <v>0</v>
      </c>
      <c r="Q499" s="204"/>
      <c r="R499" s="205">
        <f>SUM(R500:R503)</f>
        <v>0.012240000000000001</v>
      </c>
      <c r="S499" s="204"/>
      <c r="T499" s="206">
        <f>SUM(T500:T503)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82</v>
      </c>
      <c r="AT499" s="208" t="s">
        <v>72</v>
      </c>
      <c r="AU499" s="208" t="s">
        <v>80</v>
      </c>
      <c r="AY499" s="207" t="s">
        <v>202</v>
      </c>
      <c r="BK499" s="209">
        <f>SUM(BK500:BK503)</f>
        <v>0</v>
      </c>
    </row>
    <row r="500" s="2" customFormat="1" ht="16.5" customHeight="1">
      <c r="A500" s="38"/>
      <c r="B500" s="39"/>
      <c r="C500" s="212" t="s">
        <v>1133</v>
      </c>
      <c r="D500" s="212" t="s">
        <v>205</v>
      </c>
      <c r="E500" s="213" t="s">
        <v>4118</v>
      </c>
      <c r="F500" s="214" t="s">
        <v>4119</v>
      </c>
      <c r="G500" s="215" t="s">
        <v>268</v>
      </c>
      <c r="H500" s="216">
        <v>36</v>
      </c>
      <c r="I500" s="217"/>
      <c r="J500" s="218">
        <f>ROUND(I500*H500,2)</f>
        <v>0</v>
      </c>
      <c r="K500" s="214" t="s">
        <v>209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0.00020000000000000001</v>
      </c>
      <c r="R500" s="221">
        <f>Q500*H500</f>
        <v>0.0072000000000000007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235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5207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4121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2" customFormat="1" ht="24.15" customHeight="1">
      <c r="A502" s="38"/>
      <c r="B502" s="39"/>
      <c r="C502" s="212" t="s">
        <v>1138</v>
      </c>
      <c r="D502" s="212" t="s">
        <v>205</v>
      </c>
      <c r="E502" s="213" t="s">
        <v>4122</v>
      </c>
      <c r="F502" s="214" t="s">
        <v>4123</v>
      </c>
      <c r="G502" s="215" t="s">
        <v>268</v>
      </c>
      <c r="H502" s="216">
        <v>36</v>
      </c>
      <c r="I502" s="217"/>
      <c r="J502" s="218">
        <f>ROUND(I502*H502,2)</f>
        <v>0</v>
      </c>
      <c r="K502" s="214" t="s">
        <v>209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0.00013999999999999999</v>
      </c>
      <c r="R502" s="221">
        <f>Q502*H502</f>
        <v>0.0050399999999999993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235</v>
      </c>
      <c r="AT502" s="223" t="s">
        <v>205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235</v>
      </c>
      <c r="BM502" s="223" t="s">
        <v>5208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4125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12" customFormat="1" ht="25.92" customHeight="1">
      <c r="A504" s="12"/>
      <c r="B504" s="196"/>
      <c r="C504" s="197"/>
      <c r="D504" s="198" t="s">
        <v>72</v>
      </c>
      <c r="E504" s="199" t="s">
        <v>243</v>
      </c>
      <c r="F504" s="199" t="s">
        <v>669</v>
      </c>
      <c r="G504" s="197"/>
      <c r="H504" s="197"/>
      <c r="I504" s="200"/>
      <c r="J504" s="201">
        <f>BK504</f>
        <v>0</v>
      </c>
      <c r="K504" s="197"/>
      <c r="L504" s="202"/>
      <c r="M504" s="203"/>
      <c r="N504" s="204"/>
      <c r="O504" s="204"/>
      <c r="P504" s="205">
        <f>P505+P522</f>
        <v>0</v>
      </c>
      <c r="Q504" s="204"/>
      <c r="R504" s="205">
        <f>R505+R522</f>
        <v>1.2503800000000001</v>
      </c>
      <c r="S504" s="204"/>
      <c r="T504" s="206">
        <f>T505+T522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7" t="s">
        <v>227</v>
      </c>
      <c r="AT504" s="208" t="s">
        <v>72</v>
      </c>
      <c r="AU504" s="208" t="s">
        <v>73</v>
      </c>
      <c r="AY504" s="207" t="s">
        <v>202</v>
      </c>
      <c r="BK504" s="209">
        <f>BK505+BK522</f>
        <v>0</v>
      </c>
    </row>
    <row r="505" s="12" customFormat="1" ht="22.8" customHeight="1">
      <c r="A505" s="12"/>
      <c r="B505" s="196"/>
      <c r="C505" s="197"/>
      <c r="D505" s="198" t="s">
        <v>72</v>
      </c>
      <c r="E505" s="210" t="s">
        <v>5209</v>
      </c>
      <c r="F505" s="210" t="s">
        <v>5210</v>
      </c>
      <c r="G505" s="197"/>
      <c r="H505" s="197"/>
      <c r="I505" s="200"/>
      <c r="J505" s="211">
        <f>BK505</f>
        <v>0</v>
      </c>
      <c r="K505" s="197"/>
      <c r="L505" s="202"/>
      <c r="M505" s="203"/>
      <c r="N505" s="204"/>
      <c r="O505" s="204"/>
      <c r="P505" s="205">
        <f>SUM(P506:P521)</f>
        <v>0</v>
      </c>
      <c r="Q505" s="204"/>
      <c r="R505" s="205">
        <f>SUM(R506:R521)</f>
        <v>0.024200000000000003</v>
      </c>
      <c r="S505" s="204"/>
      <c r="T505" s="206">
        <f>SUM(T506:T521)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7" t="s">
        <v>227</v>
      </c>
      <c r="AT505" s="208" t="s">
        <v>72</v>
      </c>
      <c r="AU505" s="208" t="s">
        <v>80</v>
      </c>
      <c r="AY505" s="207" t="s">
        <v>202</v>
      </c>
      <c r="BK505" s="209">
        <f>SUM(BK506:BK521)</f>
        <v>0</v>
      </c>
    </row>
    <row r="506" s="2" customFormat="1" ht="16.5" customHeight="1">
      <c r="A506" s="38"/>
      <c r="B506" s="39"/>
      <c r="C506" s="212" t="s">
        <v>1142</v>
      </c>
      <c r="D506" s="212" t="s">
        <v>205</v>
      </c>
      <c r="E506" s="213" t="s">
        <v>2018</v>
      </c>
      <c r="F506" s="214" t="s">
        <v>2019</v>
      </c>
      <c r="G506" s="215" t="s">
        <v>208</v>
      </c>
      <c r="H506" s="216">
        <v>55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230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230</v>
      </c>
      <c r="BM506" s="223" t="s">
        <v>5211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2021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2" customFormat="1">
      <c r="A508" s="38"/>
      <c r="B508" s="39"/>
      <c r="C508" s="40"/>
      <c r="D508" s="232" t="s">
        <v>491</v>
      </c>
      <c r="E508" s="40"/>
      <c r="F508" s="252" t="s">
        <v>2022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491</v>
      </c>
      <c r="AU508" s="17" t="s">
        <v>82</v>
      </c>
    </row>
    <row r="509" s="2" customFormat="1" ht="16.5" customHeight="1">
      <c r="A509" s="38"/>
      <c r="B509" s="39"/>
      <c r="C509" s="242" t="s">
        <v>1146</v>
      </c>
      <c r="D509" s="242" t="s">
        <v>243</v>
      </c>
      <c r="E509" s="243" t="s">
        <v>2024</v>
      </c>
      <c r="F509" s="244" t="s">
        <v>2025</v>
      </c>
      <c r="G509" s="245" t="s">
        <v>208</v>
      </c>
      <c r="H509" s="246">
        <v>60.5</v>
      </c>
      <c r="I509" s="247"/>
      <c r="J509" s="248">
        <f>ROUND(I509*H509,2)</f>
        <v>0</v>
      </c>
      <c r="K509" s="244" t="s">
        <v>209</v>
      </c>
      <c r="L509" s="249"/>
      <c r="M509" s="250" t="s">
        <v>19</v>
      </c>
      <c r="N509" s="251" t="s">
        <v>44</v>
      </c>
      <c r="O509" s="84"/>
      <c r="P509" s="221">
        <f>O509*H509</f>
        <v>0</v>
      </c>
      <c r="Q509" s="221">
        <v>0.00040000000000000002</v>
      </c>
      <c r="R509" s="221">
        <f>Q509*H509</f>
        <v>0.024200000000000003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680</v>
      </c>
      <c r="AT509" s="223" t="s">
        <v>243</v>
      </c>
      <c r="AU509" s="223" t="s">
        <v>82</v>
      </c>
      <c r="AY509" s="17" t="s">
        <v>202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680</v>
      </c>
      <c r="BM509" s="223" t="s">
        <v>5212</v>
      </c>
    </row>
    <row r="510" s="2" customFormat="1">
      <c r="A510" s="38"/>
      <c r="B510" s="39"/>
      <c r="C510" s="40"/>
      <c r="D510" s="232" t="s">
        <v>491</v>
      </c>
      <c r="E510" s="40"/>
      <c r="F510" s="252" t="s">
        <v>5213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491</v>
      </c>
      <c r="AU510" s="17" t="s">
        <v>82</v>
      </c>
    </row>
    <row r="511" s="13" customFormat="1">
      <c r="A511" s="13"/>
      <c r="B511" s="230"/>
      <c r="C511" s="231"/>
      <c r="D511" s="232" t="s">
        <v>221</v>
      </c>
      <c r="E511" s="231"/>
      <c r="F511" s="234" t="s">
        <v>1962</v>
      </c>
      <c r="G511" s="231"/>
      <c r="H511" s="235">
        <v>60.5</v>
      </c>
      <c r="I511" s="236"/>
      <c r="J511" s="231"/>
      <c r="K511" s="231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221</v>
      </c>
      <c r="AU511" s="241" t="s">
        <v>82</v>
      </c>
      <c r="AV511" s="13" t="s">
        <v>82</v>
      </c>
      <c r="AW511" s="13" t="s">
        <v>4</v>
      </c>
      <c r="AX511" s="13" t="s">
        <v>80</v>
      </c>
      <c r="AY511" s="241" t="s">
        <v>202</v>
      </c>
    </row>
    <row r="512" s="2" customFormat="1" ht="16.5" customHeight="1">
      <c r="A512" s="38"/>
      <c r="B512" s="39"/>
      <c r="C512" s="212" t="s">
        <v>1150</v>
      </c>
      <c r="D512" s="212" t="s">
        <v>205</v>
      </c>
      <c r="E512" s="213" t="s">
        <v>2029</v>
      </c>
      <c r="F512" s="214" t="s">
        <v>2030</v>
      </c>
      <c r="G512" s="215" t="s">
        <v>2031</v>
      </c>
      <c r="H512" s="216">
        <v>55</v>
      </c>
      <c r="I512" s="217"/>
      <c r="J512" s="218">
        <f>ROUND(I512*H512,2)</f>
        <v>0</v>
      </c>
      <c r="K512" s="214" t="s">
        <v>209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230</v>
      </c>
      <c r="AT512" s="223" t="s">
        <v>205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230</v>
      </c>
      <c r="BM512" s="223" t="s">
        <v>5214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2033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2" customFormat="1" ht="16.5" customHeight="1">
      <c r="A514" s="38"/>
      <c r="B514" s="39"/>
      <c r="C514" s="212" t="s">
        <v>1155</v>
      </c>
      <c r="D514" s="212" t="s">
        <v>205</v>
      </c>
      <c r="E514" s="213" t="s">
        <v>2045</v>
      </c>
      <c r="F514" s="214" t="s">
        <v>2046</v>
      </c>
      <c r="G514" s="215" t="s">
        <v>280</v>
      </c>
      <c r="H514" s="216">
        <v>2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5215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2048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>
      <c r="A516" s="38"/>
      <c r="B516" s="39"/>
      <c r="C516" s="40"/>
      <c r="D516" s="232" t="s">
        <v>491</v>
      </c>
      <c r="E516" s="40"/>
      <c r="F516" s="252" t="s">
        <v>2049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491</v>
      </c>
      <c r="AU516" s="17" t="s">
        <v>82</v>
      </c>
    </row>
    <row r="517" s="2" customFormat="1" ht="16.5" customHeight="1">
      <c r="A517" s="38"/>
      <c r="B517" s="39"/>
      <c r="C517" s="242" t="s">
        <v>1159</v>
      </c>
      <c r="D517" s="242" t="s">
        <v>243</v>
      </c>
      <c r="E517" s="243" t="s">
        <v>2051</v>
      </c>
      <c r="F517" s="244" t="s">
        <v>2052</v>
      </c>
      <c r="G517" s="245" t="s">
        <v>280</v>
      </c>
      <c r="H517" s="246">
        <v>2</v>
      </c>
      <c r="I517" s="247"/>
      <c r="J517" s="248">
        <f>ROUND(I517*H517,2)</f>
        <v>0</v>
      </c>
      <c r="K517" s="244" t="s">
        <v>19</v>
      </c>
      <c r="L517" s="249"/>
      <c r="M517" s="250" t="s">
        <v>19</v>
      </c>
      <c r="N517" s="251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680</v>
      </c>
      <c r="AT517" s="223" t="s">
        <v>243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680</v>
      </c>
      <c r="BM517" s="223" t="s">
        <v>5216</v>
      </c>
    </row>
    <row r="518" s="2" customFormat="1">
      <c r="A518" s="38"/>
      <c r="B518" s="39"/>
      <c r="C518" s="40"/>
      <c r="D518" s="232" t="s">
        <v>491</v>
      </c>
      <c r="E518" s="40"/>
      <c r="F518" s="252" t="s">
        <v>2054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491</v>
      </c>
      <c r="AU518" s="17" t="s">
        <v>82</v>
      </c>
    </row>
    <row r="519" s="2" customFormat="1" ht="16.5" customHeight="1">
      <c r="A519" s="38"/>
      <c r="B519" s="39"/>
      <c r="C519" s="212" t="s">
        <v>1163</v>
      </c>
      <c r="D519" s="212" t="s">
        <v>205</v>
      </c>
      <c r="E519" s="213" t="s">
        <v>2056</v>
      </c>
      <c r="F519" s="214" t="s">
        <v>2057</v>
      </c>
      <c r="G519" s="215" t="s">
        <v>208</v>
      </c>
      <c r="H519" s="216">
        <v>55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</v>
      </c>
      <c r="R519" s="221">
        <f>Q519*H519</f>
        <v>0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230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230</v>
      </c>
      <c r="BM519" s="223" t="s">
        <v>5217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2059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 ht="16.5" customHeight="1">
      <c r="A521" s="38"/>
      <c r="B521" s="39"/>
      <c r="C521" s="242" t="s">
        <v>1167</v>
      </c>
      <c r="D521" s="242" t="s">
        <v>243</v>
      </c>
      <c r="E521" s="243" t="s">
        <v>5218</v>
      </c>
      <c r="F521" s="244" t="s">
        <v>5219</v>
      </c>
      <c r="G521" s="245" t="s">
        <v>280</v>
      </c>
      <c r="H521" s="246">
        <v>2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</v>
      </c>
      <c r="R521" s="221">
        <f>Q521*H521</f>
        <v>0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960</v>
      </c>
      <c r="AT521" s="223" t="s">
        <v>243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230</v>
      </c>
      <c r="BM521" s="223" t="s">
        <v>5220</v>
      </c>
    </row>
    <row r="522" s="12" customFormat="1" ht="22.8" customHeight="1">
      <c r="A522" s="12"/>
      <c r="B522" s="196"/>
      <c r="C522" s="197"/>
      <c r="D522" s="198" t="s">
        <v>72</v>
      </c>
      <c r="E522" s="210" t="s">
        <v>670</v>
      </c>
      <c r="F522" s="210" t="s">
        <v>671</v>
      </c>
      <c r="G522" s="197"/>
      <c r="H522" s="197"/>
      <c r="I522" s="200"/>
      <c r="J522" s="211">
        <f>BK522</f>
        <v>0</v>
      </c>
      <c r="K522" s="197"/>
      <c r="L522" s="202"/>
      <c r="M522" s="203"/>
      <c r="N522" s="204"/>
      <c r="O522" s="204"/>
      <c r="P522" s="205">
        <f>SUM(P523:P614)</f>
        <v>0</v>
      </c>
      <c r="Q522" s="204"/>
      <c r="R522" s="205">
        <f>SUM(R523:R614)</f>
        <v>1.2261800000000001</v>
      </c>
      <c r="S522" s="204"/>
      <c r="T522" s="206">
        <f>SUM(T523:T614)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7" t="s">
        <v>227</v>
      </c>
      <c r="AT522" s="208" t="s">
        <v>72</v>
      </c>
      <c r="AU522" s="208" t="s">
        <v>80</v>
      </c>
      <c r="AY522" s="207" t="s">
        <v>202</v>
      </c>
      <c r="BK522" s="209">
        <f>SUM(BK523:BK614)</f>
        <v>0</v>
      </c>
    </row>
    <row r="523" s="2" customFormat="1" ht="16.5" customHeight="1">
      <c r="A523" s="38"/>
      <c r="B523" s="39"/>
      <c r="C523" s="212" t="s">
        <v>1171</v>
      </c>
      <c r="D523" s="212" t="s">
        <v>205</v>
      </c>
      <c r="E523" s="213" t="s">
        <v>839</v>
      </c>
      <c r="F523" s="214" t="s">
        <v>840</v>
      </c>
      <c r="G523" s="215" t="s">
        <v>208</v>
      </c>
      <c r="H523" s="216">
        <v>96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2.0000000000000002E-05</v>
      </c>
      <c r="R523" s="221">
        <f>Q523*H523</f>
        <v>0.0019200000000000003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230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230</v>
      </c>
      <c r="BM523" s="223" t="s">
        <v>5221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842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 ht="16.5" customHeight="1">
      <c r="A525" s="38"/>
      <c r="B525" s="39"/>
      <c r="C525" s="242" t="s">
        <v>1175</v>
      </c>
      <c r="D525" s="242" t="s">
        <v>243</v>
      </c>
      <c r="E525" s="243" t="s">
        <v>849</v>
      </c>
      <c r="F525" s="244" t="s">
        <v>850</v>
      </c>
      <c r="G525" s="245" t="s">
        <v>208</v>
      </c>
      <c r="H525" s="246">
        <v>96</v>
      </c>
      <c r="I525" s="247"/>
      <c r="J525" s="248">
        <f>ROUND(I525*H525,2)</f>
        <v>0</v>
      </c>
      <c r="K525" s="244" t="s">
        <v>209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0.0082199999999999999</v>
      </c>
      <c r="R525" s="221">
        <f>Q525*H525</f>
        <v>0.78912000000000004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680</v>
      </c>
      <c r="AT525" s="223" t="s">
        <v>243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680</v>
      </c>
      <c r="BM525" s="223" t="s">
        <v>5222</v>
      </c>
    </row>
    <row r="526" s="13" customFormat="1">
      <c r="A526" s="13"/>
      <c r="B526" s="230"/>
      <c r="C526" s="231"/>
      <c r="D526" s="232" t="s">
        <v>221</v>
      </c>
      <c r="E526" s="233" t="s">
        <v>19</v>
      </c>
      <c r="F526" s="234" t="s">
        <v>5223</v>
      </c>
      <c r="G526" s="231"/>
      <c r="H526" s="235">
        <v>96</v>
      </c>
      <c r="I526" s="236"/>
      <c r="J526" s="231"/>
      <c r="K526" s="231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221</v>
      </c>
      <c r="AU526" s="241" t="s">
        <v>82</v>
      </c>
      <c r="AV526" s="13" t="s">
        <v>82</v>
      </c>
      <c r="AW526" s="13" t="s">
        <v>35</v>
      </c>
      <c r="AX526" s="13" t="s">
        <v>80</v>
      </c>
      <c r="AY526" s="241" t="s">
        <v>202</v>
      </c>
    </row>
    <row r="527" s="2" customFormat="1" ht="16.5" customHeight="1">
      <c r="A527" s="38"/>
      <c r="B527" s="39"/>
      <c r="C527" s="212" t="s">
        <v>1179</v>
      </c>
      <c r="D527" s="212" t="s">
        <v>205</v>
      </c>
      <c r="E527" s="213" t="s">
        <v>4126</v>
      </c>
      <c r="F527" s="214" t="s">
        <v>4127</v>
      </c>
      <c r="G527" s="215" t="s">
        <v>280</v>
      </c>
      <c r="H527" s="216">
        <v>1</v>
      </c>
      <c r="I527" s="217"/>
      <c r="J527" s="218">
        <f>ROUND(I527*H527,2)</f>
        <v>0</v>
      </c>
      <c r="K527" s="214" t="s">
        <v>209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4.0000000000000003E-05</v>
      </c>
      <c r="R527" s="221">
        <f>Q527*H527</f>
        <v>4.0000000000000003E-05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230</v>
      </c>
      <c r="AT527" s="223" t="s">
        <v>205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230</v>
      </c>
      <c r="BM527" s="223" t="s">
        <v>5224</v>
      </c>
    </row>
    <row r="528" s="2" customFormat="1">
      <c r="A528" s="38"/>
      <c r="B528" s="39"/>
      <c r="C528" s="40"/>
      <c r="D528" s="225" t="s">
        <v>212</v>
      </c>
      <c r="E528" s="40"/>
      <c r="F528" s="226" t="s">
        <v>4129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212</v>
      </c>
      <c r="AU528" s="17" t="s">
        <v>82</v>
      </c>
    </row>
    <row r="529" s="2" customFormat="1" ht="16.5" customHeight="1">
      <c r="A529" s="38"/>
      <c r="B529" s="39"/>
      <c r="C529" s="212" t="s">
        <v>1183</v>
      </c>
      <c r="D529" s="212" t="s">
        <v>205</v>
      </c>
      <c r="E529" s="213" t="s">
        <v>4134</v>
      </c>
      <c r="F529" s="214" t="s">
        <v>4135</v>
      </c>
      <c r="G529" s="215" t="s">
        <v>280</v>
      </c>
      <c r="H529" s="216">
        <v>2</v>
      </c>
      <c r="I529" s="217"/>
      <c r="J529" s="218">
        <f>ROUND(I529*H529,2)</f>
        <v>0</v>
      </c>
      <c r="K529" s="214" t="s">
        <v>209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0.00012</v>
      </c>
      <c r="R529" s="221">
        <f>Q529*H529</f>
        <v>0.00024000000000000001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230</v>
      </c>
      <c r="AT529" s="223" t="s">
        <v>205</v>
      </c>
      <c r="AU529" s="223" t="s">
        <v>82</v>
      </c>
      <c r="AY529" s="17" t="s">
        <v>202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80</v>
      </c>
      <c r="BK529" s="224">
        <f>ROUND(I529*H529,2)</f>
        <v>0</v>
      </c>
      <c r="BL529" s="17" t="s">
        <v>230</v>
      </c>
      <c r="BM529" s="223" t="s">
        <v>5225</v>
      </c>
    </row>
    <row r="530" s="2" customFormat="1">
      <c r="A530" s="38"/>
      <c r="B530" s="39"/>
      <c r="C530" s="40"/>
      <c r="D530" s="225" t="s">
        <v>212</v>
      </c>
      <c r="E530" s="40"/>
      <c r="F530" s="226" t="s">
        <v>4137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212</v>
      </c>
      <c r="AU530" s="17" t="s">
        <v>82</v>
      </c>
    </row>
    <row r="531" s="2" customFormat="1" ht="16.5" customHeight="1">
      <c r="A531" s="38"/>
      <c r="B531" s="39"/>
      <c r="C531" s="212" t="s">
        <v>1187</v>
      </c>
      <c r="D531" s="212" t="s">
        <v>205</v>
      </c>
      <c r="E531" s="213" t="s">
        <v>4138</v>
      </c>
      <c r="F531" s="214" t="s">
        <v>4139</v>
      </c>
      <c r="G531" s="215" t="s">
        <v>280</v>
      </c>
      <c r="H531" s="216">
        <v>1</v>
      </c>
      <c r="I531" s="217"/>
      <c r="J531" s="218">
        <f>ROUND(I531*H531,2)</f>
        <v>0</v>
      </c>
      <c r="K531" s="214" t="s">
        <v>209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0.00017000000000000001</v>
      </c>
      <c r="R531" s="221">
        <f>Q531*H531</f>
        <v>0.00017000000000000001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230</v>
      </c>
      <c r="AT531" s="223" t="s">
        <v>205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230</v>
      </c>
      <c r="BM531" s="223" t="s">
        <v>5226</v>
      </c>
    </row>
    <row r="532" s="2" customFormat="1">
      <c r="A532" s="38"/>
      <c r="B532" s="39"/>
      <c r="C532" s="40"/>
      <c r="D532" s="225" t="s">
        <v>212</v>
      </c>
      <c r="E532" s="40"/>
      <c r="F532" s="226" t="s">
        <v>4141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212</v>
      </c>
      <c r="AU532" s="17" t="s">
        <v>82</v>
      </c>
    </row>
    <row r="533" s="2" customFormat="1" ht="21.75" customHeight="1">
      <c r="A533" s="38"/>
      <c r="B533" s="39"/>
      <c r="C533" s="212" t="s">
        <v>1191</v>
      </c>
      <c r="D533" s="212" t="s">
        <v>205</v>
      </c>
      <c r="E533" s="213" t="s">
        <v>4154</v>
      </c>
      <c r="F533" s="214" t="s">
        <v>4155</v>
      </c>
      <c r="G533" s="215" t="s">
        <v>280</v>
      </c>
      <c r="H533" s="216">
        <v>0</v>
      </c>
      <c r="I533" s="217"/>
      <c r="J533" s="218">
        <f>ROUND(I533*H533,2)</f>
        <v>0</v>
      </c>
      <c r="K533" s="214" t="s">
        <v>209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2.0000000000000002E-05</v>
      </c>
      <c r="R533" s="221">
        <f>Q533*H533</f>
        <v>0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230</v>
      </c>
      <c r="AT533" s="223" t="s">
        <v>205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230</v>
      </c>
      <c r="BM533" s="223" t="s">
        <v>5227</v>
      </c>
    </row>
    <row r="534" s="2" customFormat="1">
      <c r="A534" s="38"/>
      <c r="B534" s="39"/>
      <c r="C534" s="40"/>
      <c r="D534" s="225" t="s">
        <v>212</v>
      </c>
      <c r="E534" s="40"/>
      <c r="F534" s="226" t="s">
        <v>4157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212</v>
      </c>
      <c r="AU534" s="17" t="s">
        <v>82</v>
      </c>
    </row>
    <row r="535" s="2" customFormat="1" ht="16.5" customHeight="1">
      <c r="A535" s="38"/>
      <c r="B535" s="39"/>
      <c r="C535" s="242" t="s">
        <v>1195</v>
      </c>
      <c r="D535" s="242" t="s">
        <v>243</v>
      </c>
      <c r="E535" s="243" t="s">
        <v>4158</v>
      </c>
      <c r="F535" s="244" t="s">
        <v>4159</v>
      </c>
      <c r="G535" s="245" t="s">
        <v>280</v>
      </c>
      <c r="H535" s="246">
        <v>0</v>
      </c>
      <c r="I535" s="247"/>
      <c r="J535" s="248">
        <f>ROUND(I535*H535,2)</f>
        <v>0</v>
      </c>
      <c r="K535" s="244" t="s">
        <v>19</v>
      </c>
      <c r="L535" s="249"/>
      <c r="M535" s="250" t="s">
        <v>19</v>
      </c>
      <c r="N535" s="251" t="s">
        <v>44</v>
      </c>
      <c r="O535" s="84"/>
      <c r="P535" s="221">
        <f>O535*H535</f>
        <v>0</v>
      </c>
      <c r="Q535" s="221">
        <v>0.001</v>
      </c>
      <c r="R535" s="221">
        <f>Q535*H535</f>
        <v>0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246</v>
      </c>
      <c r="AT535" s="223" t="s">
        <v>243</v>
      </c>
      <c r="AU535" s="223" t="s">
        <v>82</v>
      </c>
      <c r="AY535" s="17" t="s">
        <v>202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235</v>
      </c>
      <c r="BM535" s="223" t="s">
        <v>5228</v>
      </c>
    </row>
    <row r="536" s="2" customFormat="1" ht="16.5" customHeight="1">
      <c r="A536" s="38"/>
      <c r="B536" s="39"/>
      <c r="C536" s="242" t="s">
        <v>1199</v>
      </c>
      <c r="D536" s="242" t="s">
        <v>243</v>
      </c>
      <c r="E536" s="243" t="s">
        <v>4161</v>
      </c>
      <c r="F536" s="244" t="s">
        <v>4162</v>
      </c>
      <c r="G536" s="245" t="s">
        <v>280</v>
      </c>
      <c r="H536" s="246">
        <v>0</v>
      </c>
      <c r="I536" s="247"/>
      <c r="J536" s="248">
        <f>ROUND(I536*H536,2)</f>
        <v>0</v>
      </c>
      <c r="K536" s="244" t="s">
        <v>19</v>
      </c>
      <c r="L536" s="249"/>
      <c r="M536" s="250" t="s">
        <v>19</v>
      </c>
      <c r="N536" s="251" t="s">
        <v>44</v>
      </c>
      <c r="O536" s="84"/>
      <c r="P536" s="221">
        <f>O536*H536</f>
        <v>0</v>
      </c>
      <c r="Q536" s="221">
        <v>0</v>
      </c>
      <c r="R536" s="221">
        <f>Q536*H536</f>
        <v>0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246</v>
      </c>
      <c r="AT536" s="223" t="s">
        <v>243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235</v>
      </c>
      <c r="BM536" s="223" t="s">
        <v>5229</v>
      </c>
    </row>
    <row r="537" s="2" customFormat="1">
      <c r="A537" s="38"/>
      <c r="B537" s="39"/>
      <c r="C537" s="40"/>
      <c r="D537" s="232" t="s">
        <v>491</v>
      </c>
      <c r="E537" s="40"/>
      <c r="F537" s="252" t="s">
        <v>4164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491</v>
      </c>
      <c r="AU537" s="17" t="s">
        <v>82</v>
      </c>
    </row>
    <row r="538" s="2" customFormat="1" ht="24.15" customHeight="1">
      <c r="A538" s="38"/>
      <c r="B538" s="39"/>
      <c r="C538" s="242" t="s">
        <v>1203</v>
      </c>
      <c r="D538" s="242" t="s">
        <v>243</v>
      </c>
      <c r="E538" s="243" t="s">
        <v>4165</v>
      </c>
      <c r="F538" s="244" t="s">
        <v>4166</v>
      </c>
      <c r="G538" s="245" t="s">
        <v>280</v>
      </c>
      <c r="H538" s="246">
        <v>0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</v>
      </c>
      <c r="R538" s="221">
        <f>Q538*H538</f>
        <v>0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246</v>
      </c>
      <c r="AT538" s="223" t="s">
        <v>243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235</v>
      </c>
      <c r="BM538" s="223" t="s">
        <v>5230</v>
      </c>
    </row>
    <row r="539" s="2" customFormat="1">
      <c r="A539" s="38"/>
      <c r="B539" s="39"/>
      <c r="C539" s="40"/>
      <c r="D539" s="232" t="s">
        <v>491</v>
      </c>
      <c r="E539" s="40"/>
      <c r="F539" s="252" t="s">
        <v>4164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491</v>
      </c>
      <c r="AU539" s="17" t="s">
        <v>82</v>
      </c>
    </row>
    <row r="540" s="2" customFormat="1" ht="21.75" customHeight="1">
      <c r="A540" s="38"/>
      <c r="B540" s="39"/>
      <c r="C540" s="212" t="s">
        <v>1207</v>
      </c>
      <c r="D540" s="212" t="s">
        <v>205</v>
      </c>
      <c r="E540" s="213" t="s">
        <v>4168</v>
      </c>
      <c r="F540" s="214" t="s">
        <v>4169</v>
      </c>
      <c r="G540" s="215" t="s">
        <v>280</v>
      </c>
      <c r="H540" s="216">
        <v>40</v>
      </c>
      <c r="I540" s="217"/>
      <c r="J540" s="218">
        <f>ROUND(I540*H540,2)</f>
        <v>0</v>
      </c>
      <c r="K540" s="214" t="s">
        <v>209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2.0000000000000002E-05</v>
      </c>
      <c r="R540" s="221">
        <f>Q540*H540</f>
        <v>0.00080000000000000004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230</v>
      </c>
      <c r="AT540" s="223" t="s">
        <v>205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230</v>
      </c>
      <c r="BM540" s="223" t="s">
        <v>5231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4171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2" customFormat="1" ht="16.5" customHeight="1">
      <c r="A542" s="38"/>
      <c r="B542" s="39"/>
      <c r="C542" s="242" t="s">
        <v>1211</v>
      </c>
      <c r="D542" s="242" t="s">
        <v>243</v>
      </c>
      <c r="E542" s="243" t="s">
        <v>4172</v>
      </c>
      <c r="F542" s="244" t="s">
        <v>5232</v>
      </c>
      <c r="G542" s="245" t="s">
        <v>280</v>
      </c>
      <c r="H542" s="246">
        <v>24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4"/>
      <c r="P542" s="221">
        <f>O542*H542</f>
        <v>0</v>
      </c>
      <c r="Q542" s="221">
        <v>0.0019</v>
      </c>
      <c r="R542" s="221">
        <f>Q542*H542</f>
        <v>0.045600000000000002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246</v>
      </c>
      <c r="AT542" s="223" t="s">
        <v>243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235</v>
      </c>
      <c r="BM542" s="223" t="s">
        <v>5233</v>
      </c>
    </row>
    <row r="543" s="2" customFormat="1">
      <c r="A543" s="38"/>
      <c r="B543" s="39"/>
      <c r="C543" s="40"/>
      <c r="D543" s="232" t="s">
        <v>491</v>
      </c>
      <c r="E543" s="40"/>
      <c r="F543" s="252" t="s">
        <v>492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491</v>
      </c>
      <c r="AU543" s="17" t="s">
        <v>82</v>
      </c>
    </row>
    <row r="544" s="2" customFormat="1" ht="16.5" customHeight="1">
      <c r="A544" s="38"/>
      <c r="B544" s="39"/>
      <c r="C544" s="242" t="s">
        <v>1215</v>
      </c>
      <c r="D544" s="242" t="s">
        <v>243</v>
      </c>
      <c r="E544" s="243" t="s">
        <v>4174</v>
      </c>
      <c r="F544" s="244" t="s">
        <v>5234</v>
      </c>
      <c r="G544" s="245" t="s">
        <v>280</v>
      </c>
      <c r="H544" s="246">
        <v>16</v>
      </c>
      <c r="I544" s="247"/>
      <c r="J544" s="248">
        <f>ROUND(I544*H544,2)</f>
        <v>0</v>
      </c>
      <c r="K544" s="244" t="s">
        <v>19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0.00016000000000000001</v>
      </c>
      <c r="R544" s="221">
        <f>Q544*H544</f>
        <v>0.0025600000000000002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246</v>
      </c>
      <c r="AT544" s="223" t="s">
        <v>243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235</v>
      </c>
      <c r="BM544" s="223" t="s">
        <v>5235</v>
      </c>
    </row>
    <row r="545" s="2" customFormat="1" ht="21.75" customHeight="1">
      <c r="A545" s="38"/>
      <c r="B545" s="39"/>
      <c r="C545" s="212" t="s">
        <v>1219</v>
      </c>
      <c r="D545" s="212" t="s">
        <v>205</v>
      </c>
      <c r="E545" s="213" t="s">
        <v>4179</v>
      </c>
      <c r="F545" s="214" t="s">
        <v>4180</v>
      </c>
      <c r="G545" s="215" t="s">
        <v>280</v>
      </c>
      <c r="H545" s="216">
        <v>61</v>
      </c>
      <c r="I545" s="217"/>
      <c r="J545" s="218">
        <f>ROUND(I545*H545,2)</f>
        <v>0</v>
      </c>
      <c r="K545" s="214" t="s">
        <v>209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3.0000000000000001E-05</v>
      </c>
      <c r="R545" s="221">
        <f>Q545*H545</f>
        <v>0.00183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230</v>
      </c>
      <c r="AT545" s="223" t="s">
        <v>205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230</v>
      </c>
      <c r="BM545" s="223" t="s">
        <v>5236</v>
      </c>
    </row>
    <row r="546" s="2" customFormat="1">
      <c r="A546" s="38"/>
      <c r="B546" s="39"/>
      <c r="C546" s="40"/>
      <c r="D546" s="225" t="s">
        <v>212</v>
      </c>
      <c r="E546" s="40"/>
      <c r="F546" s="226" t="s">
        <v>4182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212</v>
      </c>
      <c r="AU546" s="17" t="s">
        <v>82</v>
      </c>
    </row>
    <row r="547" s="2" customFormat="1" ht="16.5" customHeight="1">
      <c r="A547" s="38"/>
      <c r="B547" s="39"/>
      <c r="C547" s="242" t="s">
        <v>1223</v>
      </c>
      <c r="D547" s="242" t="s">
        <v>243</v>
      </c>
      <c r="E547" s="243" t="s">
        <v>950</v>
      </c>
      <c r="F547" s="244" t="s">
        <v>951</v>
      </c>
      <c r="G547" s="245" t="s">
        <v>280</v>
      </c>
      <c r="H547" s="246">
        <v>4</v>
      </c>
      <c r="I547" s="247"/>
      <c r="J547" s="248">
        <f>ROUND(I547*H547,2)</f>
        <v>0</v>
      </c>
      <c r="K547" s="244" t="s">
        <v>19</v>
      </c>
      <c r="L547" s="249"/>
      <c r="M547" s="250" t="s">
        <v>19</v>
      </c>
      <c r="N547" s="251" t="s">
        <v>44</v>
      </c>
      <c r="O547" s="84"/>
      <c r="P547" s="221">
        <f>O547*H547</f>
        <v>0</v>
      </c>
      <c r="Q547" s="221">
        <v>0.0019</v>
      </c>
      <c r="R547" s="221">
        <f>Q547*H547</f>
        <v>0.0076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246</v>
      </c>
      <c r="AT547" s="223" t="s">
        <v>243</v>
      </c>
      <c r="AU547" s="223" t="s">
        <v>82</v>
      </c>
      <c r="AY547" s="17" t="s">
        <v>202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80</v>
      </c>
      <c r="BK547" s="224">
        <f>ROUND(I547*H547,2)</f>
        <v>0</v>
      </c>
      <c r="BL547" s="17" t="s">
        <v>235</v>
      </c>
      <c r="BM547" s="223" t="s">
        <v>5237</v>
      </c>
    </row>
    <row r="548" s="2" customFormat="1">
      <c r="A548" s="38"/>
      <c r="B548" s="39"/>
      <c r="C548" s="40"/>
      <c r="D548" s="232" t="s">
        <v>491</v>
      </c>
      <c r="E548" s="40"/>
      <c r="F548" s="252" t="s">
        <v>492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491</v>
      </c>
      <c r="AU548" s="17" t="s">
        <v>82</v>
      </c>
    </row>
    <row r="549" s="2" customFormat="1" ht="16.5" customHeight="1">
      <c r="A549" s="38"/>
      <c r="B549" s="39"/>
      <c r="C549" s="242" t="s">
        <v>1227</v>
      </c>
      <c r="D549" s="242" t="s">
        <v>243</v>
      </c>
      <c r="E549" s="243" t="s">
        <v>954</v>
      </c>
      <c r="F549" s="244" t="s">
        <v>955</v>
      </c>
      <c r="G549" s="245" t="s">
        <v>280</v>
      </c>
      <c r="H549" s="246">
        <v>56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0.00016000000000000001</v>
      </c>
      <c r="R549" s="221">
        <f>Q549*H549</f>
        <v>0.008960000000000001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246</v>
      </c>
      <c r="AT549" s="223" t="s">
        <v>243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235</v>
      </c>
      <c r="BM549" s="223" t="s">
        <v>5238</v>
      </c>
    </row>
    <row r="550" s="2" customFormat="1" ht="16.5" customHeight="1">
      <c r="A550" s="38"/>
      <c r="B550" s="39"/>
      <c r="C550" s="242" t="s">
        <v>1231</v>
      </c>
      <c r="D550" s="242" t="s">
        <v>243</v>
      </c>
      <c r="E550" s="243" t="s">
        <v>4188</v>
      </c>
      <c r="F550" s="244" t="s">
        <v>5239</v>
      </c>
      <c r="G550" s="245" t="s">
        <v>280</v>
      </c>
      <c r="H550" s="246">
        <v>1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0.0048199999999999996</v>
      </c>
      <c r="R550" s="221">
        <f>Q550*H550</f>
        <v>0.0048199999999999996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246</v>
      </c>
      <c r="AT550" s="223" t="s">
        <v>243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235</v>
      </c>
      <c r="BM550" s="223" t="s">
        <v>5240</v>
      </c>
    </row>
    <row r="551" s="2" customFormat="1" ht="16.5" customHeight="1">
      <c r="A551" s="38"/>
      <c r="B551" s="39"/>
      <c r="C551" s="242" t="s">
        <v>1235</v>
      </c>
      <c r="D551" s="242" t="s">
        <v>243</v>
      </c>
      <c r="E551" s="243" t="s">
        <v>5241</v>
      </c>
      <c r="F551" s="244" t="s">
        <v>5242</v>
      </c>
      <c r="G551" s="245" t="s">
        <v>280</v>
      </c>
      <c r="H551" s="246">
        <v>0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246</v>
      </c>
      <c r="AT551" s="223" t="s">
        <v>243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235</v>
      </c>
      <c r="BM551" s="223" t="s">
        <v>5243</v>
      </c>
    </row>
    <row r="552" s="2" customFormat="1" ht="21.75" customHeight="1">
      <c r="A552" s="38"/>
      <c r="B552" s="39"/>
      <c r="C552" s="212" t="s">
        <v>1239</v>
      </c>
      <c r="D552" s="212" t="s">
        <v>205</v>
      </c>
      <c r="E552" s="213" t="s">
        <v>1020</v>
      </c>
      <c r="F552" s="214" t="s">
        <v>1021</v>
      </c>
      <c r="G552" s="215" t="s">
        <v>280</v>
      </c>
      <c r="H552" s="216">
        <v>74</v>
      </c>
      <c r="I552" s="217"/>
      <c r="J552" s="218">
        <f>ROUND(I552*H552,2)</f>
        <v>0</v>
      </c>
      <c r="K552" s="214" t="s">
        <v>209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6.9999999999999994E-05</v>
      </c>
      <c r="R552" s="221">
        <f>Q552*H552</f>
        <v>0.0051799999999999997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230</v>
      </c>
      <c r="AT552" s="223" t="s">
        <v>205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230</v>
      </c>
      <c r="BM552" s="223" t="s">
        <v>5244</v>
      </c>
    </row>
    <row r="553" s="2" customFormat="1">
      <c r="A553" s="38"/>
      <c r="B553" s="39"/>
      <c r="C553" s="40"/>
      <c r="D553" s="225" t="s">
        <v>212</v>
      </c>
      <c r="E553" s="40"/>
      <c r="F553" s="226" t="s">
        <v>1023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212</v>
      </c>
      <c r="AU553" s="17" t="s">
        <v>82</v>
      </c>
    </row>
    <row r="554" s="2" customFormat="1" ht="16.5" customHeight="1">
      <c r="A554" s="38"/>
      <c r="B554" s="39"/>
      <c r="C554" s="242" t="s">
        <v>1243</v>
      </c>
      <c r="D554" s="242" t="s">
        <v>243</v>
      </c>
      <c r="E554" s="243" t="s">
        <v>1012</v>
      </c>
      <c r="F554" s="244" t="s">
        <v>1013</v>
      </c>
      <c r="G554" s="245" t="s">
        <v>280</v>
      </c>
      <c r="H554" s="246">
        <v>6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4"/>
      <c r="P554" s="221">
        <f>O554*H554</f>
        <v>0</v>
      </c>
      <c r="Q554" s="221">
        <v>0.0019</v>
      </c>
      <c r="R554" s="221">
        <f>Q554*H554</f>
        <v>0.0114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246</v>
      </c>
      <c r="AT554" s="223" t="s">
        <v>243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235</v>
      </c>
      <c r="BM554" s="223" t="s">
        <v>5245</v>
      </c>
    </row>
    <row r="555" s="2" customFormat="1">
      <c r="A555" s="38"/>
      <c r="B555" s="39"/>
      <c r="C555" s="40"/>
      <c r="D555" s="232" t="s">
        <v>491</v>
      </c>
      <c r="E555" s="40"/>
      <c r="F555" s="252" t="s">
        <v>492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491</v>
      </c>
      <c r="AU555" s="17" t="s">
        <v>82</v>
      </c>
    </row>
    <row r="556" s="2" customFormat="1" ht="16.5" customHeight="1">
      <c r="A556" s="38"/>
      <c r="B556" s="39"/>
      <c r="C556" s="242" t="s">
        <v>1248</v>
      </c>
      <c r="D556" s="242" t="s">
        <v>243</v>
      </c>
      <c r="E556" s="243" t="s">
        <v>1016</v>
      </c>
      <c r="F556" s="244" t="s">
        <v>1017</v>
      </c>
      <c r="G556" s="245" t="s">
        <v>280</v>
      </c>
      <c r="H556" s="246">
        <v>62</v>
      </c>
      <c r="I556" s="247"/>
      <c r="J556" s="248">
        <f>ROUND(I556*H556,2)</f>
        <v>0</v>
      </c>
      <c r="K556" s="244" t="s">
        <v>19</v>
      </c>
      <c r="L556" s="249"/>
      <c r="M556" s="250" t="s">
        <v>19</v>
      </c>
      <c r="N556" s="251" t="s">
        <v>44</v>
      </c>
      <c r="O556" s="84"/>
      <c r="P556" s="221">
        <f>O556*H556</f>
        <v>0</v>
      </c>
      <c r="Q556" s="221">
        <v>0.00016000000000000001</v>
      </c>
      <c r="R556" s="221">
        <f>Q556*H556</f>
        <v>0.00992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246</v>
      </c>
      <c r="AT556" s="223" t="s">
        <v>243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235</v>
      </c>
      <c r="BM556" s="223" t="s">
        <v>5246</v>
      </c>
    </row>
    <row r="557" s="2" customFormat="1" ht="16.5" customHeight="1">
      <c r="A557" s="38"/>
      <c r="B557" s="39"/>
      <c r="C557" s="242" t="s">
        <v>1252</v>
      </c>
      <c r="D557" s="242" t="s">
        <v>243</v>
      </c>
      <c r="E557" s="243" t="s">
        <v>4202</v>
      </c>
      <c r="F557" s="244" t="s">
        <v>4186</v>
      </c>
      <c r="G557" s="245" t="s">
        <v>280</v>
      </c>
      <c r="H557" s="246">
        <v>1</v>
      </c>
      <c r="I557" s="247"/>
      <c r="J557" s="248">
        <f>ROUND(I557*H557,2)</f>
        <v>0</v>
      </c>
      <c r="K557" s="244" t="s">
        <v>19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0.0048199999999999996</v>
      </c>
      <c r="R557" s="221">
        <f>Q557*H557</f>
        <v>0.0048199999999999996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246</v>
      </c>
      <c r="AT557" s="223" t="s">
        <v>243</v>
      </c>
      <c r="AU557" s="223" t="s">
        <v>82</v>
      </c>
      <c r="AY557" s="17" t="s">
        <v>202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235</v>
      </c>
      <c r="BM557" s="223" t="s">
        <v>5247</v>
      </c>
    </row>
    <row r="558" s="2" customFormat="1" ht="16.5" customHeight="1">
      <c r="A558" s="38"/>
      <c r="B558" s="39"/>
      <c r="C558" s="242" t="s">
        <v>1256</v>
      </c>
      <c r="D558" s="242" t="s">
        <v>243</v>
      </c>
      <c r="E558" s="243" t="s">
        <v>4207</v>
      </c>
      <c r="F558" s="244" t="s">
        <v>4186</v>
      </c>
      <c r="G558" s="245" t="s">
        <v>280</v>
      </c>
      <c r="H558" s="246">
        <v>0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0.0048199999999999996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246</v>
      </c>
      <c r="AT558" s="223" t="s">
        <v>243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235</v>
      </c>
      <c r="BM558" s="223" t="s">
        <v>5248</v>
      </c>
    </row>
    <row r="559" s="2" customFormat="1" ht="16.5" customHeight="1">
      <c r="A559" s="38"/>
      <c r="B559" s="39"/>
      <c r="C559" s="242" t="s">
        <v>1260</v>
      </c>
      <c r="D559" s="242" t="s">
        <v>243</v>
      </c>
      <c r="E559" s="243" t="s">
        <v>5249</v>
      </c>
      <c r="F559" s="244" t="s">
        <v>5250</v>
      </c>
      <c r="G559" s="245" t="s">
        <v>280</v>
      </c>
      <c r="H559" s="246">
        <v>0</v>
      </c>
      <c r="I559" s="247"/>
      <c r="J559" s="248">
        <f>ROUND(I559*H559,2)</f>
        <v>0</v>
      </c>
      <c r="K559" s="244" t="s">
        <v>19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246</v>
      </c>
      <c r="AT559" s="223" t="s">
        <v>243</v>
      </c>
      <c r="AU559" s="223" t="s">
        <v>82</v>
      </c>
      <c r="AY559" s="17" t="s">
        <v>202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235</v>
      </c>
      <c r="BM559" s="223" t="s">
        <v>5251</v>
      </c>
    </row>
    <row r="560" s="2" customFormat="1" ht="16.5" customHeight="1">
      <c r="A560" s="38"/>
      <c r="B560" s="39"/>
      <c r="C560" s="242" t="s">
        <v>1263</v>
      </c>
      <c r="D560" s="242" t="s">
        <v>243</v>
      </c>
      <c r="E560" s="243" t="s">
        <v>4221</v>
      </c>
      <c r="F560" s="244" t="s">
        <v>5252</v>
      </c>
      <c r="G560" s="245" t="s">
        <v>280</v>
      </c>
      <c r="H560" s="246">
        <v>1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</v>
      </c>
      <c r="R560" s="221">
        <f>Q560*H560</f>
        <v>0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246</v>
      </c>
      <c r="AT560" s="223" t="s">
        <v>243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235</v>
      </c>
      <c r="BM560" s="223" t="s">
        <v>5253</v>
      </c>
    </row>
    <row r="561" s="2" customFormat="1" ht="16.5" customHeight="1">
      <c r="A561" s="38"/>
      <c r="B561" s="39"/>
      <c r="C561" s="242" t="s">
        <v>1268</v>
      </c>
      <c r="D561" s="242" t="s">
        <v>243</v>
      </c>
      <c r="E561" s="243" t="s">
        <v>5254</v>
      </c>
      <c r="F561" s="244" t="s">
        <v>5255</v>
      </c>
      <c r="G561" s="245" t="s">
        <v>280</v>
      </c>
      <c r="H561" s="246">
        <v>0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</v>
      </c>
      <c r="R561" s="221">
        <f>Q561*H561</f>
        <v>0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246</v>
      </c>
      <c r="AT561" s="223" t="s">
        <v>243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235</v>
      </c>
      <c r="BM561" s="223" t="s">
        <v>5256</v>
      </c>
    </row>
    <row r="562" s="2" customFormat="1" ht="21.75" customHeight="1">
      <c r="A562" s="38"/>
      <c r="B562" s="39"/>
      <c r="C562" s="212" t="s">
        <v>1272</v>
      </c>
      <c r="D562" s="212" t="s">
        <v>205</v>
      </c>
      <c r="E562" s="213" t="s">
        <v>1044</v>
      </c>
      <c r="F562" s="214" t="s">
        <v>1045</v>
      </c>
      <c r="G562" s="215" t="s">
        <v>280</v>
      </c>
      <c r="H562" s="216">
        <v>36</v>
      </c>
      <c r="I562" s="217"/>
      <c r="J562" s="218">
        <f>ROUND(I562*H562,2)</f>
        <v>0</v>
      </c>
      <c r="K562" s="214" t="s">
        <v>209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9.0000000000000006E-05</v>
      </c>
      <c r="R562" s="221">
        <f>Q562*H562</f>
        <v>0.0032400000000000003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230</v>
      </c>
      <c r="AT562" s="223" t="s">
        <v>205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230</v>
      </c>
      <c r="BM562" s="223" t="s">
        <v>5257</v>
      </c>
    </row>
    <row r="563" s="2" customFormat="1">
      <c r="A563" s="38"/>
      <c r="B563" s="39"/>
      <c r="C563" s="40"/>
      <c r="D563" s="225" t="s">
        <v>212</v>
      </c>
      <c r="E563" s="40"/>
      <c r="F563" s="226" t="s">
        <v>1047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212</v>
      </c>
      <c r="AU563" s="17" t="s">
        <v>82</v>
      </c>
    </row>
    <row r="564" s="2" customFormat="1" ht="16.5" customHeight="1">
      <c r="A564" s="38"/>
      <c r="B564" s="39"/>
      <c r="C564" s="242" t="s">
        <v>1276</v>
      </c>
      <c r="D564" s="242" t="s">
        <v>243</v>
      </c>
      <c r="E564" s="243" t="s">
        <v>1057</v>
      </c>
      <c r="F564" s="244" t="s">
        <v>1058</v>
      </c>
      <c r="G564" s="245" t="s">
        <v>280</v>
      </c>
      <c r="H564" s="246">
        <v>0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0.0019</v>
      </c>
      <c r="R564" s="221">
        <f>Q564*H564</f>
        <v>0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246</v>
      </c>
      <c r="AT564" s="223" t="s">
        <v>243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235</v>
      </c>
      <c r="BM564" s="223" t="s">
        <v>5258</v>
      </c>
    </row>
    <row r="565" s="2" customFormat="1">
      <c r="A565" s="38"/>
      <c r="B565" s="39"/>
      <c r="C565" s="40"/>
      <c r="D565" s="232" t="s">
        <v>491</v>
      </c>
      <c r="E565" s="40"/>
      <c r="F565" s="252" t="s">
        <v>492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491</v>
      </c>
      <c r="AU565" s="17" t="s">
        <v>82</v>
      </c>
    </row>
    <row r="566" s="2" customFormat="1" ht="16.5" customHeight="1">
      <c r="A566" s="38"/>
      <c r="B566" s="39"/>
      <c r="C566" s="242" t="s">
        <v>1280</v>
      </c>
      <c r="D566" s="242" t="s">
        <v>243</v>
      </c>
      <c r="E566" s="243" t="s">
        <v>1061</v>
      </c>
      <c r="F566" s="244" t="s">
        <v>1062</v>
      </c>
      <c r="G566" s="245" t="s">
        <v>280</v>
      </c>
      <c r="H566" s="246">
        <v>33</v>
      </c>
      <c r="I566" s="247"/>
      <c r="J566" s="248">
        <f>ROUND(I566*H566,2)</f>
        <v>0</v>
      </c>
      <c r="K566" s="244" t="s">
        <v>19</v>
      </c>
      <c r="L566" s="249"/>
      <c r="M566" s="250" t="s">
        <v>19</v>
      </c>
      <c r="N566" s="251" t="s">
        <v>44</v>
      </c>
      <c r="O566" s="84"/>
      <c r="P566" s="221">
        <f>O566*H566</f>
        <v>0</v>
      </c>
      <c r="Q566" s="221">
        <v>0.00016000000000000001</v>
      </c>
      <c r="R566" s="221">
        <f>Q566*H566</f>
        <v>0.0052800000000000008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246</v>
      </c>
      <c r="AT566" s="223" t="s">
        <v>243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235</v>
      </c>
      <c r="BM566" s="223" t="s">
        <v>5259</v>
      </c>
    </row>
    <row r="567" s="2" customFormat="1" ht="16.5" customHeight="1">
      <c r="A567" s="38"/>
      <c r="B567" s="39"/>
      <c r="C567" s="242" t="s">
        <v>1284</v>
      </c>
      <c r="D567" s="242" t="s">
        <v>243</v>
      </c>
      <c r="E567" s="243" t="s">
        <v>5260</v>
      </c>
      <c r="F567" s="244" t="s">
        <v>4186</v>
      </c>
      <c r="G567" s="245" t="s">
        <v>280</v>
      </c>
      <c r="H567" s="246">
        <v>2</v>
      </c>
      <c r="I567" s="247"/>
      <c r="J567" s="248">
        <f>ROUND(I567*H567,2)</f>
        <v>0</v>
      </c>
      <c r="K567" s="244" t="s">
        <v>19</v>
      </c>
      <c r="L567" s="249"/>
      <c r="M567" s="250" t="s">
        <v>19</v>
      </c>
      <c r="N567" s="251" t="s">
        <v>44</v>
      </c>
      <c r="O567" s="84"/>
      <c r="P567" s="221">
        <f>O567*H567</f>
        <v>0</v>
      </c>
      <c r="Q567" s="221">
        <v>0.0048199999999999996</v>
      </c>
      <c r="R567" s="221">
        <f>Q567*H567</f>
        <v>0.0096399999999999993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246</v>
      </c>
      <c r="AT567" s="223" t="s">
        <v>243</v>
      </c>
      <c r="AU567" s="223" t="s">
        <v>82</v>
      </c>
      <c r="AY567" s="17" t="s">
        <v>202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235</v>
      </c>
      <c r="BM567" s="223" t="s">
        <v>5261</v>
      </c>
    </row>
    <row r="568" s="2" customFormat="1" ht="16.5" customHeight="1">
      <c r="A568" s="38"/>
      <c r="B568" s="39"/>
      <c r="C568" s="242" t="s">
        <v>1289</v>
      </c>
      <c r="D568" s="242" t="s">
        <v>243</v>
      </c>
      <c r="E568" s="243" t="s">
        <v>4232</v>
      </c>
      <c r="F568" s="244" t="s">
        <v>4186</v>
      </c>
      <c r="G568" s="245" t="s">
        <v>280</v>
      </c>
      <c r="H568" s="246">
        <v>1</v>
      </c>
      <c r="I568" s="247"/>
      <c r="J568" s="248">
        <f>ROUND(I568*H568,2)</f>
        <v>0</v>
      </c>
      <c r="K568" s="244" t="s">
        <v>19</v>
      </c>
      <c r="L568" s="249"/>
      <c r="M568" s="250" t="s">
        <v>19</v>
      </c>
      <c r="N568" s="251" t="s">
        <v>44</v>
      </c>
      <c r="O568" s="84"/>
      <c r="P568" s="221">
        <f>O568*H568</f>
        <v>0</v>
      </c>
      <c r="Q568" s="221">
        <v>0.0048199999999999996</v>
      </c>
      <c r="R568" s="221">
        <f>Q568*H568</f>
        <v>0.0048199999999999996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246</v>
      </c>
      <c r="AT568" s="223" t="s">
        <v>243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235</v>
      </c>
      <c r="BM568" s="223" t="s">
        <v>5262</v>
      </c>
    </row>
    <row r="569" s="2" customFormat="1" ht="16.5" customHeight="1">
      <c r="A569" s="38"/>
      <c r="B569" s="39"/>
      <c r="C569" s="242" t="s">
        <v>1293</v>
      </c>
      <c r="D569" s="242" t="s">
        <v>243</v>
      </c>
      <c r="E569" s="243" t="s">
        <v>4229</v>
      </c>
      <c r="F569" s="244" t="s">
        <v>4230</v>
      </c>
      <c r="G569" s="245" t="s">
        <v>280</v>
      </c>
      <c r="H569" s="246">
        <v>0</v>
      </c>
      <c r="I569" s="247"/>
      <c r="J569" s="248">
        <f>ROUND(I569*H569,2)</f>
        <v>0</v>
      </c>
      <c r="K569" s="244" t="s">
        <v>209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0.00012</v>
      </c>
      <c r="R569" s="221">
        <f>Q569*H569</f>
        <v>0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246</v>
      </c>
      <c r="AT569" s="223" t="s">
        <v>243</v>
      </c>
      <c r="AU569" s="223" t="s">
        <v>82</v>
      </c>
      <c r="AY569" s="17" t="s">
        <v>202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235</v>
      </c>
      <c r="BM569" s="223" t="s">
        <v>5263</v>
      </c>
    </row>
    <row r="570" s="2" customFormat="1" ht="16.5" customHeight="1">
      <c r="A570" s="38"/>
      <c r="B570" s="39"/>
      <c r="C570" s="242" t="s">
        <v>1297</v>
      </c>
      <c r="D570" s="242" t="s">
        <v>243</v>
      </c>
      <c r="E570" s="243" t="s">
        <v>5264</v>
      </c>
      <c r="F570" s="244" t="s">
        <v>5265</v>
      </c>
      <c r="G570" s="245" t="s">
        <v>280</v>
      </c>
      <c r="H570" s="246">
        <v>0</v>
      </c>
      <c r="I570" s="247"/>
      <c r="J570" s="248">
        <f>ROUND(I570*H570,2)</f>
        <v>0</v>
      </c>
      <c r="K570" s="244" t="s">
        <v>19</v>
      </c>
      <c r="L570" s="249"/>
      <c r="M570" s="250" t="s">
        <v>19</v>
      </c>
      <c r="N570" s="251" t="s">
        <v>44</v>
      </c>
      <c r="O570" s="84"/>
      <c r="P570" s="221">
        <f>O570*H570</f>
        <v>0</v>
      </c>
      <c r="Q570" s="221">
        <v>0</v>
      </c>
      <c r="R570" s="221">
        <f>Q570*H570</f>
        <v>0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246</v>
      </c>
      <c r="AT570" s="223" t="s">
        <v>243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235</v>
      </c>
      <c r="BM570" s="223" t="s">
        <v>5266</v>
      </c>
    </row>
    <row r="571" s="2" customFormat="1" ht="16.5" customHeight="1">
      <c r="A571" s="38"/>
      <c r="B571" s="39"/>
      <c r="C571" s="242" t="s">
        <v>1301</v>
      </c>
      <c r="D571" s="242" t="s">
        <v>243</v>
      </c>
      <c r="E571" s="243" t="s">
        <v>5267</v>
      </c>
      <c r="F571" s="244" t="s">
        <v>5268</v>
      </c>
      <c r="G571" s="245" t="s">
        <v>280</v>
      </c>
      <c r="H571" s="246">
        <v>0</v>
      </c>
      <c r="I571" s="247"/>
      <c r="J571" s="248">
        <f>ROUND(I571*H571,2)</f>
        <v>0</v>
      </c>
      <c r="K571" s="244" t="s">
        <v>19</v>
      </c>
      <c r="L571" s="249"/>
      <c r="M571" s="250" t="s">
        <v>19</v>
      </c>
      <c r="N571" s="251" t="s">
        <v>44</v>
      </c>
      <c r="O571" s="84"/>
      <c r="P571" s="221">
        <f>O571*H571</f>
        <v>0</v>
      </c>
      <c r="Q571" s="221">
        <v>0</v>
      </c>
      <c r="R571" s="221">
        <f>Q571*H571</f>
        <v>0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246</v>
      </c>
      <c r="AT571" s="223" t="s">
        <v>243</v>
      </c>
      <c r="AU571" s="223" t="s">
        <v>82</v>
      </c>
      <c r="AY571" s="17" t="s">
        <v>202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235</v>
      </c>
      <c r="BM571" s="223" t="s">
        <v>5269</v>
      </c>
    </row>
    <row r="572" s="2" customFormat="1" ht="21.75" customHeight="1">
      <c r="A572" s="38"/>
      <c r="B572" s="39"/>
      <c r="C572" s="212" t="s">
        <v>1305</v>
      </c>
      <c r="D572" s="212" t="s">
        <v>205</v>
      </c>
      <c r="E572" s="213" t="s">
        <v>5270</v>
      </c>
      <c r="F572" s="214" t="s">
        <v>5271</v>
      </c>
      <c r="G572" s="215" t="s">
        <v>280</v>
      </c>
      <c r="H572" s="216">
        <v>50</v>
      </c>
      <c r="I572" s="217"/>
      <c r="J572" s="218">
        <f>ROUND(I572*H572,2)</f>
        <v>0</v>
      </c>
      <c r="K572" s="214" t="s">
        <v>209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0.00012</v>
      </c>
      <c r="R572" s="221">
        <f>Q572*H572</f>
        <v>0.0060000000000000001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230</v>
      </c>
      <c r="AT572" s="223" t="s">
        <v>205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230</v>
      </c>
      <c r="BM572" s="223" t="s">
        <v>5272</v>
      </c>
    </row>
    <row r="573" s="2" customFormat="1">
      <c r="A573" s="38"/>
      <c r="B573" s="39"/>
      <c r="C573" s="40"/>
      <c r="D573" s="225" t="s">
        <v>212</v>
      </c>
      <c r="E573" s="40"/>
      <c r="F573" s="226" t="s">
        <v>5273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212</v>
      </c>
      <c r="AU573" s="17" t="s">
        <v>82</v>
      </c>
    </row>
    <row r="574" s="2" customFormat="1" ht="16.5" customHeight="1">
      <c r="A574" s="38"/>
      <c r="B574" s="39"/>
      <c r="C574" s="242" t="s">
        <v>1309</v>
      </c>
      <c r="D574" s="242" t="s">
        <v>243</v>
      </c>
      <c r="E574" s="243" t="s">
        <v>1097</v>
      </c>
      <c r="F574" s="244" t="s">
        <v>1098</v>
      </c>
      <c r="G574" s="245" t="s">
        <v>280</v>
      </c>
      <c r="H574" s="246">
        <v>42</v>
      </c>
      <c r="I574" s="247"/>
      <c r="J574" s="248">
        <f>ROUND(I574*H574,2)</f>
        <v>0</v>
      </c>
      <c r="K574" s="244" t="s">
        <v>19</v>
      </c>
      <c r="L574" s="249"/>
      <c r="M574" s="250" t="s">
        <v>19</v>
      </c>
      <c r="N574" s="251" t="s">
        <v>44</v>
      </c>
      <c r="O574" s="84"/>
      <c r="P574" s="221">
        <f>O574*H574</f>
        <v>0</v>
      </c>
      <c r="Q574" s="221">
        <v>0.00016000000000000001</v>
      </c>
      <c r="R574" s="221">
        <f>Q574*H574</f>
        <v>0.0067200000000000003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246</v>
      </c>
      <c r="AT574" s="223" t="s">
        <v>243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235</v>
      </c>
      <c r="BM574" s="223" t="s">
        <v>5274</v>
      </c>
    </row>
    <row r="575" s="2" customFormat="1" ht="16.5" customHeight="1">
      <c r="A575" s="38"/>
      <c r="B575" s="39"/>
      <c r="C575" s="242" t="s">
        <v>1313</v>
      </c>
      <c r="D575" s="242" t="s">
        <v>243</v>
      </c>
      <c r="E575" s="243" t="s">
        <v>4266</v>
      </c>
      <c r="F575" s="244" t="s">
        <v>4267</v>
      </c>
      <c r="G575" s="245" t="s">
        <v>280</v>
      </c>
      <c r="H575" s="246">
        <v>8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0.0048199999999999996</v>
      </c>
      <c r="R575" s="221">
        <f>Q575*H575</f>
        <v>0.038559999999999997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246</v>
      </c>
      <c r="AT575" s="223" t="s">
        <v>243</v>
      </c>
      <c r="AU575" s="223" t="s">
        <v>82</v>
      </c>
      <c r="AY575" s="17" t="s">
        <v>202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235</v>
      </c>
      <c r="BM575" s="223" t="s">
        <v>5275</v>
      </c>
    </row>
    <row r="576" s="2" customFormat="1" ht="21.75" customHeight="1">
      <c r="A576" s="38"/>
      <c r="B576" s="39"/>
      <c r="C576" s="212" t="s">
        <v>1317</v>
      </c>
      <c r="D576" s="212" t="s">
        <v>205</v>
      </c>
      <c r="E576" s="213" t="s">
        <v>1101</v>
      </c>
      <c r="F576" s="214" t="s">
        <v>1102</v>
      </c>
      <c r="G576" s="215" t="s">
        <v>280</v>
      </c>
      <c r="H576" s="216">
        <v>63</v>
      </c>
      <c r="I576" s="217"/>
      <c r="J576" s="218">
        <f>ROUND(I576*H576,2)</f>
        <v>0</v>
      </c>
      <c r="K576" s="214" t="s">
        <v>209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0.00014999999999999999</v>
      </c>
      <c r="R576" s="221">
        <f>Q576*H576</f>
        <v>0.0094499999999999983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230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230</v>
      </c>
      <c r="BM576" s="223" t="s">
        <v>5276</v>
      </c>
    </row>
    <row r="577" s="2" customFormat="1">
      <c r="A577" s="38"/>
      <c r="B577" s="39"/>
      <c r="C577" s="40"/>
      <c r="D577" s="225" t="s">
        <v>212</v>
      </c>
      <c r="E577" s="40"/>
      <c r="F577" s="226" t="s">
        <v>1104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212</v>
      </c>
      <c r="AU577" s="17" t="s">
        <v>82</v>
      </c>
    </row>
    <row r="578" s="2" customFormat="1" ht="16.5" customHeight="1">
      <c r="A578" s="38"/>
      <c r="B578" s="39"/>
      <c r="C578" s="242" t="s">
        <v>1321</v>
      </c>
      <c r="D578" s="242" t="s">
        <v>243</v>
      </c>
      <c r="E578" s="243" t="s">
        <v>4329</v>
      </c>
      <c r="F578" s="244" t="s">
        <v>4330</v>
      </c>
      <c r="G578" s="245" t="s">
        <v>280</v>
      </c>
      <c r="H578" s="246">
        <v>2</v>
      </c>
      <c r="I578" s="247"/>
      <c r="J578" s="248">
        <f>ROUND(I578*H578,2)</f>
        <v>0</v>
      </c>
      <c r="K578" s="244" t="s">
        <v>209</v>
      </c>
      <c r="L578" s="249"/>
      <c r="M578" s="250" t="s">
        <v>19</v>
      </c>
      <c r="N578" s="251" t="s">
        <v>44</v>
      </c>
      <c r="O578" s="84"/>
      <c r="P578" s="221">
        <f>O578*H578</f>
        <v>0</v>
      </c>
      <c r="Q578" s="221">
        <v>0.00033</v>
      </c>
      <c r="R578" s="221">
        <f>Q578*H578</f>
        <v>0.00066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246</v>
      </c>
      <c r="AT578" s="223" t="s">
        <v>243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235</v>
      </c>
      <c r="BM578" s="223" t="s">
        <v>5277</v>
      </c>
    </row>
    <row r="579" s="2" customFormat="1" ht="16.5" customHeight="1">
      <c r="A579" s="38"/>
      <c r="B579" s="39"/>
      <c r="C579" s="242" t="s">
        <v>1325</v>
      </c>
      <c r="D579" s="242" t="s">
        <v>243</v>
      </c>
      <c r="E579" s="243" t="s">
        <v>1114</v>
      </c>
      <c r="F579" s="244" t="s">
        <v>1115</v>
      </c>
      <c r="G579" s="245" t="s">
        <v>280</v>
      </c>
      <c r="H579" s="246">
        <v>8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0.0077999999999999996</v>
      </c>
      <c r="R579" s="221">
        <f>Q579*H579</f>
        <v>0.062399999999999997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246</v>
      </c>
      <c r="AT579" s="223" t="s">
        <v>243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235</v>
      </c>
      <c r="BM579" s="223" t="s">
        <v>5278</v>
      </c>
    </row>
    <row r="580" s="2" customFormat="1">
      <c r="A580" s="38"/>
      <c r="B580" s="39"/>
      <c r="C580" s="40"/>
      <c r="D580" s="232" t="s">
        <v>491</v>
      </c>
      <c r="E580" s="40"/>
      <c r="F580" s="252" t="s">
        <v>492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491</v>
      </c>
      <c r="AU580" s="17" t="s">
        <v>82</v>
      </c>
    </row>
    <row r="581" s="2" customFormat="1" ht="16.5" customHeight="1">
      <c r="A581" s="38"/>
      <c r="B581" s="39"/>
      <c r="C581" s="242" t="s">
        <v>1329</v>
      </c>
      <c r="D581" s="242" t="s">
        <v>243</v>
      </c>
      <c r="E581" s="243" t="s">
        <v>1118</v>
      </c>
      <c r="F581" s="244" t="s">
        <v>1119</v>
      </c>
      <c r="G581" s="245" t="s">
        <v>280</v>
      </c>
      <c r="H581" s="246">
        <v>51</v>
      </c>
      <c r="I581" s="247"/>
      <c r="J581" s="248">
        <f>ROUND(I581*H581,2)</f>
        <v>0</v>
      </c>
      <c r="K581" s="244" t="s">
        <v>19</v>
      </c>
      <c r="L581" s="249"/>
      <c r="M581" s="250" t="s">
        <v>19</v>
      </c>
      <c r="N581" s="251" t="s">
        <v>44</v>
      </c>
      <c r="O581" s="84"/>
      <c r="P581" s="221">
        <f>O581*H581</f>
        <v>0</v>
      </c>
      <c r="Q581" s="221">
        <v>0.00016000000000000001</v>
      </c>
      <c r="R581" s="221">
        <f>Q581*H581</f>
        <v>0.0081600000000000006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246</v>
      </c>
      <c r="AT581" s="223" t="s">
        <v>243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235</v>
      </c>
      <c r="BM581" s="223" t="s">
        <v>5279</v>
      </c>
    </row>
    <row r="582" s="2" customFormat="1" ht="16.5" customHeight="1">
      <c r="A582" s="38"/>
      <c r="B582" s="39"/>
      <c r="C582" s="242" t="s">
        <v>1333</v>
      </c>
      <c r="D582" s="242" t="s">
        <v>243</v>
      </c>
      <c r="E582" s="243" t="s">
        <v>4333</v>
      </c>
      <c r="F582" s="244" t="s">
        <v>4334</v>
      </c>
      <c r="G582" s="245" t="s">
        <v>280</v>
      </c>
      <c r="H582" s="246">
        <v>0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44</v>
      </c>
      <c r="O582" s="84"/>
      <c r="P582" s="221">
        <f>O582*H582</f>
        <v>0</v>
      </c>
      <c r="Q582" s="221">
        <v>0.0048199999999999996</v>
      </c>
      <c r="R582" s="221">
        <f>Q582*H582</f>
        <v>0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246</v>
      </c>
      <c r="AT582" s="223" t="s">
        <v>243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235</v>
      </c>
      <c r="BM582" s="223" t="s">
        <v>5280</v>
      </c>
    </row>
    <row r="583" s="2" customFormat="1">
      <c r="A583" s="38"/>
      <c r="B583" s="39"/>
      <c r="C583" s="40"/>
      <c r="D583" s="232" t="s">
        <v>491</v>
      </c>
      <c r="E583" s="40"/>
      <c r="F583" s="252" t="s">
        <v>4336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491</v>
      </c>
      <c r="AU583" s="17" t="s">
        <v>82</v>
      </c>
    </row>
    <row r="584" s="2" customFormat="1" ht="16.5" customHeight="1">
      <c r="A584" s="38"/>
      <c r="B584" s="39"/>
      <c r="C584" s="242" t="s">
        <v>1337</v>
      </c>
      <c r="D584" s="242" t="s">
        <v>243</v>
      </c>
      <c r="E584" s="243" t="s">
        <v>4338</v>
      </c>
      <c r="F584" s="244" t="s">
        <v>4339</v>
      </c>
      <c r="G584" s="245" t="s">
        <v>280</v>
      </c>
      <c r="H584" s="246">
        <v>0</v>
      </c>
      <c r="I584" s="247"/>
      <c r="J584" s="248">
        <f>ROUND(I584*H584,2)</f>
        <v>0</v>
      </c>
      <c r="K584" s="244" t="s">
        <v>19</v>
      </c>
      <c r="L584" s="249"/>
      <c r="M584" s="250" t="s">
        <v>19</v>
      </c>
      <c r="N584" s="251" t="s">
        <v>44</v>
      </c>
      <c r="O584" s="84"/>
      <c r="P584" s="221">
        <f>O584*H584</f>
        <v>0</v>
      </c>
      <c r="Q584" s="221">
        <v>0.0048199999999999996</v>
      </c>
      <c r="R584" s="221">
        <f>Q584*H584</f>
        <v>0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246</v>
      </c>
      <c r="AT584" s="223" t="s">
        <v>243</v>
      </c>
      <c r="AU584" s="223" t="s">
        <v>82</v>
      </c>
      <c r="AY584" s="17" t="s">
        <v>202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80</v>
      </c>
      <c r="BK584" s="224">
        <f>ROUND(I584*H584,2)</f>
        <v>0</v>
      </c>
      <c r="BL584" s="17" t="s">
        <v>235</v>
      </c>
      <c r="BM584" s="223" t="s">
        <v>5281</v>
      </c>
    </row>
    <row r="585" s="2" customFormat="1" ht="16.5" customHeight="1">
      <c r="A585" s="38"/>
      <c r="B585" s="39"/>
      <c r="C585" s="242" t="s">
        <v>1342</v>
      </c>
      <c r="D585" s="242" t="s">
        <v>243</v>
      </c>
      <c r="E585" s="243" t="s">
        <v>4325</v>
      </c>
      <c r="F585" s="244" t="s">
        <v>5282</v>
      </c>
      <c r="G585" s="245" t="s">
        <v>280</v>
      </c>
      <c r="H585" s="246">
        <v>0</v>
      </c>
      <c r="I585" s="247"/>
      <c r="J585" s="248">
        <f>ROUND(I585*H585,2)</f>
        <v>0</v>
      </c>
      <c r="K585" s="244" t="s">
        <v>19</v>
      </c>
      <c r="L585" s="249"/>
      <c r="M585" s="250" t="s">
        <v>19</v>
      </c>
      <c r="N585" s="251" t="s">
        <v>44</v>
      </c>
      <c r="O585" s="84"/>
      <c r="P585" s="221">
        <f>O585*H585</f>
        <v>0</v>
      </c>
      <c r="Q585" s="221">
        <v>0</v>
      </c>
      <c r="R585" s="221">
        <f>Q585*H585</f>
        <v>0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246</v>
      </c>
      <c r="AT585" s="223" t="s">
        <v>243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235</v>
      </c>
      <c r="BM585" s="223" t="s">
        <v>5283</v>
      </c>
    </row>
    <row r="586" s="2" customFormat="1" ht="16.5" customHeight="1">
      <c r="A586" s="38"/>
      <c r="B586" s="39"/>
      <c r="C586" s="242" t="s">
        <v>1346</v>
      </c>
      <c r="D586" s="242" t="s">
        <v>243</v>
      </c>
      <c r="E586" s="243" t="s">
        <v>4346</v>
      </c>
      <c r="F586" s="244" t="s">
        <v>5284</v>
      </c>
      <c r="G586" s="245" t="s">
        <v>280</v>
      </c>
      <c r="H586" s="246">
        <v>2</v>
      </c>
      <c r="I586" s="247"/>
      <c r="J586" s="248">
        <f>ROUND(I586*H586,2)</f>
        <v>0</v>
      </c>
      <c r="K586" s="244" t="s">
        <v>19</v>
      </c>
      <c r="L586" s="249"/>
      <c r="M586" s="250" t="s">
        <v>19</v>
      </c>
      <c r="N586" s="251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246</v>
      </c>
      <c r="AT586" s="223" t="s">
        <v>243</v>
      </c>
      <c r="AU586" s="223" t="s">
        <v>82</v>
      </c>
      <c r="AY586" s="17" t="s">
        <v>202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80</v>
      </c>
      <c r="BK586" s="224">
        <f>ROUND(I586*H586,2)</f>
        <v>0</v>
      </c>
      <c r="BL586" s="17" t="s">
        <v>235</v>
      </c>
      <c r="BM586" s="223" t="s">
        <v>5285</v>
      </c>
    </row>
    <row r="587" s="2" customFormat="1" ht="21.75" customHeight="1">
      <c r="A587" s="38"/>
      <c r="B587" s="39"/>
      <c r="C587" s="212" t="s">
        <v>1350</v>
      </c>
      <c r="D587" s="212" t="s">
        <v>205</v>
      </c>
      <c r="E587" s="213" t="s">
        <v>1101</v>
      </c>
      <c r="F587" s="214" t="s">
        <v>1102</v>
      </c>
      <c r="G587" s="215" t="s">
        <v>280</v>
      </c>
      <c r="H587" s="216">
        <v>2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0.00014999999999999999</v>
      </c>
      <c r="R587" s="221">
        <f>Q587*H587</f>
        <v>0.00029999999999999997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230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230</v>
      </c>
      <c r="BM587" s="223" t="s">
        <v>5286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1104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24.15" customHeight="1">
      <c r="A589" s="38"/>
      <c r="B589" s="39"/>
      <c r="C589" s="242" t="s">
        <v>1354</v>
      </c>
      <c r="D589" s="242" t="s">
        <v>243</v>
      </c>
      <c r="E589" s="243" t="s">
        <v>1106</v>
      </c>
      <c r="F589" s="244" t="s">
        <v>1107</v>
      </c>
      <c r="G589" s="245" t="s">
        <v>280</v>
      </c>
      <c r="H589" s="246">
        <v>2</v>
      </c>
      <c r="I589" s="247"/>
      <c r="J589" s="248">
        <f>ROUND(I589*H589,2)</f>
        <v>0</v>
      </c>
      <c r="K589" s="244" t="s">
        <v>19</v>
      </c>
      <c r="L589" s="249"/>
      <c r="M589" s="250" t="s">
        <v>19</v>
      </c>
      <c r="N589" s="251" t="s">
        <v>44</v>
      </c>
      <c r="O589" s="84"/>
      <c r="P589" s="221">
        <f>O589*H589</f>
        <v>0</v>
      </c>
      <c r="Q589" s="221">
        <v>0.016</v>
      </c>
      <c r="R589" s="221">
        <f>Q589*H589</f>
        <v>0.032000000000000001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960</v>
      </c>
      <c r="AT589" s="223" t="s">
        <v>243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230</v>
      </c>
      <c r="BM589" s="223" t="s">
        <v>5287</v>
      </c>
    </row>
    <row r="590" s="2" customFormat="1" ht="21.75" customHeight="1">
      <c r="A590" s="38"/>
      <c r="B590" s="39"/>
      <c r="C590" s="212" t="s">
        <v>1358</v>
      </c>
      <c r="D590" s="212" t="s">
        <v>205</v>
      </c>
      <c r="E590" s="213" t="s">
        <v>4354</v>
      </c>
      <c r="F590" s="214" t="s">
        <v>4355</v>
      </c>
      <c r="G590" s="215" t="s">
        <v>280</v>
      </c>
      <c r="H590" s="216">
        <v>34</v>
      </c>
      <c r="I590" s="217"/>
      <c r="J590" s="218">
        <f>ROUND(I590*H590,2)</f>
        <v>0</v>
      </c>
      <c r="K590" s="214" t="s">
        <v>209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0.00020000000000000001</v>
      </c>
      <c r="R590" s="221">
        <f>Q590*H590</f>
        <v>0.0068000000000000005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230</v>
      </c>
      <c r="AT590" s="223" t="s">
        <v>205</v>
      </c>
      <c r="AU590" s="223" t="s">
        <v>82</v>
      </c>
      <c r="AY590" s="17" t="s">
        <v>202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80</v>
      </c>
      <c r="BK590" s="224">
        <f>ROUND(I590*H590,2)</f>
        <v>0</v>
      </c>
      <c r="BL590" s="17" t="s">
        <v>230</v>
      </c>
      <c r="BM590" s="223" t="s">
        <v>5288</v>
      </c>
    </row>
    <row r="591" s="2" customFormat="1">
      <c r="A591" s="38"/>
      <c r="B591" s="39"/>
      <c r="C591" s="40"/>
      <c r="D591" s="225" t="s">
        <v>212</v>
      </c>
      <c r="E591" s="40"/>
      <c r="F591" s="226" t="s">
        <v>4357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212</v>
      </c>
      <c r="AU591" s="17" t="s">
        <v>82</v>
      </c>
    </row>
    <row r="592" s="2" customFormat="1" ht="16.5" customHeight="1">
      <c r="A592" s="38"/>
      <c r="B592" s="39"/>
      <c r="C592" s="242" t="s">
        <v>1362</v>
      </c>
      <c r="D592" s="242" t="s">
        <v>243</v>
      </c>
      <c r="E592" s="243" t="s">
        <v>4362</v>
      </c>
      <c r="F592" s="244" t="s">
        <v>4363</v>
      </c>
      <c r="G592" s="245" t="s">
        <v>280</v>
      </c>
      <c r="H592" s="246">
        <v>32</v>
      </c>
      <c r="I592" s="247"/>
      <c r="J592" s="248">
        <f>ROUND(I592*H592,2)</f>
        <v>0</v>
      </c>
      <c r="K592" s="244" t="s">
        <v>19</v>
      </c>
      <c r="L592" s="249"/>
      <c r="M592" s="250" t="s">
        <v>19</v>
      </c>
      <c r="N592" s="251" t="s">
        <v>44</v>
      </c>
      <c r="O592" s="84"/>
      <c r="P592" s="221">
        <f>O592*H592</f>
        <v>0</v>
      </c>
      <c r="Q592" s="221">
        <v>0.00016000000000000001</v>
      </c>
      <c r="R592" s="221">
        <f>Q592*H592</f>
        <v>0.0051200000000000004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246</v>
      </c>
      <c r="AT592" s="223" t="s">
        <v>243</v>
      </c>
      <c r="AU592" s="223" t="s">
        <v>82</v>
      </c>
      <c r="AY592" s="17" t="s">
        <v>202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235</v>
      </c>
      <c r="BM592" s="223" t="s">
        <v>5289</v>
      </c>
    </row>
    <row r="593" s="2" customFormat="1" ht="16.5" customHeight="1">
      <c r="A593" s="38"/>
      <c r="B593" s="39"/>
      <c r="C593" s="242" t="s">
        <v>1366</v>
      </c>
      <c r="D593" s="242" t="s">
        <v>243</v>
      </c>
      <c r="E593" s="243" t="s">
        <v>4399</v>
      </c>
      <c r="F593" s="244" t="s">
        <v>4400</v>
      </c>
      <c r="G593" s="245" t="s">
        <v>280</v>
      </c>
      <c r="H593" s="246">
        <v>2</v>
      </c>
      <c r="I593" s="247"/>
      <c r="J593" s="248">
        <f>ROUND(I593*H593,2)</f>
        <v>0</v>
      </c>
      <c r="K593" s="244" t="s">
        <v>19</v>
      </c>
      <c r="L593" s="249"/>
      <c r="M593" s="250" t="s">
        <v>19</v>
      </c>
      <c r="N593" s="251" t="s">
        <v>44</v>
      </c>
      <c r="O593" s="84"/>
      <c r="P593" s="221">
        <f>O593*H593</f>
        <v>0</v>
      </c>
      <c r="Q593" s="221">
        <v>0.0048199999999999996</v>
      </c>
      <c r="R593" s="221">
        <f>Q593*H593</f>
        <v>0.0096399999999999993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246</v>
      </c>
      <c r="AT593" s="223" t="s">
        <v>243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235</v>
      </c>
      <c r="BM593" s="223" t="s">
        <v>5290</v>
      </c>
    </row>
    <row r="594" s="2" customFormat="1" ht="21.75" customHeight="1">
      <c r="A594" s="38"/>
      <c r="B594" s="39"/>
      <c r="C594" s="212" t="s">
        <v>1370</v>
      </c>
      <c r="D594" s="212" t="s">
        <v>205</v>
      </c>
      <c r="E594" s="213" t="s">
        <v>1134</v>
      </c>
      <c r="F594" s="214" t="s">
        <v>1135</v>
      </c>
      <c r="G594" s="215" t="s">
        <v>280</v>
      </c>
      <c r="H594" s="216">
        <v>4</v>
      </c>
      <c r="I594" s="217"/>
      <c r="J594" s="218">
        <f>ROUND(I594*H594,2)</f>
        <v>0</v>
      </c>
      <c r="K594" s="214" t="s">
        <v>209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0.00021000000000000001</v>
      </c>
      <c r="R594" s="221">
        <f>Q594*H594</f>
        <v>0.00084000000000000003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230</v>
      </c>
      <c r="AT594" s="223" t="s">
        <v>205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230</v>
      </c>
      <c r="BM594" s="223" t="s">
        <v>5291</v>
      </c>
    </row>
    <row r="595" s="2" customFormat="1">
      <c r="A595" s="38"/>
      <c r="B595" s="39"/>
      <c r="C595" s="40"/>
      <c r="D595" s="225" t="s">
        <v>212</v>
      </c>
      <c r="E595" s="40"/>
      <c r="F595" s="226" t="s">
        <v>1137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212</v>
      </c>
      <c r="AU595" s="17" t="s">
        <v>82</v>
      </c>
    </row>
    <row r="596" s="2" customFormat="1" ht="16.5" customHeight="1">
      <c r="A596" s="38"/>
      <c r="B596" s="39"/>
      <c r="C596" s="242" t="s">
        <v>1374</v>
      </c>
      <c r="D596" s="242" t="s">
        <v>243</v>
      </c>
      <c r="E596" s="243" t="s">
        <v>4448</v>
      </c>
      <c r="F596" s="244" t="s">
        <v>4449</v>
      </c>
      <c r="G596" s="245" t="s">
        <v>280</v>
      </c>
      <c r="H596" s="246">
        <v>1</v>
      </c>
      <c r="I596" s="247"/>
      <c r="J596" s="248">
        <f>ROUND(I596*H596,2)</f>
        <v>0</v>
      </c>
      <c r="K596" s="244" t="s">
        <v>209</v>
      </c>
      <c r="L596" s="249"/>
      <c r="M596" s="250" t="s">
        <v>19</v>
      </c>
      <c r="N596" s="251" t="s">
        <v>44</v>
      </c>
      <c r="O596" s="84"/>
      <c r="P596" s="221">
        <f>O596*H596</f>
        <v>0</v>
      </c>
      <c r="Q596" s="221">
        <v>0.00064999999999999997</v>
      </c>
      <c r="R596" s="221">
        <f>Q596*H596</f>
        <v>0.00064999999999999997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246</v>
      </c>
      <c r="AT596" s="223" t="s">
        <v>243</v>
      </c>
      <c r="AU596" s="223" t="s">
        <v>82</v>
      </c>
      <c r="AY596" s="17" t="s">
        <v>202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235</v>
      </c>
      <c r="BM596" s="223" t="s">
        <v>5292</v>
      </c>
    </row>
    <row r="597" s="2" customFormat="1" ht="16.5" customHeight="1">
      <c r="A597" s="38"/>
      <c r="B597" s="39"/>
      <c r="C597" s="242" t="s">
        <v>1378</v>
      </c>
      <c r="D597" s="242" t="s">
        <v>243</v>
      </c>
      <c r="E597" s="243" t="s">
        <v>1147</v>
      </c>
      <c r="F597" s="244" t="s">
        <v>1148</v>
      </c>
      <c r="G597" s="245" t="s">
        <v>280</v>
      </c>
      <c r="H597" s="246">
        <v>1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0.00016000000000000001</v>
      </c>
      <c r="R597" s="221">
        <f>Q597*H597</f>
        <v>0.00016000000000000001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246</v>
      </c>
      <c r="AT597" s="223" t="s">
        <v>243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235</v>
      </c>
      <c r="BM597" s="223" t="s">
        <v>5293</v>
      </c>
    </row>
    <row r="598" s="2" customFormat="1" ht="16.5" customHeight="1">
      <c r="A598" s="38"/>
      <c r="B598" s="39"/>
      <c r="C598" s="242" t="s">
        <v>1382</v>
      </c>
      <c r="D598" s="242" t="s">
        <v>243</v>
      </c>
      <c r="E598" s="243" t="s">
        <v>4460</v>
      </c>
      <c r="F598" s="244" t="s">
        <v>4461</v>
      </c>
      <c r="G598" s="245" t="s">
        <v>280</v>
      </c>
      <c r="H598" s="246">
        <v>2</v>
      </c>
      <c r="I598" s="247"/>
      <c r="J598" s="248">
        <f>ROUND(I598*H598,2)</f>
        <v>0</v>
      </c>
      <c r="K598" s="244" t="s">
        <v>19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0.0048199999999999996</v>
      </c>
      <c r="R598" s="221">
        <f>Q598*H598</f>
        <v>0.0096399999999999993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246</v>
      </c>
      <c r="AT598" s="223" t="s">
        <v>243</v>
      </c>
      <c r="AU598" s="223" t="s">
        <v>82</v>
      </c>
      <c r="AY598" s="17" t="s">
        <v>202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80</v>
      </c>
      <c r="BK598" s="224">
        <f>ROUND(I598*H598,2)</f>
        <v>0</v>
      </c>
      <c r="BL598" s="17" t="s">
        <v>235</v>
      </c>
      <c r="BM598" s="223" t="s">
        <v>5294</v>
      </c>
    </row>
    <row r="599" s="2" customFormat="1" ht="21.75" customHeight="1">
      <c r="A599" s="38"/>
      <c r="B599" s="39"/>
      <c r="C599" s="212" t="s">
        <v>960</v>
      </c>
      <c r="D599" s="212" t="s">
        <v>205</v>
      </c>
      <c r="E599" s="213" t="s">
        <v>685</v>
      </c>
      <c r="F599" s="214" t="s">
        <v>686</v>
      </c>
      <c r="G599" s="215" t="s">
        <v>280</v>
      </c>
      <c r="H599" s="216">
        <v>2</v>
      </c>
      <c r="I599" s="217"/>
      <c r="J599" s="218">
        <f>ROUND(I599*H599,2)</f>
        <v>0</v>
      </c>
      <c r="K599" s="214" t="s">
        <v>209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0.00029999999999999997</v>
      </c>
      <c r="R599" s="221">
        <f>Q599*H599</f>
        <v>0.00059999999999999995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230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230</v>
      </c>
      <c r="BM599" s="223" t="s">
        <v>5295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688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16.5" customHeight="1">
      <c r="A601" s="38"/>
      <c r="B601" s="39"/>
      <c r="C601" s="242" t="s">
        <v>1389</v>
      </c>
      <c r="D601" s="242" t="s">
        <v>243</v>
      </c>
      <c r="E601" s="243" t="s">
        <v>4531</v>
      </c>
      <c r="F601" s="244" t="s">
        <v>4532</v>
      </c>
      <c r="G601" s="245" t="s">
        <v>280</v>
      </c>
      <c r="H601" s="246">
        <v>2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0.0048199999999999996</v>
      </c>
      <c r="R601" s="221">
        <f>Q601*H601</f>
        <v>0.0096399999999999993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246</v>
      </c>
      <c r="AT601" s="223" t="s">
        <v>243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235</v>
      </c>
      <c r="BM601" s="223" t="s">
        <v>5296</v>
      </c>
    </row>
    <row r="602" s="2" customFormat="1" ht="16.5" customHeight="1">
      <c r="A602" s="38"/>
      <c r="B602" s="39"/>
      <c r="C602" s="212" t="s">
        <v>1393</v>
      </c>
      <c r="D602" s="212" t="s">
        <v>205</v>
      </c>
      <c r="E602" s="213" t="s">
        <v>2007</v>
      </c>
      <c r="F602" s="214" t="s">
        <v>2008</v>
      </c>
      <c r="G602" s="215" t="s">
        <v>647</v>
      </c>
      <c r="H602" s="216">
        <v>430</v>
      </c>
      <c r="I602" s="217"/>
      <c r="J602" s="218">
        <f>ROUND(I602*H602,2)</f>
        <v>0</v>
      </c>
      <c r="K602" s="214" t="s">
        <v>209</v>
      </c>
      <c r="L602" s="44"/>
      <c r="M602" s="219" t="s">
        <v>19</v>
      </c>
      <c r="N602" s="220" t="s">
        <v>44</v>
      </c>
      <c r="O602" s="84"/>
      <c r="P602" s="221">
        <f>O602*H602</f>
        <v>0</v>
      </c>
      <c r="Q602" s="221">
        <v>0</v>
      </c>
      <c r="R602" s="221">
        <f>Q602*H602</f>
        <v>0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230</v>
      </c>
      <c r="AT602" s="223" t="s">
        <v>205</v>
      </c>
      <c r="AU602" s="223" t="s">
        <v>82</v>
      </c>
      <c r="AY602" s="17" t="s">
        <v>202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80</v>
      </c>
      <c r="BK602" s="224">
        <f>ROUND(I602*H602,2)</f>
        <v>0</v>
      </c>
      <c r="BL602" s="17" t="s">
        <v>230</v>
      </c>
      <c r="BM602" s="223" t="s">
        <v>5297</v>
      </c>
    </row>
    <row r="603" s="2" customFormat="1">
      <c r="A603" s="38"/>
      <c r="B603" s="39"/>
      <c r="C603" s="40"/>
      <c r="D603" s="225" t="s">
        <v>212</v>
      </c>
      <c r="E603" s="40"/>
      <c r="F603" s="226" t="s">
        <v>2010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212</v>
      </c>
      <c r="AU603" s="17" t="s">
        <v>82</v>
      </c>
    </row>
    <row r="604" s="2" customFormat="1" ht="16.5" customHeight="1">
      <c r="A604" s="38"/>
      <c r="B604" s="39"/>
      <c r="C604" s="242" t="s">
        <v>1397</v>
      </c>
      <c r="D604" s="242" t="s">
        <v>243</v>
      </c>
      <c r="E604" s="243" t="s">
        <v>2012</v>
      </c>
      <c r="F604" s="244" t="s">
        <v>2013</v>
      </c>
      <c r="G604" s="245" t="s">
        <v>19</v>
      </c>
      <c r="H604" s="246">
        <v>473</v>
      </c>
      <c r="I604" s="247"/>
      <c r="J604" s="248">
        <f>ROUND(I604*H604,2)</f>
        <v>0</v>
      </c>
      <c r="K604" s="244" t="s">
        <v>19</v>
      </c>
      <c r="L604" s="249"/>
      <c r="M604" s="250" t="s">
        <v>19</v>
      </c>
      <c r="N604" s="251" t="s">
        <v>44</v>
      </c>
      <c r="O604" s="84"/>
      <c r="P604" s="221">
        <f>O604*H604</f>
        <v>0</v>
      </c>
      <c r="Q604" s="221">
        <v>0</v>
      </c>
      <c r="R604" s="221">
        <f>Q604*H604</f>
        <v>0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680</v>
      </c>
      <c r="AT604" s="223" t="s">
        <v>243</v>
      </c>
      <c r="AU604" s="223" t="s">
        <v>82</v>
      </c>
      <c r="AY604" s="17" t="s">
        <v>202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680</v>
      </c>
      <c r="BM604" s="223" t="s">
        <v>5298</v>
      </c>
    </row>
    <row r="605" s="13" customFormat="1">
      <c r="A605" s="13"/>
      <c r="B605" s="230"/>
      <c r="C605" s="231"/>
      <c r="D605" s="232" t="s">
        <v>221</v>
      </c>
      <c r="E605" s="231"/>
      <c r="F605" s="234" t="s">
        <v>5299</v>
      </c>
      <c r="G605" s="231"/>
      <c r="H605" s="235">
        <v>473</v>
      </c>
      <c r="I605" s="236"/>
      <c r="J605" s="231"/>
      <c r="K605" s="231"/>
      <c r="L605" s="237"/>
      <c r="M605" s="238"/>
      <c r="N605" s="239"/>
      <c r="O605" s="239"/>
      <c r="P605" s="239"/>
      <c r="Q605" s="239"/>
      <c r="R605" s="239"/>
      <c r="S605" s="239"/>
      <c r="T605" s="24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1" t="s">
        <v>221</v>
      </c>
      <c r="AU605" s="241" t="s">
        <v>82</v>
      </c>
      <c r="AV605" s="13" t="s">
        <v>82</v>
      </c>
      <c r="AW605" s="13" t="s">
        <v>4</v>
      </c>
      <c r="AX605" s="13" t="s">
        <v>80</v>
      </c>
      <c r="AY605" s="241" t="s">
        <v>202</v>
      </c>
    </row>
    <row r="606" s="2" customFormat="1" ht="16.5" customHeight="1">
      <c r="A606" s="38"/>
      <c r="B606" s="39"/>
      <c r="C606" s="212" t="s">
        <v>1401</v>
      </c>
      <c r="D606" s="212" t="s">
        <v>205</v>
      </c>
      <c r="E606" s="213" t="s">
        <v>1889</v>
      </c>
      <c r="F606" s="214" t="s">
        <v>1890</v>
      </c>
      <c r="G606" s="215" t="s">
        <v>647</v>
      </c>
      <c r="H606" s="216">
        <v>620</v>
      </c>
      <c r="I606" s="217"/>
      <c r="J606" s="218">
        <f>ROUND(I606*H606,2)</f>
        <v>0</v>
      </c>
      <c r="K606" s="214" t="s">
        <v>209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8.0000000000000007E-05</v>
      </c>
      <c r="R606" s="221">
        <f>Q606*H606</f>
        <v>0.049600000000000005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230</v>
      </c>
      <c r="AT606" s="223" t="s">
        <v>205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230</v>
      </c>
      <c r="BM606" s="223" t="s">
        <v>5300</v>
      </c>
    </row>
    <row r="607" s="2" customFormat="1">
      <c r="A607" s="38"/>
      <c r="B607" s="39"/>
      <c r="C607" s="40"/>
      <c r="D607" s="225" t="s">
        <v>212</v>
      </c>
      <c r="E607" s="40"/>
      <c r="F607" s="226" t="s">
        <v>1892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212</v>
      </c>
      <c r="AU607" s="17" t="s">
        <v>82</v>
      </c>
    </row>
    <row r="608" s="2" customFormat="1" ht="16.5" customHeight="1">
      <c r="A608" s="38"/>
      <c r="B608" s="39"/>
      <c r="C608" s="242" t="s">
        <v>1405</v>
      </c>
      <c r="D608" s="242" t="s">
        <v>243</v>
      </c>
      <c r="E608" s="243" t="s">
        <v>4659</v>
      </c>
      <c r="F608" s="244" t="s">
        <v>4660</v>
      </c>
      <c r="G608" s="245" t="s">
        <v>19</v>
      </c>
      <c r="H608" s="246">
        <v>682</v>
      </c>
      <c r="I608" s="247"/>
      <c r="J608" s="248">
        <f>ROUND(I608*H608,2)</f>
        <v>0</v>
      </c>
      <c r="K608" s="244" t="s">
        <v>19</v>
      </c>
      <c r="L608" s="249"/>
      <c r="M608" s="250" t="s">
        <v>19</v>
      </c>
      <c r="N608" s="251" t="s">
        <v>44</v>
      </c>
      <c r="O608" s="84"/>
      <c r="P608" s="221">
        <f>O608*H608</f>
        <v>0</v>
      </c>
      <c r="Q608" s="221">
        <v>0</v>
      </c>
      <c r="R608" s="221">
        <f>Q608*H608</f>
        <v>0</v>
      </c>
      <c r="S608" s="221">
        <v>0</v>
      </c>
      <c r="T608" s="22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3" t="s">
        <v>680</v>
      </c>
      <c r="AT608" s="223" t="s">
        <v>243</v>
      </c>
      <c r="AU608" s="223" t="s">
        <v>82</v>
      </c>
      <c r="AY608" s="17" t="s">
        <v>202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80</v>
      </c>
      <c r="BK608" s="224">
        <f>ROUND(I608*H608,2)</f>
        <v>0</v>
      </c>
      <c r="BL608" s="17" t="s">
        <v>680</v>
      </c>
      <c r="BM608" s="223" t="s">
        <v>5301</v>
      </c>
    </row>
    <row r="609" s="13" customFormat="1">
      <c r="A609" s="13"/>
      <c r="B609" s="230"/>
      <c r="C609" s="231"/>
      <c r="D609" s="232" t="s">
        <v>221</v>
      </c>
      <c r="E609" s="231"/>
      <c r="F609" s="234" t="s">
        <v>5302</v>
      </c>
      <c r="G609" s="231"/>
      <c r="H609" s="235">
        <v>682</v>
      </c>
      <c r="I609" s="236"/>
      <c r="J609" s="231"/>
      <c r="K609" s="231"/>
      <c r="L609" s="237"/>
      <c r="M609" s="238"/>
      <c r="N609" s="239"/>
      <c r="O609" s="239"/>
      <c r="P609" s="239"/>
      <c r="Q609" s="239"/>
      <c r="R609" s="239"/>
      <c r="S609" s="239"/>
      <c r="T609" s="24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221</v>
      </c>
      <c r="AU609" s="241" t="s">
        <v>82</v>
      </c>
      <c r="AV609" s="13" t="s">
        <v>82</v>
      </c>
      <c r="AW609" s="13" t="s">
        <v>4</v>
      </c>
      <c r="AX609" s="13" t="s">
        <v>80</v>
      </c>
      <c r="AY609" s="241" t="s">
        <v>202</v>
      </c>
    </row>
    <row r="610" s="2" customFormat="1" ht="16.5" customHeight="1">
      <c r="A610" s="38"/>
      <c r="B610" s="39"/>
      <c r="C610" s="212" t="s">
        <v>1410</v>
      </c>
      <c r="D610" s="212" t="s">
        <v>205</v>
      </c>
      <c r="E610" s="213" t="s">
        <v>1550</v>
      </c>
      <c r="F610" s="214" t="s">
        <v>1551</v>
      </c>
      <c r="G610" s="215" t="s">
        <v>268</v>
      </c>
      <c r="H610" s="216">
        <v>0</v>
      </c>
      <c r="I610" s="217"/>
      <c r="J610" s="218">
        <f>ROUND(I610*H610,2)</f>
        <v>0</v>
      </c>
      <c r="K610" s="214" t="s">
        <v>209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0.00058</v>
      </c>
      <c r="R610" s="221">
        <f>Q610*H610</f>
        <v>0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230</v>
      </c>
      <c r="AT610" s="223" t="s">
        <v>205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230</v>
      </c>
      <c r="BM610" s="223" t="s">
        <v>5303</v>
      </c>
    </row>
    <row r="611" s="2" customFormat="1">
      <c r="A611" s="38"/>
      <c r="B611" s="39"/>
      <c r="C611" s="40"/>
      <c r="D611" s="225" t="s">
        <v>212</v>
      </c>
      <c r="E611" s="40"/>
      <c r="F611" s="226" t="s">
        <v>1553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212</v>
      </c>
      <c r="AU611" s="17" t="s">
        <v>82</v>
      </c>
    </row>
    <row r="612" s="2" customFormat="1" ht="24.15" customHeight="1">
      <c r="A612" s="38"/>
      <c r="B612" s="39"/>
      <c r="C612" s="242" t="s">
        <v>1414</v>
      </c>
      <c r="D612" s="242" t="s">
        <v>243</v>
      </c>
      <c r="E612" s="243" t="s">
        <v>1582</v>
      </c>
      <c r="F612" s="244" t="s">
        <v>1583</v>
      </c>
      <c r="G612" s="245" t="s">
        <v>1246</v>
      </c>
      <c r="H612" s="246">
        <v>24</v>
      </c>
      <c r="I612" s="247"/>
      <c r="J612" s="248">
        <f>ROUND(I612*H612,2)</f>
        <v>0</v>
      </c>
      <c r="K612" s="244" t="s">
        <v>19</v>
      </c>
      <c r="L612" s="249"/>
      <c r="M612" s="250" t="s">
        <v>19</v>
      </c>
      <c r="N612" s="251" t="s">
        <v>44</v>
      </c>
      <c r="O612" s="84"/>
      <c r="P612" s="221">
        <f>O612*H612</f>
        <v>0</v>
      </c>
      <c r="Q612" s="221">
        <v>0.0020200000000000001</v>
      </c>
      <c r="R612" s="221">
        <f>Q612*H612</f>
        <v>0.048480000000000002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680</v>
      </c>
      <c r="AT612" s="223" t="s">
        <v>243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680</v>
      </c>
      <c r="BM612" s="223" t="s">
        <v>5304</v>
      </c>
    </row>
    <row r="613" s="2" customFormat="1" ht="24.15" customHeight="1">
      <c r="A613" s="38"/>
      <c r="B613" s="39"/>
      <c r="C613" s="242" t="s">
        <v>1418</v>
      </c>
      <c r="D613" s="242" t="s">
        <v>243</v>
      </c>
      <c r="E613" s="243" t="s">
        <v>1722</v>
      </c>
      <c r="F613" s="244" t="s">
        <v>1723</v>
      </c>
      <c r="G613" s="245" t="s">
        <v>280</v>
      </c>
      <c r="H613" s="246">
        <v>4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0.00025000000000000001</v>
      </c>
      <c r="R613" s="221">
        <f>Q613*H613</f>
        <v>0.001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680</v>
      </c>
      <c r="AT613" s="223" t="s">
        <v>243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680</v>
      </c>
      <c r="BM613" s="223" t="s">
        <v>5305</v>
      </c>
    </row>
    <row r="614" s="2" customFormat="1" ht="24.15" customHeight="1">
      <c r="A614" s="38"/>
      <c r="B614" s="39"/>
      <c r="C614" s="242" t="s">
        <v>1422</v>
      </c>
      <c r="D614" s="242" t="s">
        <v>243</v>
      </c>
      <c r="E614" s="243" t="s">
        <v>1754</v>
      </c>
      <c r="F614" s="244" t="s">
        <v>1755</v>
      </c>
      <c r="G614" s="245" t="s">
        <v>280</v>
      </c>
      <c r="H614" s="246">
        <v>4</v>
      </c>
      <c r="I614" s="247"/>
      <c r="J614" s="248">
        <f>ROUND(I614*H614,2)</f>
        <v>0</v>
      </c>
      <c r="K614" s="244" t="s">
        <v>19</v>
      </c>
      <c r="L614" s="249"/>
      <c r="M614" s="250" t="s">
        <v>19</v>
      </c>
      <c r="N614" s="251" t="s">
        <v>44</v>
      </c>
      <c r="O614" s="84"/>
      <c r="P614" s="221">
        <f>O614*H614</f>
        <v>0</v>
      </c>
      <c r="Q614" s="221">
        <v>0.00044999999999999999</v>
      </c>
      <c r="R614" s="221">
        <f>Q614*H614</f>
        <v>0.0018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680</v>
      </c>
      <c r="AT614" s="223" t="s">
        <v>243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680</v>
      </c>
      <c r="BM614" s="223" t="s">
        <v>5306</v>
      </c>
    </row>
    <row r="615" s="12" customFormat="1" ht="25.92" customHeight="1">
      <c r="A615" s="12"/>
      <c r="B615" s="196"/>
      <c r="C615" s="197"/>
      <c r="D615" s="198" t="s">
        <v>72</v>
      </c>
      <c r="E615" s="199" t="s">
        <v>2066</v>
      </c>
      <c r="F615" s="199" t="s">
        <v>2067</v>
      </c>
      <c r="G615" s="197"/>
      <c r="H615" s="197"/>
      <c r="I615" s="200"/>
      <c r="J615" s="201">
        <f>BK615</f>
        <v>0</v>
      </c>
      <c r="K615" s="197"/>
      <c r="L615" s="202"/>
      <c r="M615" s="203"/>
      <c r="N615" s="204"/>
      <c r="O615" s="204"/>
      <c r="P615" s="205">
        <f>SUM(P616:P621)</f>
        <v>0</v>
      </c>
      <c r="Q615" s="204"/>
      <c r="R615" s="205">
        <f>SUM(R616:R621)</f>
        <v>0</v>
      </c>
      <c r="S615" s="204"/>
      <c r="T615" s="206">
        <f>SUM(T616:T621)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210</v>
      </c>
      <c r="AT615" s="208" t="s">
        <v>72</v>
      </c>
      <c r="AU615" s="208" t="s">
        <v>73</v>
      </c>
      <c r="AY615" s="207" t="s">
        <v>202</v>
      </c>
      <c r="BK615" s="209">
        <f>SUM(BK616:BK621)</f>
        <v>0</v>
      </c>
    </row>
    <row r="616" s="2" customFormat="1" ht="24.15" customHeight="1">
      <c r="A616" s="38"/>
      <c r="B616" s="39"/>
      <c r="C616" s="212" t="s">
        <v>1426</v>
      </c>
      <c r="D616" s="212" t="s">
        <v>205</v>
      </c>
      <c r="E616" s="213" t="s">
        <v>2069</v>
      </c>
      <c r="F616" s="214" t="s">
        <v>2070</v>
      </c>
      <c r="G616" s="215" t="s">
        <v>2071</v>
      </c>
      <c r="H616" s="216">
        <v>16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2072</v>
      </c>
      <c r="AT616" s="223" t="s">
        <v>205</v>
      </c>
      <c r="AU616" s="223" t="s">
        <v>80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2072</v>
      </c>
      <c r="BM616" s="223" t="s">
        <v>5307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2074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80</v>
      </c>
    </row>
    <row r="618" s="2" customFormat="1">
      <c r="A618" s="38"/>
      <c r="B618" s="39"/>
      <c r="C618" s="40"/>
      <c r="D618" s="232" t="s">
        <v>491</v>
      </c>
      <c r="E618" s="40"/>
      <c r="F618" s="252" t="s">
        <v>2075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491</v>
      </c>
      <c r="AU618" s="17" t="s">
        <v>80</v>
      </c>
    </row>
    <row r="619" s="2" customFormat="1" ht="16.5" customHeight="1">
      <c r="A619" s="38"/>
      <c r="B619" s="39"/>
      <c r="C619" s="212" t="s">
        <v>1430</v>
      </c>
      <c r="D619" s="212" t="s">
        <v>205</v>
      </c>
      <c r="E619" s="213" t="s">
        <v>2077</v>
      </c>
      <c r="F619" s="214" t="s">
        <v>2078</v>
      </c>
      <c r="G619" s="215" t="s">
        <v>2071</v>
      </c>
      <c r="H619" s="216">
        <v>24</v>
      </c>
      <c r="I619" s="217"/>
      <c r="J619" s="218">
        <f>ROUND(I619*H619,2)</f>
        <v>0</v>
      </c>
      <c r="K619" s="214" t="s">
        <v>209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2072</v>
      </c>
      <c r="AT619" s="223" t="s">
        <v>205</v>
      </c>
      <c r="AU619" s="223" t="s">
        <v>80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2072</v>
      </c>
      <c r="BM619" s="223" t="s">
        <v>5308</v>
      </c>
    </row>
    <row r="620" s="2" customFormat="1">
      <c r="A620" s="38"/>
      <c r="B620" s="39"/>
      <c r="C620" s="40"/>
      <c r="D620" s="225" t="s">
        <v>212</v>
      </c>
      <c r="E620" s="40"/>
      <c r="F620" s="226" t="s">
        <v>2080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212</v>
      </c>
      <c r="AU620" s="17" t="s">
        <v>80</v>
      </c>
    </row>
    <row r="621" s="2" customFormat="1">
      <c r="A621" s="38"/>
      <c r="B621" s="39"/>
      <c r="C621" s="40"/>
      <c r="D621" s="232" t="s">
        <v>491</v>
      </c>
      <c r="E621" s="40"/>
      <c r="F621" s="252" t="s">
        <v>4745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491</v>
      </c>
      <c r="AU621" s="17" t="s">
        <v>80</v>
      </c>
    </row>
    <row r="622" s="12" customFormat="1" ht="25.92" customHeight="1">
      <c r="A622" s="12"/>
      <c r="B622" s="196"/>
      <c r="C622" s="197"/>
      <c r="D622" s="198" t="s">
        <v>72</v>
      </c>
      <c r="E622" s="199" t="s">
        <v>159</v>
      </c>
      <c r="F622" s="199" t="s">
        <v>160</v>
      </c>
      <c r="G622" s="197"/>
      <c r="H622" s="197"/>
      <c r="I622" s="200"/>
      <c r="J622" s="201">
        <f>BK622</f>
        <v>0</v>
      </c>
      <c r="K622" s="197"/>
      <c r="L622" s="202"/>
      <c r="M622" s="203"/>
      <c r="N622" s="204"/>
      <c r="O622" s="204"/>
      <c r="P622" s="205">
        <f>P623</f>
        <v>0</v>
      </c>
      <c r="Q622" s="204"/>
      <c r="R622" s="205">
        <f>R623</f>
        <v>0</v>
      </c>
      <c r="S622" s="204"/>
      <c r="T622" s="206">
        <f>T623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7" t="s">
        <v>238</v>
      </c>
      <c r="AT622" s="208" t="s">
        <v>72</v>
      </c>
      <c r="AU622" s="208" t="s">
        <v>73</v>
      </c>
      <c r="AY622" s="207" t="s">
        <v>202</v>
      </c>
      <c r="BK622" s="209">
        <f>BK623</f>
        <v>0</v>
      </c>
    </row>
    <row r="623" s="12" customFormat="1" ht="22.8" customHeight="1">
      <c r="A623" s="12"/>
      <c r="B623" s="196"/>
      <c r="C623" s="197"/>
      <c r="D623" s="198" t="s">
        <v>72</v>
      </c>
      <c r="E623" s="210" t="s">
        <v>4746</v>
      </c>
      <c r="F623" s="210" t="s">
        <v>4747</v>
      </c>
      <c r="G623" s="197"/>
      <c r="H623" s="197"/>
      <c r="I623" s="200"/>
      <c r="J623" s="211">
        <f>BK623</f>
        <v>0</v>
      </c>
      <c r="K623" s="197"/>
      <c r="L623" s="202"/>
      <c r="M623" s="203"/>
      <c r="N623" s="204"/>
      <c r="O623" s="204"/>
      <c r="P623" s="205">
        <f>SUM(P624:P632)</f>
        <v>0</v>
      </c>
      <c r="Q623" s="204"/>
      <c r="R623" s="205">
        <f>SUM(R624:R632)</f>
        <v>0</v>
      </c>
      <c r="S623" s="204"/>
      <c r="T623" s="206">
        <f>SUM(T624:T632)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7" t="s">
        <v>238</v>
      </c>
      <c r="AT623" s="208" t="s">
        <v>72</v>
      </c>
      <c r="AU623" s="208" t="s">
        <v>80</v>
      </c>
      <c r="AY623" s="207" t="s">
        <v>202</v>
      </c>
      <c r="BK623" s="209">
        <f>SUM(BK624:BK632)</f>
        <v>0</v>
      </c>
    </row>
    <row r="624" s="2" customFormat="1" ht="16.5" customHeight="1">
      <c r="A624" s="38"/>
      <c r="B624" s="39"/>
      <c r="C624" s="212" t="s">
        <v>1432</v>
      </c>
      <c r="D624" s="212" t="s">
        <v>205</v>
      </c>
      <c r="E624" s="213" t="s">
        <v>4749</v>
      </c>
      <c r="F624" s="214" t="s">
        <v>4750</v>
      </c>
      <c r="G624" s="215" t="s">
        <v>2071</v>
      </c>
      <c r="H624" s="216">
        <v>16</v>
      </c>
      <c r="I624" s="217"/>
      <c r="J624" s="218">
        <f>ROUND(I624*H624,2)</f>
        <v>0</v>
      </c>
      <c r="K624" s="214" t="s">
        <v>209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</v>
      </c>
      <c r="R624" s="221">
        <f>Q624*H624</f>
        <v>0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4751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4751</v>
      </c>
      <c r="BM624" s="223" t="s">
        <v>5309</v>
      </c>
    </row>
    <row r="625" s="2" customFormat="1">
      <c r="A625" s="38"/>
      <c r="B625" s="39"/>
      <c r="C625" s="40"/>
      <c r="D625" s="225" t="s">
        <v>212</v>
      </c>
      <c r="E625" s="40"/>
      <c r="F625" s="226" t="s">
        <v>4753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212</v>
      </c>
      <c r="AU625" s="17" t="s">
        <v>82</v>
      </c>
    </row>
    <row r="626" s="2" customFormat="1" ht="16.5" customHeight="1">
      <c r="A626" s="38"/>
      <c r="B626" s="39"/>
      <c r="C626" s="212" t="s">
        <v>1436</v>
      </c>
      <c r="D626" s="212" t="s">
        <v>205</v>
      </c>
      <c r="E626" s="213" t="s">
        <v>4755</v>
      </c>
      <c r="F626" s="214" t="s">
        <v>4756</v>
      </c>
      <c r="G626" s="215" t="s">
        <v>3961</v>
      </c>
      <c r="H626" s="216">
        <v>80</v>
      </c>
      <c r="I626" s="217"/>
      <c r="J626" s="218">
        <f>ROUND(I626*H626,2)</f>
        <v>0</v>
      </c>
      <c r="K626" s="214" t="s">
        <v>209</v>
      </c>
      <c r="L626" s="44"/>
      <c r="M626" s="219" t="s">
        <v>19</v>
      </c>
      <c r="N626" s="220" t="s">
        <v>44</v>
      </c>
      <c r="O626" s="84"/>
      <c r="P626" s="221">
        <f>O626*H626</f>
        <v>0</v>
      </c>
      <c r="Q626" s="221">
        <v>0</v>
      </c>
      <c r="R626" s="221">
        <f>Q626*H626</f>
        <v>0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4751</v>
      </c>
      <c r="AT626" s="223" t="s">
        <v>205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4751</v>
      </c>
      <c r="BM626" s="223" t="s">
        <v>5310</v>
      </c>
    </row>
    <row r="627" s="2" customFormat="1">
      <c r="A627" s="38"/>
      <c r="B627" s="39"/>
      <c r="C627" s="40"/>
      <c r="D627" s="225" t="s">
        <v>212</v>
      </c>
      <c r="E627" s="40"/>
      <c r="F627" s="226" t="s">
        <v>4758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212</v>
      </c>
      <c r="AU627" s="17" t="s">
        <v>82</v>
      </c>
    </row>
    <row r="628" s="2" customFormat="1" ht="16.5" customHeight="1">
      <c r="A628" s="38"/>
      <c r="B628" s="39"/>
      <c r="C628" s="212" t="s">
        <v>1440</v>
      </c>
      <c r="D628" s="212" t="s">
        <v>205</v>
      </c>
      <c r="E628" s="213" t="s">
        <v>4760</v>
      </c>
      <c r="F628" s="214" t="s">
        <v>4761</v>
      </c>
      <c r="G628" s="215" t="s">
        <v>2071</v>
      </c>
      <c r="H628" s="216">
        <v>16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</v>
      </c>
      <c r="R628" s="221">
        <f>Q628*H628</f>
        <v>0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4751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4751</v>
      </c>
      <c r="BM628" s="223" t="s">
        <v>5311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4763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>
      <c r="A630" s="38"/>
      <c r="B630" s="39"/>
      <c r="C630" s="40"/>
      <c r="D630" s="232" t="s">
        <v>491</v>
      </c>
      <c r="E630" s="40"/>
      <c r="F630" s="252" t="s">
        <v>4764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491</v>
      </c>
      <c r="AU630" s="17" t="s">
        <v>82</v>
      </c>
    </row>
    <row r="631" s="2" customFormat="1" ht="16.5" customHeight="1">
      <c r="A631" s="38"/>
      <c r="B631" s="39"/>
      <c r="C631" s="212" t="s">
        <v>1444</v>
      </c>
      <c r="D631" s="212" t="s">
        <v>205</v>
      </c>
      <c r="E631" s="213" t="s">
        <v>4766</v>
      </c>
      <c r="F631" s="214" t="s">
        <v>4767</v>
      </c>
      <c r="G631" s="215" t="s">
        <v>2071</v>
      </c>
      <c r="H631" s="216">
        <v>8</v>
      </c>
      <c r="I631" s="217"/>
      <c r="J631" s="218">
        <f>ROUND(I631*H631,2)</f>
        <v>0</v>
      </c>
      <c r="K631" s="214" t="s">
        <v>19</v>
      </c>
      <c r="L631" s="44"/>
      <c r="M631" s="219" t="s">
        <v>19</v>
      </c>
      <c r="N631" s="220" t="s">
        <v>44</v>
      </c>
      <c r="O631" s="84"/>
      <c r="P631" s="221">
        <f>O631*H631</f>
        <v>0</v>
      </c>
      <c r="Q631" s="221">
        <v>0</v>
      </c>
      <c r="R631" s="221">
        <f>Q631*H631</f>
        <v>0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4751</v>
      </c>
      <c r="AT631" s="223" t="s">
        <v>205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4751</v>
      </c>
      <c r="BM631" s="223" t="s">
        <v>5312</v>
      </c>
    </row>
    <row r="632" s="2" customFormat="1">
      <c r="A632" s="38"/>
      <c r="B632" s="39"/>
      <c r="C632" s="40"/>
      <c r="D632" s="232" t="s">
        <v>491</v>
      </c>
      <c r="E632" s="40"/>
      <c r="F632" s="252" t="s">
        <v>4764</v>
      </c>
      <c r="G632" s="40"/>
      <c r="H632" s="40"/>
      <c r="I632" s="227"/>
      <c r="J632" s="40"/>
      <c r="K632" s="40"/>
      <c r="L632" s="44"/>
      <c r="M632" s="253"/>
      <c r="N632" s="254"/>
      <c r="O632" s="255"/>
      <c r="P632" s="255"/>
      <c r="Q632" s="255"/>
      <c r="R632" s="255"/>
      <c r="S632" s="255"/>
      <c r="T632" s="256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491</v>
      </c>
      <c r="AU632" s="17" t="s">
        <v>82</v>
      </c>
    </row>
    <row r="633" s="2" customFormat="1" ht="6.96" customHeight="1">
      <c r="A633" s="38"/>
      <c r="B633" s="59"/>
      <c r="C633" s="60"/>
      <c r="D633" s="60"/>
      <c r="E633" s="60"/>
      <c r="F633" s="60"/>
      <c r="G633" s="60"/>
      <c r="H633" s="60"/>
      <c r="I633" s="60"/>
      <c r="J633" s="60"/>
      <c r="K633" s="60"/>
      <c r="L633" s="44"/>
      <c r="M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</sheetData>
  <sheetProtection sheet="1" autoFilter="0" formatColumns="0" formatRows="0" objects="1" scenarios="1" spinCount="100000" saltValue="S3W9aLk5xFPf/ZlGJNQqibFL3e9T9eXaNuunGRjocrlr2j5WHkMredtbO3eXrs4hNKrpicU0PrzU21nENfeKhQ==" hashValue="1eCbfuxM1ZA9TsKdArZxaaPEIZjBrp3387I+OmX8+s5Yn0k+zTzBWTeXRGtilxi0SZM4tk0lH8hKLYdrRXqkfw==" algorithmName="SHA-512" password="CC35"/>
  <autoFilter ref="C111:K6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1/113106123"/>
    <hyperlink ref="F118" r:id="rId2" display="https://podminky.urs.cz/item/CS_URS_2024_01/113107323"/>
    <hyperlink ref="F120" r:id="rId3" display="https://podminky.urs.cz/item/CS_URS_2024_01/132251252"/>
    <hyperlink ref="F122" r:id="rId4" display="https://podminky.urs.cz/item/CS_URS_2024_01/162651112"/>
    <hyperlink ref="F124" r:id="rId5" display="https://podminky.urs.cz/item/CS_URS_2024_01/162751119"/>
    <hyperlink ref="F126" r:id="rId6" display="https://podminky.urs.cz/item/CS_URS_2024_01/171201231"/>
    <hyperlink ref="F128" r:id="rId7" display="https://podminky.urs.cz/item/CS_URS_2024_01/171251201"/>
    <hyperlink ref="F130" r:id="rId8" display="https://podminky.urs.cz/item/CS_URS_2024_01/174151101"/>
    <hyperlink ref="F132" r:id="rId9" display="https://podminky.urs.cz/item/CS_URS_2024_01/175151101"/>
    <hyperlink ref="F138" r:id="rId10" display="https://podminky.urs.cz/item/CS_URS_2024_01/451577777"/>
    <hyperlink ref="F140" r:id="rId11" display="https://podminky.urs.cz/item/CS_URS_2024_01/451579777"/>
    <hyperlink ref="F142" r:id="rId12" display="https://podminky.urs.cz/item/CS_URS_2024_01/596212211"/>
    <hyperlink ref="F149" r:id="rId13" display="https://podminky.urs.cz/item/CS_URS_2024_01/611325402"/>
    <hyperlink ref="F151" r:id="rId14" display="https://podminky.urs.cz/item/CS_URS_2024_01/619995001"/>
    <hyperlink ref="F153" r:id="rId15" display="https://podminky.urs.cz/item/CS_URS_2024_01/631311224"/>
    <hyperlink ref="F155" r:id="rId16" display="https://podminky.urs.cz/item/CS_URS_2024_01/631319197"/>
    <hyperlink ref="F157" r:id="rId17" display="https://podminky.urs.cz/item/CS_URS_2024_01/632451103"/>
    <hyperlink ref="F159" r:id="rId18" display="https://podminky.urs.cz/item/CS_URS_2024_01/632452411"/>
    <hyperlink ref="F164" r:id="rId19" display="https://podminky.urs.cz/item/CS_URS_2024_01/899722114"/>
    <hyperlink ref="F168" r:id="rId20" display="https://podminky.urs.cz/item/CS_URS_2024_01/915111111"/>
    <hyperlink ref="F170" r:id="rId21" display="https://podminky.urs.cz/item/CS_URS_2024_01/915111115"/>
    <hyperlink ref="F172" r:id="rId22" display="https://podminky.urs.cz/item/CS_URS_2024_01/915611111"/>
    <hyperlink ref="F174" r:id="rId23" display="https://podminky.urs.cz/item/CS_URS_2024_01/965043331"/>
    <hyperlink ref="F176" r:id="rId24" display="https://podminky.urs.cz/item/CS_URS_2024_01/965082941"/>
    <hyperlink ref="F178" r:id="rId25" display="https://podminky.urs.cz/item/CS_URS_2024_01/971033241"/>
    <hyperlink ref="F180" r:id="rId26" display="https://podminky.urs.cz/item/CS_URS_2024_01/971033381"/>
    <hyperlink ref="F182" r:id="rId27" display="https://podminky.urs.cz/item/CS_URS_2024_01/971042241"/>
    <hyperlink ref="F184" r:id="rId28" display="https://podminky.urs.cz/item/CS_URS_2024_01/977151125"/>
    <hyperlink ref="F186" r:id="rId29" display="https://podminky.urs.cz/item/CS_URS_2024_01/977312114"/>
    <hyperlink ref="F188" r:id="rId30" display="https://podminky.urs.cz/item/CS_URS_2024_01/979054451"/>
    <hyperlink ref="F191" r:id="rId31" display="https://podminky.urs.cz/item/CS_URS_2024_01/997013112"/>
    <hyperlink ref="F193" r:id="rId32" display="https://podminky.urs.cz/item/CS_URS_2024_01/997013501"/>
    <hyperlink ref="F195" r:id="rId33" display="https://podminky.urs.cz/item/CS_URS_2024_01/997013509"/>
    <hyperlink ref="F197" r:id="rId34" display="https://podminky.urs.cz/item/CS_URS_2024_01/997013814"/>
    <hyperlink ref="F199" r:id="rId35" display="https://podminky.urs.cz/item/CS_URS_2024_01/997013861"/>
    <hyperlink ref="F201" r:id="rId36" display="https://podminky.urs.cz/item/CS_URS_2024_01/997013863"/>
    <hyperlink ref="F203" r:id="rId37" display="https://podminky.urs.cz/item/CS_URS_2024_01/997013873"/>
    <hyperlink ref="F206" r:id="rId38" display="https://podminky.urs.cz/item/CS_URS_2024_01/998011002"/>
    <hyperlink ref="F208" r:id="rId39" display="https://podminky.urs.cz/item/CS_URS_2024_01/998223011"/>
    <hyperlink ref="F210" r:id="rId40" display="https://podminky.urs.cz/item/CS_URS_2024_01/998272201"/>
    <hyperlink ref="F214" r:id="rId41" display="https://podminky.urs.cz/item/CS_URS_2024_01/711191011"/>
    <hyperlink ref="F218" r:id="rId42" display="https://podminky.urs.cz/item/CS_URS_2024_01/711192101"/>
    <hyperlink ref="F221" r:id="rId43" display="https://podminky.urs.cz/item/CS_URS_2024_01/998711102"/>
    <hyperlink ref="F224" r:id="rId44" display="https://podminky.urs.cz/item/CS_URS_2024_01/713300813"/>
    <hyperlink ref="F226" r:id="rId45" display="https://podminky.urs.cz/item/CS_URS_2024_01/713300822"/>
    <hyperlink ref="F228" r:id="rId46" display="https://podminky.urs.cz/item/CS_URS_2024_01/713420813"/>
    <hyperlink ref="F230" r:id="rId47" display="https://podminky.urs.cz/item/CS_URS_2024_01/713471212"/>
    <hyperlink ref="F266" r:id="rId48" display="https://podminky.urs.cz/item/CS_URS_2024_01/998713101"/>
    <hyperlink ref="F277" r:id="rId49" display="https://podminky.urs.cz/item/CS_URS_2024_01/722176112"/>
    <hyperlink ref="F281" r:id="rId50" display="https://podminky.urs.cz/item/CS_URS_2024_01/722176114"/>
    <hyperlink ref="F285" r:id="rId51" display="https://podminky.urs.cz/item/CS_URS_2024_01/722176115"/>
    <hyperlink ref="F289" r:id="rId52" display="https://podminky.urs.cz/item/CS_URS_2024_01/722176116"/>
    <hyperlink ref="F293" r:id="rId53" display="https://podminky.urs.cz/item/CS_URS_2024_01/722181231"/>
    <hyperlink ref="F296" r:id="rId54" display="https://podminky.urs.cz/item/CS_URS_2024_01/722181242"/>
    <hyperlink ref="F299" r:id="rId55" display="https://podminky.urs.cz/item/CS_URS_2024_01/722220232"/>
    <hyperlink ref="F301" r:id="rId56" display="https://podminky.urs.cz/item/CS_URS_2024_01/722220233"/>
    <hyperlink ref="F303" r:id="rId57" display="https://podminky.urs.cz/item/CS_URS_2024_01/722220235"/>
    <hyperlink ref="F305" r:id="rId58" display="https://podminky.urs.cz/item/CS_URS_2024_01/722231141"/>
    <hyperlink ref="F307" r:id="rId59" display="https://podminky.urs.cz/item/CS_URS_2024_01/722232043"/>
    <hyperlink ref="F309" r:id="rId60" display="https://podminky.urs.cz/item/CS_URS_2024_01/722232045"/>
    <hyperlink ref="F311" r:id="rId61" display="https://podminky.urs.cz/item/CS_URS_2024_01/722232046"/>
    <hyperlink ref="F313" r:id="rId62" display="https://podminky.urs.cz/item/CS_URS_2024_01/722262301"/>
    <hyperlink ref="F318" r:id="rId63" display="https://podminky.urs.cz/item/CS_URS_2024_01/724399R"/>
    <hyperlink ref="F323" r:id="rId64" display="https://podminky.urs.cz/item/CS_URS_2024_01/727222013"/>
    <hyperlink ref="F326" r:id="rId65" display="https://podminky.urs.cz/item/CS_URS_2024_01/732212815"/>
    <hyperlink ref="F328" r:id="rId66" display="https://podminky.urs.cz/item/CS_URS_2024_01/732213813"/>
    <hyperlink ref="F330" r:id="rId67" display="https://podminky.urs.cz/item/CS_URS_2024_01/732214813"/>
    <hyperlink ref="F332" r:id="rId68" display="https://podminky.urs.cz/item/CS_URS_2024_01/732219301"/>
    <hyperlink ref="F334" r:id="rId69" display="https://podminky.urs.cz/item/CS_URS_2024_01/732221813"/>
    <hyperlink ref="F337" r:id="rId70" display="https://podminky.urs.cz/item/CS_URS_2024_01/732221R2"/>
    <hyperlink ref="F340" r:id="rId71" display="https://podminky.urs.cz/item/CS_URS_2024_01/732320814"/>
    <hyperlink ref="F342" r:id="rId72" display="https://podminky.urs.cz/item/CS_URS_2024_01/732324814"/>
    <hyperlink ref="F344" r:id="rId73" display="https://podminky.urs.cz/item/CS_URS_2024_01/732331621"/>
    <hyperlink ref="F346" r:id="rId74" display="https://podminky.urs.cz/item/CS_URS_2024_01/732331623"/>
    <hyperlink ref="F348" r:id="rId75" display="https://podminky.urs.cz/item/CS_URS_2024_01/732331630"/>
    <hyperlink ref="F350" r:id="rId76" display="https://podminky.urs.cz/item/CS_URS_2024_01/732420813"/>
    <hyperlink ref="F352" r:id="rId77" display="https://podminky.urs.cz/item/CS_URS_2024_01/998732101"/>
    <hyperlink ref="F390" r:id="rId78" display="https://podminky.urs.cz/item/CS_URS_2024_01/733120815"/>
    <hyperlink ref="F392" r:id="rId79" display="https://podminky.urs.cz/item/CS_URS_2024_01/733120819"/>
    <hyperlink ref="F394" r:id="rId80" display="https://podminky.urs.cz/item/CS_URS_2024_01/733120826"/>
    <hyperlink ref="F396" r:id="rId81" display="https://podminky.urs.cz/item/CS_URS_2024_01/733120832"/>
    <hyperlink ref="F398" r:id="rId82" display="https://podminky.urs.cz/item/CS_URS_2024_01/733120836"/>
    <hyperlink ref="F400" r:id="rId83" display="https://podminky.urs.cz/item/CS_URS_2024_01/733121212"/>
    <hyperlink ref="F403" r:id="rId84" display="https://podminky.urs.cz/item/CS_URS_2024_01/733121214"/>
    <hyperlink ref="F406" r:id="rId85" display="https://podminky.urs.cz/item/CS_URS_2024_01/733121216"/>
    <hyperlink ref="F409" r:id="rId86" display="https://podminky.urs.cz/item/CS_URS_2024_01/733121217"/>
    <hyperlink ref="F412" r:id="rId87" display="https://podminky.urs.cz/item/CS_URS_2024_01/733121219"/>
    <hyperlink ref="F415" r:id="rId88" display="https://podminky.urs.cz/item/CS_URS_2024_01/733121222"/>
    <hyperlink ref="F418" r:id="rId89" display="https://podminky.urs.cz/item/CS_URS_2024_01/733121225"/>
    <hyperlink ref="F421" r:id="rId90" display="https://podminky.urs.cz/item/CS_URS_2024_01/733194820"/>
    <hyperlink ref="F423" r:id="rId91" display="https://podminky.urs.cz/item/CS_URS_2024_01/998733101"/>
    <hyperlink ref="F426" r:id="rId92" display="https://podminky.urs.cz/item/CS_URS_2024_01/734100811"/>
    <hyperlink ref="F428" r:id="rId93" display="https://podminky.urs.cz/item/CS_URS_2024_01/734100812"/>
    <hyperlink ref="F430" r:id="rId94" display="https://podminky.urs.cz/item/CS_URS_2024_01/734100813"/>
    <hyperlink ref="F432" r:id="rId95" display="https://podminky.urs.cz/item/CS_URS_2024_01/734173411"/>
    <hyperlink ref="F434" r:id="rId96" display="https://podminky.urs.cz/item/CS_URS_2024_01/734173412"/>
    <hyperlink ref="F436" r:id="rId97" display="https://podminky.urs.cz/item/CS_URS_2024_01/734173413"/>
    <hyperlink ref="F439" r:id="rId98" display="https://podminky.urs.cz/item/CS_URS_2024_01/734173414"/>
    <hyperlink ref="F441" r:id="rId99" display="https://podminky.urs.cz/item/CS_URS_2024_01/734173416"/>
    <hyperlink ref="F443" r:id="rId100" display="https://podminky.urs.cz/item/CS_URS_2024_01/734173418"/>
    <hyperlink ref="F446" r:id="rId101" display="https://podminky.urs.cz/item/CS_URS_2024_01/734173611"/>
    <hyperlink ref="F450" r:id="rId102" display="https://podminky.urs.cz/item/CS_URS_2024_01/734209113"/>
    <hyperlink ref="F452" r:id="rId103" display="https://podminky.urs.cz/item/CS_URS_2024_01/734209114"/>
    <hyperlink ref="F454" r:id="rId104" display="https://podminky.urs.cz/item/CS_URS_2024_01/734411127"/>
    <hyperlink ref="F456" r:id="rId105" display="https://podminky.urs.cz/item/CS_URS_2024_01/734411601"/>
    <hyperlink ref="F458" r:id="rId106" display="https://podminky.urs.cz/item/CS_URS_2024_01/734412112"/>
    <hyperlink ref="F460" r:id="rId107" display="https://podminky.urs.cz/item/CS_URS_2024_01/734412113"/>
    <hyperlink ref="F462" r:id="rId108" display="https://podminky.urs.cz/item/CS_URS_2024_01/734419111"/>
    <hyperlink ref="F464" r:id="rId109" display="https://podminky.urs.cz/item/CS_URS_2024_01/734494213"/>
    <hyperlink ref="F466" r:id="rId110" display="https://podminky.urs.cz/item/CS_URS_2024_01/734499211"/>
    <hyperlink ref="F468" r:id="rId111" display="https://podminky.urs.cz/item/CS_URS_2024_01/998734101"/>
    <hyperlink ref="F471" r:id="rId112" display="https://podminky.urs.cz/item/CS_URS_2024_01/741132001"/>
    <hyperlink ref="F479" r:id="rId113" display="https://podminky.urs.cz/item/CS_URS_2024_01/777131111"/>
    <hyperlink ref="F481" r:id="rId114" display="https://podminky.urs.cz/item/CS_URS_2024_01/777611121"/>
    <hyperlink ref="F484" r:id="rId115" display="https://podminky.urs.cz/item/CS_URS_2024_01/783604550"/>
    <hyperlink ref="F489" r:id="rId116" display="https://podminky.urs.cz/item/CS_URS_2024_01/783604560"/>
    <hyperlink ref="F494" r:id="rId117" display="https://podminky.urs.cz/item/CS_URS_2024_01/783817101"/>
    <hyperlink ref="F496" r:id="rId118" display="https://podminky.urs.cz/item/CS_URS_2024_01/783933161"/>
    <hyperlink ref="F498" r:id="rId119" display="https://podminky.urs.cz/item/CS_URS_2024_01/783937163"/>
    <hyperlink ref="F501" r:id="rId120" display="https://podminky.urs.cz/item/CS_URS_2024_01/784181101"/>
    <hyperlink ref="F503" r:id="rId121" display="https://podminky.urs.cz/item/CS_URS_2024_01/784221001"/>
    <hyperlink ref="F507" r:id="rId122" display="https://podminky.urs.cz/item/CS_URS_2024_01/220182021"/>
    <hyperlink ref="F513" r:id="rId123" display="https://podminky.urs.cz/item/CS_URS_2024_01/220182025"/>
    <hyperlink ref="F515" r:id="rId124" display="https://podminky.urs.cz/item/CS_URS_2024_01/220182027"/>
    <hyperlink ref="F520" r:id="rId125" display="https://podminky.urs.cz/item/CS_URS_2024_01/220182028"/>
    <hyperlink ref="F524" r:id="rId126" display="https://podminky.urs.cz/item/CS_URS_2024_01/230011047"/>
    <hyperlink ref="F528" r:id="rId127" display="https://podminky.urs.cz/item/CS_URS_2024_01/230020627"/>
    <hyperlink ref="F530" r:id="rId128" display="https://podminky.urs.cz/item/CS_URS_2024_01/230020645"/>
    <hyperlink ref="F532" r:id="rId129" display="https://podminky.urs.cz/item/CS_URS_2024_01/230020649"/>
    <hyperlink ref="F534" r:id="rId130" display="https://podminky.urs.cz/item/CS_URS_2024_01/230023008"/>
    <hyperlink ref="F541" r:id="rId131" display="https://podminky.urs.cz/item/CS_URS_2024_01/230023017"/>
    <hyperlink ref="F546" r:id="rId132" display="https://podminky.urs.cz/item/CS_URS_2024_01/230023021"/>
    <hyperlink ref="F553" r:id="rId133" display="https://podminky.urs.cz/item/CS_URS_2024_01/230023029"/>
    <hyperlink ref="F563" r:id="rId134" display="https://podminky.urs.cz/item/CS_URS_2024_01/230023037"/>
    <hyperlink ref="F573" r:id="rId135" display="https://podminky.urs.cz/item/CS_URS_2024_01/230023045"/>
    <hyperlink ref="F577" r:id="rId136" display="https://podminky.urs.cz/item/CS_URS_2024_01/230024047"/>
    <hyperlink ref="F588" r:id="rId137" display="https://podminky.urs.cz/item/CS_URS_2024_01/230024047"/>
    <hyperlink ref="F591" r:id="rId138" display="https://podminky.urs.cz/item/CS_URS_2024_01/230024057"/>
    <hyperlink ref="F595" r:id="rId139" display="https://podminky.urs.cz/item/CS_URS_2024_01/230024067"/>
    <hyperlink ref="F600" r:id="rId140" display="https://podminky.urs.cz/item/CS_URS_2024_01/230024077"/>
    <hyperlink ref="F603" r:id="rId141" display="https://podminky.urs.cz/item/CS_URS_2024_01/230050004"/>
    <hyperlink ref="F607" r:id="rId142" display="https://podminky.urs.cz/item/CS_URS_2024_01/230050031"/>
    <hyperlink ref="F611" r:id="rId143" display="https://podminky.urs.cz/item/CS_URS_2024_01/230210011"/>
    <hyperlink ref="F617" r:id="rId144" display="https://podminky.urs.cz/item/CS_URS_2024_01/HZS3232"/>
    <hyperlink ref="F620" r:id="rId145" display="https://podminky.urs.cz/item/CS_URS_2024_01/HZS4212"/>
    <hyperlink ref="F625" r:id="rId146" display="https://podminky.urs.cz/item/CS_URS_2024_01/043114000"/>
    <hyperlink ref="F627" r:id="rId147" display="https://podminky.urs.cz/item/CS_URS_2024_01/043124000"/>
    <hyperlink ref="F629" r:id="rId148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5313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ROUND((SUM(BE90:BE150)),  2)</f>
        <v>0</v>
      </c>
      <c r="G35" s="38"/>
      <c r="H35" s="38"/>
      <c r="I35" s="157">
        <v>0.20999999999999999</v>
      </c>
      <c r="J35" s="156">
        <f>ROUND(((SUM(BE90:BE150))*I35),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ROUND((SUM(BF90:BF150)),  2)</f>
        <v>0</v>
      </c>
      <c r="G36" s="38"/>
      <c r="H36" s="38"/>
      <c r="I36" s="157">
        <v>0.12</v>
      </c>
      <c r="J36" s="156">
        <f>ROUND(((SUM(BF90:BF150))*I36),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D8.2.1.2 - PS351 - 1660 - Neuman Development-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D8.2.1.2 - PS351 - 1660 - Neuman Development-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P91+P93+P96+P111+P126</f>
        <v>0</v>
      </c>
      <c r="Q90" s="96"/>
      <c r="R90" s="193">
        <f>R91+R93+R96+R111+R126</f>
        <v>0</v>
      </c>
      <c r="S90" s="96"/>
      <c r="T90" s="194">
        <f>T91+T93+T96+T111+T126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BK91+BK93+BK96+BK111+BK126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5326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SUM(P97:P110)</f>
        <v>0</v>
      </c>
      <c r="Q96" s="204"/>
      <c r="R96" s="205">
        <f>SUM(R97:R110)</f>
        <v>0</v>
      </c>
      <c r="S96" s="204"/>
      <c r="T96" s="206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SUM(BK97:BK110)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5333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5355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5357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210</v>
      </c>
      <c r="F111" s="199" t="s">
        <v>5358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SUM(P112:P125)</f>
        <v>0</v>
      </c>
      <c r="Q111" s="204"/>
      <c r="R111" s="205">
        <f>SUM(R112:R125)</f>
        <v>0</v>
      </c>
      <c r="S111" s="204"/>
      <c r="T111" s="206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73</v>
      </c>
      <c r="AY111" s="207" t="s">
        <v>202</v>
      </c>
      <c r="BK111" s="209">
        <f>SUM(BK112:BK125)</f>
        <v>0</v>
      </c>
    </row>
    <row r="112" s="2" customFormat="1" ht="16.5" customHeight="1">
      <c r="A112" s="38"/>
      <c r="B112" s="39"/>
      <c r="C112" s="212" t="s">
        <v>294</v>
      </c>
      <c r="D112" s="212" t="s">
        <v>205</v>
      </c>
      <c r="E112" s="213" t="s">
        <v>5359</v>
      </c>
      <c r="F112" s="214" t="s">
        <v>5360</v>
      </c>
      <c r="G112" s="215" t="s">
        <v>621</v>
      </c>
      <c r="H112" s="216">
        <v>4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382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5362</v>
      </c>
      <c r="G113" s="215" t="s">
        <v>621</v>
      </c>
      <c r="H113" s="216">
        <v>8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5364</v>
      </c>
      <c r="G114" s="215" t="s">
        <v>621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5366</v>
      </c>
      <c r="G115" s="215" t="s">
        <v>3961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5368</v>
      </c>
      <c r="G116" s="215" t="s">
        <v>208</v>
      </c>
      <c r="H116" s="216">
        <v>18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5370</v>
      </c>
      <c r="G117" s="215" t="s">
        <v>3961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5372</v>
      </c>
      <c r="G118" s="215" t="s">
        <v>208</v>
      </c>
      <c r="H118" s="216">
        <v>12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5374</v>
      </c>
      <c r="G119" s="215" t="s">
        <v>208</v>
      </c>
      <c r="H119" s="216">
        <v>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5376</v>
      </c>
      <c r="G120" s="215" t="s">
        <v>208</v>
      </c>
      <c r="H120" s="216">
        <v>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5378</v>
      </c>
      <c r="G121" s="215" t="s">
        <v>208</v>
      </c>
      <c r="H121" s="216">
        <v>48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5380</v>
      </c>
      <c r="G122" s="215" t="s">
        <v>208</v>
      </c>
      <c r="H122" s="216">
        <v>106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5382</v>
      </c>
      <c r="G123" s="215" t="s">
        <v>208</v>
      </c>
      <c r="H123" s="216">
        <v>12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5384</v>
      </c>
      <c r="G124" s="215" t="s">
        <v>208</v>
      </c>
      <c r="H124" s="216">
        <v>8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5386</v>
      </c>
      <c r="G125" s="215" t="s">
        <v>208</v>
      </c>
      <c r="H125" s="216">
        <v>20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238</v>
      </c>
      <c r="F126" s="199" t="s">
        <v>5387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SUM(P127:P150)</f>
        <v>0</v>
      </c>
      <c r="Q126" s="204"/>
      <c r="R126" s="205">
        <f>SUM(R127:R150)</f>
        <v>0</v>
      </c>
      <c r="S126" s="204"/>
      <c r="T126" s="20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SUM(BK127:BK150)</f>
        <v>0</v>
      </c>
    </row>
    <row r="127" s="2" customFormat="1" ht="24.15" customHeight="1">
      <c r="A127" s="38"/>
      <c r="B127" s="39"/>
      <c r="C127" s="212" t="s">
        <v>246</v>
      </c>
      <c r="D127" s="212" t="s">
        <v>205</v>
      </c>
      <c r="E127" s="213" t="s">
        <v>5388</v>
      </c>
      <c r="F127" s="214" t="s">
        <v>5389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230</v>
      </c>
    </row>
    <row r="128" s="2" customFormat="1" ht="16.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5391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24.1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5393</v>
      </c>
      <c r="G129" s="215" t="s">
        <v>3961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16.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5395</v>
      </c>
      <c r="G130" s="215" t="s">
        <v>3961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5397</v>
      </c>
      <c r="G131" s="215" t="s">
        <v>3961</v>
      </c>
      <c r="H131" s="216">
        <v>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5399</v>
      </c>
      <c r="G132" s="215" t="s">
        <v>3961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5401</v>
      </c>
      <c r="G133" s="215" t="s">
        <v>621</v>
      </c>
      <c r="H133" s="216">
        <v>10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5403</v>
      </c>
      <c r="G134" s="215" t="s">
        <v>621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5405</v>
      </c>
      <c r="G135" s="215" t="s">
        <v>621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33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5407</v>
      </c>
      <c r="G136" s="215" t="s">
        <v>5408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24.1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5410</v>
      </c>
      <c r="G137" s="215" t="s">
        <v>3961</v>
      </c>
      <c r="H137" s="216">
        <v>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5412</v>
      </c>
      <c r="G138" s="215" t="s">
        <v>621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5414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24.1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5416</v>
      </c>
      <c r="G140" s="215" t="s">
        <v>3961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5418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5420</v>
      </c>
      <c r="G142" s="215" t="s">
        <v>621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37.8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5422</v>
      </c>
      <c r="G143" s="215" t="s">
        <v>5408</v>
      </c>
      <c r="H143" s="216">
        <v>7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16.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5424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5426</v>
      </c>
      <c r="G145" s="215" t="s">
        <v>621</v>
      </c>
      <c r="H145" s="216">
        <v>20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5428</v>
      </c>
      <c r="G146" s="215" t="s">
        <v>621</v>
      </c>
      <c r="H146" s="216">
        <v>9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5430</v>
      </c>
      <c r="G147" s="215" t="s">
        <v>621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5432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5434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5436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57" t="s">
        <v>19</v>
      </c>
      <c r="N150" s="258" t="s">
        <v>44</v>
      </c>
      <c r="O150" s="255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RMRR35DWUS5Je3okyTNdKK0gn/Oc6ILcC/ARaarf45qRccV3ylboP8ROHBGlQmjXJpIXag1krz7D6qi88EgywA==" hashValue="exXv0+BpuJHXV/4a6BkryK1hFo7C0Q6saH47ZFmYm0eiFtMbxnSCTggnfv2/Nc4WBum6QsOF81ekjNSEABtE2Q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5437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D8.2.2.2 - PS352 - 1161 - IMMOPRETT-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D8.2.2.2 - PS352 - 1161 - IMMOPRETT-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5438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5439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30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15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15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UuXqaRyTzE9gxsbZq1+NLK7zrKvqtw1dMWiO2fiFZHFVwRWBJJ80lEgsFW5wLwz11+/NKQf56j6ZK9gzqOrhgg==" hashValue="gZc0OTsbFOERmE+BHmEcNi9Q9fjXe+PiFDaO3fPqk1z/p48k7hPv3gmhi+T5jXvOxUFou3fmB5L573sHRzPIzA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5442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5443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ROUND((SUM(BE90:BE170)),  2)</f>
        <v>0</v>
      </c>
      <c r="G35" s="38"/>
      <c r="H35" s="38"/>
      <c r="I35" s="157">
        <v>0.20999999999999999</v>
      </c>
      <c r="J35" s="156">
        <f>ROUND(((SUM(BE90:BE170))*I35),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ROUND((SUM(BF90:BF170)),  2)</f>
        <v>0</v>
      </c>
      <c r="G36" s="38"/>
      <c r="H36" s="38"/>
      <c r="I36" s="157">
        <v>0.12</v>
      </c>
      <c r="J36" s="156">
        <f>ROUND(((SUM(BF90:BF170))*I36),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D8.2.3.2 - PS353 - 1562 - VS3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J127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D8.2.3.2 - PS353 - 1562 - VS3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P91+P93+P96+P127+P146</f>
        <v>0</v>
      </c>
      <c r="Q90" s="96"/>
      <c r="R90" s="193">
        <f>R91+R93+R96+R127+R146</f>
        <v>0</v>
      </c>
      <c r="S90" s="96"/>
      <c r="T90" s="194">
        <f>T91+T93+T96+T127+T146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BK91+BK93+BK96+BK127+BK146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5444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5445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SUM(P97:P126)</f>
        <v>0</v>
      </c>
      <c r="Q96" s="204"/>
      <c r="R96" s="205">
        <f>SUM(R97:R126)</f>
        <v>0</v>
      </c>
      <c r="S96" s="204"/>
      <c r="T96" s="206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SUM(BK97:BK126)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5447</v>
      </c>
      <c r="G97" s="215" t="s">
        <v>621</v>
      </c>
      <c r="H97" s="216">
        <v>3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5448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5449</v>
      </c>
      <c r="G99" s="215" t="s">
        <v>621</v>
      </c>
      <c r="H99" s="216">
        <v>14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5331</v>
      </c>
      <c r="G100" s="215" t="s">
        <v>621</v>
      </c>
      <c r="H100" s="216">
        <v>3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5450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5451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24.1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5452</v>
      </c>
      <c r="G103" s="215" t="s">
        <v>621</v>
      </c>
      <c r="H103" s="216">
        <v>3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5453</v>
      </c>
      <c r="G104" s="215" t="s">
        <v>621</v>
      </c>
      <c r="H104" s="216">
        <v>8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5335</v>
      </c>
      <c r="G105" s="215" t="s">
        <v>621</v>
      </c>
      <c r="H105" s="216">
        <v>14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5454</v>
      </c>
      <c r="G106" s="215" t="s">
        <v>621</v>
      </c>
      <c r="H106" s="216">
        <v>4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5337</v>
      </c>
      <c r="G107" s="215" t="s">
        <v>621</v>
      </c>
      <c r="H107" s="216">
        <v>4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5455</v>
      </c>
      <c r="G108" s="215" t="s">
        <v>621</v>
      </c>
      <c r="H108" s="216">
        <v>8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5456</v>
      </c>
      <c r="G109" s="215" t="s">
        <v>621</v>
      </c>
      <c r="H109" s="216">
        <v>14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5457</v>
      </c>
      <c r="G110" s="215" t="s">
        <v>621</v>
      </c>
      <c r="H110" s="216">
        <v>4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5458</v>
      </c>
      <c r="G111" s="215" t="s">
        <v>621</v>
      </c>
      <c r="H111" s="216">
        <v>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5343</v>
      </c>
      <c r="G112" s="215" t="s">
        <v>621</v>
      </c>
      <c r="H112" s="216">
        <v>7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5459</v>
      </c>
      <c r="G113" s="215" t="s">
        <v>621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5345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5347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5460</v>
      </c>
      <c r="G116" s="215" t="s">
        <v>621</v>
      </c>
      <c r="H116" s="216">
        <v>11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5351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5461</v>
      </c>
      <c r="G118" s="215" t="s">
        <v>621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21.7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5462</v>
      </c>
      <c r="G119" s="215" t="s">
        <v>621</v>
      </c>
      <c r="H119" s="216">
        <v>11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5463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5464</v>
      </c>
      <c r="G121" s="215" t="s">
        <v>621</v>
      </c>
      <c r="H121" s="216">
        <v>3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5381</v>
      </c>
      <c r="F122" s="214" t="s">
        <v>5465</v>
      </c>
      <c r="G122" s="215" t="s">
        <v>621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5383</v>
      </c>
      <c r="F123" s="214" t="s">
        <v>5440</v>
      </c>
      <c r="G123" s="215" t="s">
        <v>621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2" customFormat="1" ht="16.5" customHeight="1">
      <c r="A124" s="38"/>
      <c r="B124" s="39"/>
      <c r="C124" s="212" t="s">
        <v>357</v>
      </c>
      <c r="D124" s="212" t="s">
        <v>205</v>
      </c>
      <c r="E124" s="213" t="s">
        <v>5385</v>
      </c>
      <c r="F124" s="214" t="s">
        <v>5466</v>
      </c>
      <c r="G124" s="215" t="s">
        <v>621</v>
      </c>
      <c r="H124" s="216">
        <v>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507</v>
      </c>
    </row>
    <row r="125" s="2" customFormat="1" ht="16.5" customHeight="1">
      <c r="A125" s="38"/>
      <c r="B125" s="39"/>
      <c r="C125" s="212" t="s">
        <v>246</v>
      </c>
      <c r="D125" s="212" t="s">
        <v>205</v>
      </c>
      <c r="E125" s="213" t="s">
        <v>5388</v>
      </c>
      <c r="F125" s="214" t="s">
        <v>5467</v>
      </c>
      <c r="G125" s="215" t="s">
        <v>621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230</v>
      </c>
    </row>
    <row r="126" s="2" customFormat="1" ht="16.5" customHeight="1">
      <c r="A126" s="38"/>
      <c r="B126" s="39"/>
      <c r="C126" s="212" t="s">
        <v>367</v>
      </c>
      <c r="D126" s="212" t="s">
        <v>205</v>
      </c>
      <c r="E126" s="213" t="s">
        <v>5390</v>
      </c>
      <c r="F126" s="214" t="s">
        <v>5468</v>
      </c>
      <c r="G126" s="215" t="s">
        <v>621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526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210</v>
      </c>
      <c r="F127" s="199" t="s">
        <v>5358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SUM(P128:P145)</f>
        <v>0</v>
      </c>
      <c r="Q127" s="204"/>
      <c r="R127" s="205">
        <f>SUM(R128:R145)</f>
        <v>0</v>
      </c>
      <c r="S127" s="204"/>
      <c r="T127" s="206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SUM(BK128:BK145)</f>
        <v>0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5469</v>
      </c>
      <c r="G128" s="215" t="s">
        <v>621</v>
      </c>
      <c r="H128" s="216">
        <v>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5360</v>
      </c>
      <c r="G129" s="215" t="s">
        <v>621</v>
      </c>
      <c r="H129" s="216">
        <v>23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5362</v>
      </c>
      <c r="G130" s="215" t="s">
        <v>621</v>
      </c>
      <c r="H130" s="216">
        <v>31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5364</v>
      </c>
      <c r="G131" s="215" t="s">
        <v>621</v>
      </c>
      <c r="H131" s="216">
        <v>23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5366</v>
      </c>
      <c r="G132" s="215" t="s">
        <v>3961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5368</v>
      </c>
      <c r="G133" s="215" t="s">
        <v>208</v>
      </c>
      <c r="H133" s="216">
        <v>96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5370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5470</v>
      </c>
      <c r="G135" s="215" t="s">
        <v>208</v>
      </c>
      <c r="H135" s="216">
        <v>86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5471</v>
      </c>
      <c r="G136" s="215" t="s">
        <v>208</v>
      </c>
      <c r="H136" s="216">
        <v>74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5374</v>
      </c>
      <c r="G137" s="215" t="s">
        <v>208</v>
      </c>
      <c r="H137" s="216">
        <v>197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5472</v>
      </c>
      <c r="G138" s="215" t="s">
        <v>208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5376</v>
      </c>
      <c r="G139" s="215" t="s">
        <v>208</v>
      </c>
      <c r="H139" s="216">
        <v>42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5378</v>
      </c>
      <c r="G140" s="215" t="s">
        <v>208</v>
      </c>
      <c r="H140" s="216">
        <v>540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5419</v>
      </c>
      <c r="F141" s="214" t="s">
        <v>5380</v>
      </c>
      <c r="G141" s="215" t="s">
        <v>208</v>
      </c>
      <c r="H141" s="216">
        <v>651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5421</v>
      </c>
      <c r="F142" s="214" t="s">
        <v>5382</v>
      </c>
      <c r="G142" s="215" t="s">
        <v>208</v>
      </c>
      <c r="H142" s="216">
        <v>108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2" customFormat="1" ht="16.5" customHeight="1">
      <c r="A143" s="38"/>
      <c r="B143" s="39"/>
      <c r="C143" s="212" t="s">
        <v>447</v>
      </c>
      <c r="D143" s="212" t="s">
        <v>205</v>
      </c>
      <c r="E143" s="213" t="s">
        <v>5423</v>
      </c>
      <c r="F143" s="214" t="s">
        <v>5384</v>
      </c>
      <c r="G143" s="215" t="s">
        <v>208</v>
      </c>
      <c r="H143" s="216">
        <v>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693</v>
      </c>
    </row>
    <row r="144" s="2" customFormat="1" ht="16.5" customHeight="1">
      <c r="A144" s="38"/>
      <c r="B144" s="39"/>
      <c r="C144" s="212" t="s">
        <v>451</v>
      </c>
      <c r="D144" s="212" t="s">
        <v>205</v>
      </c>
      <c r="E144" s="213" t="s">
        <v>5425</v>
      </c>
      <c r="F144" s="214" t="s">
        <v>5473</v>
      </c>
      <c r="G144" s="215" t="s">
        <v>208</v>
      </c>
      <c r="H144" s="216">
        <v>22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702</v>
      </c>
    </row>
    <row r="145" s="2" customFormat="1" ht="16.5" customHeight="1">
      <c r="A145" s="38"/>
      <c r="B145" s="39"/>
      <c r="C145" s="212" t="s">
        <v>455</v>
      </c>
      <c r="D145" s="212" t="s">
        <v>205</v>
      </c>
      <c r="E145" s="213" t="s">
        <v>5427</v>
      </c>
      <c r="F145" s="214" t="s">
        <v>5386</v>
      </c>
      <c r="G145" s="215" t="s">
        <v>208</v>
      </c>
      <c r="H145" s="216">
        <v>135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712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238</v>
      </c>
      <c r="F146" s="199" t="s">
        <v>5387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73</v>
      </c>
      <c r="AY146" s="207" t="s">
        <v>202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5474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5391</v>
      </c>
      <c r="G148" s="215" t="s">
        <v>3961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24.1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5393</v>
      </c>
      <c r="G149" s="215" t="s">
        <v>3961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5475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5397</v>
      </c>
      <c r="G151" s="215" t="s">
        <v>3961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5399</v>
      </c>
      <c r="G152" s="215" t="s">
        <v>3961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5401</v>
      </c>
      <c r="G153" s="215" t="s">
        <v>621</v>
      </c>
      <c r="H153" s="216">
        <v>160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5403</v>
      </c>
      <c r="G154" s="215" t="s">
        <v>621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5405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33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5407</v>
      </c>
      <c r="G156" s="215" t="s">
        <v>5408</v>
      </c>
      <c r="H156" s="216">
        <v>135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5410</v>
      </c>
      <c r="G157" s="215" t="s">
        <v>80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24.15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5483</v>
      </c>
      <c r="G158" s="215" t="s">
        <v>621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5414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24.15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5416</v>
      </c>
      <c r="G160" s="215" t="s">
        <v>3961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5418</v>
      </c>
      <c r="G161" s="215" t="s">
        <v>3961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5420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37.8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5422</v>
      </c>
      <c r="G163" s="215" t="s">
        <v>5408</v>
      </c>
      <c r="H163" s="216">
        <v>135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5424</v>
      </c>
      <c r="G164" s="215" t="s">
        <v>3961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5426</v>
      </c>
      <c r="G165" s="215" t="s">
        <v>621</v>
      </c>
      <c r="H165" s="216">
        <v>110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5491</v>
      </c>
      <c r="F166" s="214" t="s">
        <v>5428</v>
      </c>
      <c r="G166" s="215" t="s">
        <v>621</v>
      </c>
      <c r="H166" s="216">
        <v>70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5492</v>
      </c>
      <c r="F167" s="214" t="s">
        <v>5430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926</v>
      </c>
    </row>
    <row r="168" s="2" customFormat="1" ht="16.5" customHeight="1">
      <c r="A168" s="38"/>
      <c r="B168" s="39"/>
      <c r="C168" s="212" t="s">
        <v>560</v>
      </c>
      <c r="D168" s="212" t="s">
        <v>205</v>
      </c>
      <c r="E168" s="213" t="s">
        <v>5493</v>
      </c>
      <c r="F168" s="214" t="s">
        <v>5432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934</v>
      </c>
    </row>
    <row r="169" s="2" customFormat="1" ht="16.5" customHeight="1">
      <c r="A169" s="38"/>
      <c r="B169" s="39"/>
      <c r="C169" s="212" t="s">
        <v>565</v>
      </c>
      <c r="D169" s="212" t="s">
        <v>205</v>
      </c>
      <c r="E169" s="213" t="s">
        <v>5494</v>
      </c>
      <c r="F169" s="214" t="s">
        <v>5434</v>
      </c>
      <c r="G169" s="215" t="s">
        <v>621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944</v>
      </c>
    </row>
    <row r="170" s="2" customFormat="1" ht="16.5" customHeight="1">
      <c r="A170" s="38"/>
      <c r="B170" s="39"/>
      <c r="C170" s="212" t="s">
        <v>570</v>
      </c>
      <c r="D170" s="212" t="s">
        <v>205</v>
      </c>
      <c r="E170" s="213" t="s">
        <v>5495</v>
      </c>
      <c r="F170" s="214" t="s">
        <v>5436</v>
      </c>
      <c r="G170" s="215" t="s">
        <v>621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57" t="s">
        <v>19</v>
      </c>
      <c r="N170" s="258" t="s">
        <v>44</v>
      </c>
      <c r="O170" s="255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953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c/u6qLOArCojUXJ+5Vsf3T+mVAeAPM0vOzRVXa802V/AJFWMcJnBDMyoSKDh5KuF3gymtPUknzYiMHrD96likw==" hashValue="kTNNIMPGGLiCdoZz5AMHg6hjl+zRQKfCPM+fA8EhMMznNLh74XxZhDdM2pMl/0yJUM8XaipAqLe9wYCVehalqA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5496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ROUND((SUM(BE90:BE170)),  2)</f>
        <v>0</v>
      </c>
      <c r="G35" s="38"/>
      <c r="H35" s="38"/>
      <c r="I35" s="157">
        <v>0.20999999999999999</v>
      </c>
      <c r="J35" s="156">
        <f>ROUND(((SUM(BE90:BE170))*I35),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ROUND((SUM(BF90:BF170)),  2)</f>
        <v>0</v>
      </c>
      <c r="G36" s="38"/>
      <c r="H36" s="38"/>
      <c r="I36" s="157">
        <v>0.12</v>
      </c>
      <c r="J36" s="156">
        <f>ROUND(((SUM(BF90:BF170))*I36),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D8.2.4.2 - PS354 - 1571 - VS2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D8.2.4.2 - PS354 - 1571 - VS2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P91+P93+P96+P126+P146</f>
        <v>0</v>
      </c>
      <c r="Q90" s="96"/>
      <c r="R90" s="193">
        <f>R91+R93+R96+R126+R146</f>
        <v>0</v>
      </c>
      <c r="S90" s="96"/>
      <c r="T90" s="194">
        <f>T91+T93+T96+T126+T146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BK91+BK93+BK96+BK126+BK146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5497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5498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SUM(P97:P125)</f>
        <v>0</v>
      </c>
      <c r="Q96" s="204"/>
      <c r="R96" s="205">
        <f>SUM(R97:R125)</f>
        <v>0</v>
      </c>
      <c r="S96" s="204"/>
      <c r="T96" s="206">
        <f>SUM(T97:T125)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SUM(BK97:BK125)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5499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5500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5449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5331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5450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5451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24.1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5452</v>
      </c>
      <c r="G103" s="215" t="s">
        <v>621</v>
      </c>
      <c r="H103" s="216">
        <v>1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5453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5335</v>
      </c>
      <c r="G105" s="215" t="s">
        <v>621</v>
      </c>
      <c r="H105" s="216">
        <v>10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5454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5337</v>
      </c>
      <c r="G107" s="215" t="s">
        <v>621</v>
      </c>
      <c r="H107" s="216">
        <v>4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5455</v>
      </c>
      <c r="G108" s="215" t="s">
        <v>621</v>
      </c>
      <c r="H108" s="216">
        <v>6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5456</v>
      </c>
      <c r="G109" s="215" t="s">
        <v>621</v>
      </c>
      <c r="H109" s="216">
        <v>10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5457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5458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5343</v>
      </c>
      <c r="G112" s="215" t="s">
        <v>621</v>
      </c>
      <c r="H112" s="216">
        <v>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5459</v>
      </c>
      <c r="G113" s="215" t="s">
        <v>621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5345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5347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5460</v>
      </c>
      <c r="G116" s="215" t="s">
        <v>621</v>
      </c>
      <c r="H116" s="216">
        <v>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5351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5461</v>
      </c>
      <c r="G118" s="215" t="s">
        <v>621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21.7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5462</v>
      </c>
      <c r="G119" s="215" t="s">
        <v>621</v>
      </c>
      <c r="H119" s="216">
        <v>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5463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5501</v>
      </c>
      <c r="G121" s="215" t="s">
        <v>621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5381</v>
      </c>
      <c r="F122" s="214" t="s">
        <v>5440</v>
      </c>
      <c r="G122" s="215" t="s">
        <v>621</v>
      </c>
      <c r="H122" s="216">
        <v>4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5383</v>
      </c>
      <c r="F123" s="214" t="s">
        <v>5466</v>
      </c>
      <c r="G123" s="215" t="s">
        <v>621</v>
      </c>
      <c r="H123" s="216">
        <v>4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2" customFormat="1" ht="16.5" customHeight="1">
      <c r="A124" s="38"/>
      <c r="B124" s="39"/>
      <c r="C124" s="212" t="s">
        <v>357</v>
      </c>
      <c r="D124" s="212" t="s">
        <v>205</v>
      </c>
      <c r="E124" s="213" t="s">
        <v>5385</v>
      </c>
      <c r="F124" s="214" t="s">
        <v>5467</v>
      </c>
      <c r="G124" s="215" t="s">
        <v>621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507</v>
      </c>
    </row>
    <row r="125" s="2" customFormat="1" ht="16.5" customHeight="1">
      <c r="A125" s="38"/>
      <c r="B125" s="39"/>
      <c r="C125" s="212" t="s">
        <v>246</v>
      </c>
      <c r="D125" s="212" t="s">
        <v>205</v>
      </c>
      <c r="E125" s="213" t="s">
        <v>5388</v>
      </c>
      <c r="F125" s="214" t="s">
        <v>5468</v>
      </c>
      <c r="G125" s="215" t="s">
        <v>621</v>
      </c>
      <c r="H125" s="216">
        <v>3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230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210</v>
      </c>
      <c r="F126" s="199" t="s">
        <v>5358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SUM(P127:P145)</f>
        <v>0</v>
      </c>
      <c r="Q126" s="204"/>
      <c r="R126" s="205">
        <f>SUM(R127:R145)</f>
        <v>0</v>
      </c>
      <c r="S126" s="204"/>
      <c r="T126" s="206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SUM(BK127:BK145)</f>
        <v>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5469</v>
      </c>
      <c r="G127" s="215" t="s">
        <v>621</v>
      </c>
      <c r="H127" s="216">
        <v>8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5360</v>
      </c>
      <c r="G128" s="215" t="s">
        <v>621</v>
      </c>
      <c r="H128" s="216">
        <v>18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5362</v>
      </c>
      <c r="G129" s="215" t="s">
        <v>621</v>
      </c>
      <c r="H129" s="216">
        <v>25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5364</v>
      </c>
      <c r="G130" s="215" t="s">
        <v>621</v>
      </c>
      <c r="H130" s="216">
        <v>15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5366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5368</v>
      </c>
      <c r="G132" s="215" t="s">
        <v>208</v>
      </c>
      <c r="H132" s="216">
        <v>80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5370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5502</v>
      </c>
      <c r="G134" s="215" t="s">
        <v>208</v>
      </c>
      <c r="H134" s="216">
        <v>22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5470</v>
      </c>
      <c r="G135" s="215" t="s">
        <v>208</v>
      </c>
      <c r="H135" s="216">
        <v>32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5471</v>
      </c>
      <c r="G136" s="215" t="s">
        <v>208</v>
      </c>
      <c r="H136" s="216">
        <v>74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5374</v>
      </c>
      <c r="G137" s="215" t="s">
        <v>208</v>
      </c>
      <c r="H137" s="216">
        <v>197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5472</v>
      </c>
      <c r="G138" s="215" t="s">
        <v>208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5376</v>
      </c>
      <c r="G139" s="215" t="s">
        <v>208</v>
      </c>
      <c r="H139" s="216">
        <v>42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5378</v>
      </c>
      <c r="G140" s="215" t="s">
        <v>208</v>
      </c>
      <c r="H140" s="216">
        <v>380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5419</v>
      </c>
      <c r="F141" s="214" t="s">
        <v>5380</v>
      </c>
      <c r="G141" s="215" t="s">
        <v>208</v>
      </c>
      <c r="H141" s="216">
        <v>351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5421</v>
      </c>
      <c r="F142" s="214" t="s">
        <v>5382</v>
      </c>
      <c r="G142" s="215" t="s">
        <v>208</v>
      </c>
      <c r="H142" s="216">
        <v>108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2" customFormat="1" ht="16.5" customHeight="1">
      <c r="A143" s="38"/>
      <c r="B143" s="39"/>
      <c r="C143" s="212" t="s">
        <v>447</v>
      </c>
      <c r="D143" s="212" t="s">
        <v>205</v>
      </c>
      <c r="E143" s="213" t="s">
        <v>5423</v>
      </c>
      <c r="F143" s="214" t="s">
        <v>5384</v>
      </c>
      <c r="G143" s="215" t="s">
        <v>208</v>
      </c>
      <c r="H143" s="216">
        <v>30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693</v>
      </c>
    </row>
    <row r="144" s="2" customFormat="1" ht="16.5" customHeight="1">
      <c r="A144" s="38"/>
      <c r="B144" s="39"/>
      <c r="C144" s="212" t="s">
        <v>451</v>
      </c>
      <c r="D144" s="212" t="s">
        <v>205</v>
      </c>
      <c r="E144" s="213" t="s">
        <v>5425</v>
      </c>
      <c r="F144" s="214" t="s">
        <v>5473</v>
      </c>
      <c r="G144" s="215" t="s">
        <v>208</v>
      </c>
      <c r="H144" s="216">
        <v>22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702</v>
      </c>
    </row>
    <row r="145" s="2" customFormat="1" ht="16.5" customHeight="1">
      <c r="A145" s="38"/>
      <c r="B145" s="39"/>
      <c r="C145" s="212" t="s">
        <v>455</v>
      </c>
      <c r="D145" s="212" t="s">
        <v>205</v>
      </c>
      <c r="E145" s="213" t="s">
        <v>5427</v>
      </c>
      <c r="F145" s="214" t="s">
        <v>5386</v>
      </c>
      <c r="G145" s="215" t="s">
        <v>208</v>
      </c>
      <c r="H145" s="216">
        <v>135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712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238</v>
      </c>
      <c r="F146" s="199" t="s">
        <v>5387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73</v>
      </c>
      <c r="AY146" s="207" t="s">
        <v>202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5474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5391</v>
      </c>
      <c r="G148" s="215" t="s">
        <v>3961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24.1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5393</v>
      </c>
      <c r="G149" s="215" t="s">
        <v>3961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5475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5397</v>
      </c>
      <c r="G151" s="215" t="s">
        <v>3961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5399</v>
      </c>
      <c r="G152" s="215" t="s">
        <v>3961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5401</v>
      </c>
      <c r="G153" s="215" t="s">
        <v>621</v>
      </c>
      <c r="H153" s="216">
        <v>160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5403</v>
      </c>
      <c r="G154" s="215" t="s">
        <v>621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5405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33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5407</v>
      </c>
      <c r="G156" s="215" t="s">
        <v>5408</v>
      </c>
      <c r="H156" s="216">
        <v>95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5410</v>
      </c>
      <c r="G157" s="215" t="s">
        <v>80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24.15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5483</v>
      </c>
      <c r="G158" s="215" t="s">
        <v>621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5414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24.15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5416</v>
      </c>
      <c r="G160" s="215" t="s">
        <v>3961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5418</v>
      </c>
      <c r="G161" s="215" t="s">
        <v>3961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5420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37.8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5422</v>
      </c>
      <c r="G163" s="215" t="s">
        <v>5408</v>
      </c>
      <c r="H163" s="216">
        <v>95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5424</v>
      </c>
      <c r="G164" s="215" t="s">
        <v>3961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5426</v>
      </c>
      <c r="G165" s="215" t="s">
        <v>621</v>
      </c>
      <c r="H165" s="216">
        <v>110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5491</v>
      </c>
      <c r="F166" s="214" t="s">
        <v>5428</v>
      </c>
      <c r="G166" s="215" t="s">
        <v>621</v>
      </c>
      <c r="H166" s="216">
        <v>70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5492</v>
      </c>
      <c r="F167" s="214" t="s">
        <v>5430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926</v>
      </c>
    </row>
    <row r="168" s="2" customFormat="1" ht="16.5" customHeight="1">
      <c r="A168" s="38"/>
      <c r="B168" s="39"/>
      <c r="C168" s="212" t="s">
        <v>560</v>
      </c>
      <c r="D168" s="212" t="s">
        <v>205</v>
      </c>
      <c r="E168" s="213" t="s">
        <v>5493</v>
      </c>
      <c r="F168" s="214" t="s">
        <v>5432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934</v>
      </c>
    </row>
    <row r="169" s="2" customFormat="1" ht="16.5" customHeight="1">
      <c r="A169" s="38"/>
      <c r="B169" s="39"/>
      <c r="C169" s="212" t="s">
        <v>565</v>
      </c>
      <c r="D169" s="212" t="s">
        <v>205</v>
      </c>
      <c r="E169" s="213" t="s">
        <v>5494</v>
      </c>
      <c r="F169" s="214" t="s">
        <v>5434</v>
      </c>
      <c r="G169" s="215" t="s">
        <v>621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944</v>
      </c>
    </row>
    <row r="170" s="2" customFormat="1" ht="16.5" customHeight="1">
      <c r="A170" s="38"/>
      <c r="B170" s="39"/>
      <c r="C170" s="212" t="s">
        <v>570</v>
      </c>
      <c r="D170" s="212" t="s">
        <v>205</v>
      </c>
      <c r="E170" s="213" t="s">
        <v>5495</v>
      </c>
      <c r="F170" s="214" t="s">
        <v>5436</v>
      </c>
      <c r="G170" s="215" t="s">
        <v>621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57" t="s">
        <v>19</v>
      </c>
      <c r="N170" s="258" t="s">
        <v>44</v>
      </c>
      <c r="O170" s="255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953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Un2nDdDoOmR5IckxGe6bDaaN4bVxth78Y8tCEMhdYjtfcNtROopqCjXemvBFlofuN5FKrV/mx/C7/VdG+R4ryA==" hashValue="ugYZUJQPgv0DxGFVq1TupqAp1vaT/eyXEZLxWn2O6wtJCYFkejm3kJa/gTJCg5KA9sQmrX4zs2RBXe9ufp4Wlg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ROUND((SUM(BE90:BE167)),  2)</f>
        <v>0</v>
      </c>
      <c r="G35" s="38"/>
      <c r="H35" s="38"/>
      <c r="I35" s="157">
        <v>0.20999999999999999</v>
      </c>
      <c r="J35" s="156">
        <f>ROUND(((SUM(BE90:BE167))*I35),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ROUND((SUM(BF90:BF167)),  2)</f>
        <v>0</v>
      </c>
      <c r="G36" s="38"/>
      <c r="H36" s="38"/>
      <c r="I36" s="157">
        <v>0.12</v>
      </c>
      <c r="J36" s="156">
        <f>ROUND(((SUM(BF90:BF167))*I36),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D8.2.5.2 - PS355 - 1577 - VS1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J143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D8.2.5.2 - PS355 - 1577 - VS1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P91+P93+P96+P124+P143</f>
        <v>0</v>
      </c>
      <c r="Q90" s="96"/>
      <c r="R90" s="193">
        <f>R91+R93+R96+R124+R143</f>
        <v>0</v>
      </c>
      <c r="S90" s="96"/>
      <c r="T90" s="194">
        <f>T91+T93+T96+T124+T143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BK91+BK93+BK96+BK124+BK143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5504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5505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SUM(P97:P123)</f>
        <v>0</v>
      </c>
      <c r="Q96" s="204"/>
      <c r="R96" s="205">
        <f>SUM(R97:R123)</f>
        <v>0</v>
      </c>
      <c r="S96" s="204"/>
      <c r="T96" s="206">
        <f>SUM(T97:T123)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SUM(BK97:BK123)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5500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5449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24.1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5450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5506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5507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5453</v>
      </c>
      <c r="G103" s="215" t="s">
        <v>621</v>
      </c>
      <c r="H103" s="216">
        <v>3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5335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5454</v>
      </c>
      <c r="G105" s="215" t="s">
        <v>621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5337</v>
      </c>
      <c r="G106" s="215" t="s">
        <v>621</v>
      </c>
      <c r="H106" s="216">
        <v>4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5455</v>
      </c>
      <c r="G107" s="215" t="s">
        <v>621</v>
      </c>
      <c r="H107" s="216">
        <v>3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5456</v>
      </c>
      <c r="G108" s="215" t="s">
        <v>621</v>
      </c>
      <c r="H108" s="216">
        <v>6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5457</v>
      </c>
      <c r="G109" s="215" t="s">
        <v>621</v>
      </c>
      <c r="H109" s="216">
        <v>2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5458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5343</v>
      </c>
      <c r="G111" s="215" t="s">
        <v>621</v>
      </c>
      <c r="H111" s="216">
        <v>3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5459</v>
      </c>
      <c r="G112" s="215" t="s">
        <v>621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5345</v>
      </c>
      <c r="G113" s="215" t="s">
        <v>621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5347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5460</v>
      </c>
      <c r="G115" s="215" t="s">
        <v>621</v>
      </c>
      <c r="H115" s="216">
        <v>3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5351</v>
      </c>
      <c r="G116" s="215" t="s">
        <v>621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5461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21.7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5462</v>
      </c>
      <c r="G118" s="215" t="s">
        <v>621</v>
      </c>
      <c r="H118" s="216">
        <v>3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16.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5463</v>
      </c>
      <c r="G119" s="215" t="s">
        <v>621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5440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5466</v>
      </c>
      <c r="G121" s="215" t="s">
        <v>621</v>
      </c>
      <c r="H121" s="216">
        <v>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5381</v>
      </c>
      <c r="F122" s="214" t="s">
        <v>5467</v>
      </c>
      <c r="G122" s="215" t="s">
        <v>621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5383</v>
      </c>
      <c r="F123" s="214" t="s">
        <v>5468</v>
      </c>
      <c r="G123" s="215" t="s">
        <v>621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210</v>
      </c>
      <c r="F124" s="199" t="s">
        <v>5358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SUM(P125:P142)</f>
        <v>0</v>
      </c>
      <c r="Q124" s="204"/>
      <c r="R124" s="205">
        <f>SUM(R125:R142)</f>
        <v>0</v>
      </c>
      <c r="S124" s="204"/>
      <c r="T124" s="206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80</v>
      </c>
      <c r="AT124" s="208" t="s">
        <v>72</v>
      </c>
      <c r="AU124" s="208" t="s">
        <v>73</v>
      </c>
      <c r="AY124" s="207" t="s">
        <v>202</v>
      </c>
      <c r="BK124" s="209">
        <f>SUM(BK125:BK142)</f>
        <v>0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5469</v>
      </c>
      <c r="G125" s="215" t="s">
        <v>621</v>
      </c>
      <c r="H125" s="216">
        <v>4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5360</v>
      </c>
      <c r="G126" s="215" t="s">
        <v>621</v>
      </c>
      <c r="H126" s="216">
        <v>15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5362</v>
      </c>
      <c r="G127" s="215" t="s">
        <v>621</v>
      </c>
      <c r="H127" s="216">
        <v>23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5364</v>
      </c>
      <c r="G128" s="215" t="s">
        <v>621</v>
      </c>
      <c r="H128" s="216">
        <v>11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5366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5368</v>
      </c>
      <c r="G130" s="215" t="s">
        <v>208</v>
      </c>
      <c r="H130" s="216">
        <v>80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5370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5470</v>
      </c>
      <c r="G132" s="215" t="s">
        <v>208</v>
      </c>
      <c r="H132" s="216">
        <v>32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5471</v>
      </c>
      <c r="G133" s="215" t="s">
        <v>208</v>
      </c>
      <c r="H133" s="216">
        <v>74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5374</v>
      </c>
      <c r="G134" s="215" t="s">
        <v>208</v>
      </c>
      <c r="H134" s="216">
        <v>197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5472</v>
      </c>
      <c r="G135" s="215" t="s">
        <v>208</v>
      </c>
      <c r="H135" s="216">
        <v>5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5376</v>
      </c>
      <c r="G136" s="215" t="s">
        <v>208</v>
      </c>
      <c r="H136" s="216">
        <v>42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5378</v>
      </c>
      <c r="G137" s="215" t="s">
        <v>208</v>
      </c>
      <c r="H137" s="216">
        <v>340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5380</v>
      </c>
      <c r="G138" s="215" t="s">
        <v>208</v>
      </c>
      <c r="H138" s="216">
        <v>230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5382</v>
      </c>
      <c r="G139" s="215" t="s">
        <v>208</v>
      </c>
      <c r="H139" s="216">
        <v>108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5384</v>
      </c>
      <c r="G140" s="215" t="s">
        <v>208</v>
      </c>
      <c r="H140" s="216">
        <v>30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5419</v>
      </c>
      <c r="F141" s="214" t="s">
        <v>5473</v>
      </c>
      <c r="G141" s="215" t="s">
        <v>208</v>
      </c>
      <c r="H141" s="216">
        <v>22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5421</v>
      </c>
      <c r="F142" s="214" t="s">
        <v>5386</v>
      </c>
      <c r="G142" s="215" t="s">
        <v>208</v>
      </c>
      <c r="H142" s="216">
        <v>135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238</v>
      </c>
      <c r="F143" s="199" t="s">
        <v>5387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SUM(P144:P167)</f>
        <v>0</v>
      </c>
      <c r="Q143" s="204"/>
      <c r="R143" s="205">
        <f>SUM(R144:R167)</f>
        <v>0</v>
      </c>
      <c r="S143" s="204"/>
      <c r="T143" s="206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73</v>
      </c>
      <c r="AY143" s="207" t="s">
        <v>202</v>
      </c>
      <c r="BK143" s="209">
        <f>SUM(BK144:BK167)</f>
        <v>0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5474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5391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5393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5475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5397</v>
      </c>
      <c r="G148" s="215" t="s">
        <v>3961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5399</v>
      </c>
      <c r="G149" s="215" t="s">
        <v>3961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5401</v>
      </c>
      <c r="G150" s="215" t="s">
        <v>621</v>
      </c>
      <c r="H150" s="216">
        <v>40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5403</v>
      </c>
      <c r="G151" s="215" t="s">
        <v>621</v>
      </c>
      <c r="H151" s="216">
        <v>4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5405</v>
      </c>
      <c r="G152" s="215" t="s">
        <v>621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33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5407</v>
      </c>
      <c r="G153" s="215" t="s">
        <v>5408</v>
      </c>
      <c r="H153" s="216">
        <v>56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24.1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5410</v>
      </c>
      <c r="G154" s="215" t="s">
        <v>80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24.1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5483</v>
      </c>
      <c r="G155" s="215" t="s">
        <v>621</v>
      </c>
      <c r="H155" s="216">
        <v>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5414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5416</v>
      </c>
      <c r="G157" s="215" t="s">
        <v>3961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16.5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5418</v>
      </c>
      <c r="G158" s="215" t="s">
        <v>3961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5420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37.8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5422</v>
      </c>
      <c r="G160" s="215" t="s">
        <v>5408</v>
      </c>
      <c r="H160" s="216">
        <v>56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5424</v>
      </c>
      <c r="G161" s="215" t="s">
        <v>3961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5426</v>
      </c>
      <c r="G162" s="215" t="s">
        <v>621</v>
      </c>
      <c r="H162" s="216">
        <v>80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16.5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5428</v>
      </c>
      <c r="G163" s="215" t="s">
        <v>621</v>
      </c>
      <c r="H163" s="216">
        <v>40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5430</v>
      </c>
      <c r="G164" s="215" t="s">
        <v>621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5432</v>
      </c>
      <c r="G165" s="215" t="s">
        <v>621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5491</v>
      </c>
      <c r="F166" s="214" t="s">
        <v>5434</v>
      </c>
      <c r="G166" s="215" t="s">
        <v>621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5492</v>
      </c>
      <c r="F167" s="214" t="s">
        <v>5436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57" t="s">
        <v>19</v>
      </c>
      <c r="N167" s="258" t="s">
        <v>44</v>
      </c>
      <c r="O167" s="255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926</v>
      </c>
    </row>
    <row r="168" s="2" customFormat="1" ht="6.96" customHeight="1">
      <c r="A168" s="3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3xymHZYl9mN9zMBk5Vy2ToIfHm6CHUCWQCkP3xYs2+AxwatPlhTMfnpYArGNRCOtde2M329QPjlqYRHiXeNgQg==" hashValue="2E6K8cThstTb5h58xReHVjd7xZIRQe2FPEENGU1Z41nN4rWD8VBM4xWBea2g/j2rHYLkOIKHHG1oCaj7dgNvdA==" algorithmName="SHA-512" password="CC35"/>
  <autoFilter ref="C89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5508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ROUND((SUM(BE90:BE165)),  2)</f>
        <v>0</v>
      </c>
      <c r="G35" s="38"/>
      <c r="H35" s="38"/>
      <c r="I35" s="157">
        <v>0.20999999999999999</v>
      </c>
      <c r="J35" s="156">
        <f>ROUND(((SUM(BE90:BE165))*I35),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ROUND((SUM(BF90:BF165)),  2)</f>
        <v>0</v>
      </c>
      <c r="G36" s="38"/>
      <c r="H36" s="38"/>
      <c r="I36" s="157">
        <v>0.12</v>
      </c>
      <c r="J36" s="156">
        <f>ROUND(((SUM(BF90:BF165))*I36),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D8.2.6.2 - PS356 - 1535 - VS Cihlářská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J141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D8.2.6.2 - PS356 - 1535 - VS Cihlářská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P91+P93+P96+P122+P141</f>
        <v>0</v>
      </c>
      <c r="Q90" s="96"/>
      <c r="R90" s="193">
        <f>R91+R93+R96+R122+R141</f>
        <v>0</v>
      </c>
      <c r="S90" s="96"/>
      <c r="T90" s="194">
        <f>T91+T93+T96+T122+T141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BK91+BK93+BK96+BK122+BK141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5509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5510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SUM(P97:P121)</f>
        <v>0</v>
      </c>
      <c r="Q96" s="204"/>
      <c r="R96" s="205">
        <f>SUM(R97:R121)</f>
        <v>0</v>
      </c>
      <c r="S96" s="204"/>
      <c r="T96" s="206">
        <f>SUM(T97:T121)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5507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24.1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5511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24.1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5512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5453</v>
      </c>
      <c r="G101" s="215" t="s">
        <v>621</v>
      </c>
      <c r="H101" s="216">
        <v>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5335</v>
      </c>
      <c r="G102" s="215" t="s">
        <v>621</v>
      </c>
      <c r="H102" s="216">
        <v>8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5454</v>
      </c>
      <c r="G103" s="215" t="s">
        <v>621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5337</v>
      </c>
      <c r="G104" s="215" t="s">
        <v>621</v>
      </c>
      <c r="H104" s="216">
        <v>4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5455</v>
      </c>
      <c r="G105" s="215" t="s">
        <v>621</v>
      </c>
      <c r="H105" s="216">
        <v>4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5456</v>
      </c>
      <c r="G106" s="215" t="s">
        <v>621</v>
      </c>
      <c r="H106" s="216">
        <v>8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5457</v>
      </c>
      <c r="G107" s="215" t="s">
        <v>621</v>
      </c>
      <c r="H107" s="216">
        <v>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5458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5343</v>
      </c>
      <c r="G109" s="215" t="s">
        <v>621</v>
      </c>
      <c r="H109" s="216">
        <v>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5459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5345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5347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5513</v>
      </c>
      <c r="G113" s="215" t="s">
        <v>621</v>
      </c>
      <c r="H113" s="216">
        <v>3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5351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5461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21.7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5462</v>
      </c>
      <c r="G116" s="215" t="s">
        <v>621</v>
      </c>
      <c r="H116" s="216">
        <v>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5463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5440</v>
      </c>
      <c r="G118" s="215" t="s">
        <v>621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16.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5466</v>
      </c>
      <c r="G119" s="215" t="s">
        <v>621</v>
      </c>
      <c r="H119" s="216">
        <v>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5467</v>
      </c>
      <c r="G120" s="215" t="s">
        <v>621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5468</v>
      </c>
      <c r="G121" s="215" t="s">
        <v>621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210</v>
      </c>
      <c r="F122" s="199" t="s">
        <v>5358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SUM(P123:P140)</f>
        <v>0</v>
      </c>
      <c r="Q122" s="204"/>
      <c r="R122" s="205">
        <f>SUM(R123:R140)</f>
        <v>0</v>
      </c>
      <c r="S122" s="204"/>
      <c r="T122" s="206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72</v>
      </c>
      <c r="AU122" s="208" t="s">
        <v>73</v>
      </c>
      <c r="AY122" s="207" t="s">
        <v>202</v>
      </c>
      <c r="BK122" s="209">
        <f>SUM(BK123:BK140)</f>
        <v>0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5469</v>
      </c>
      <c r="G123" s="215" t="s">
        <v>621</v>
      </c>
      <c r="H123" s="216">
        <v>8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5360</v>
      </c>
      <c r="G124" s="215" t="s">
        <v>621</v>
      </c>
      <c r="H124" s="216">
        <v>23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5362</v>
      </c>
      <c r="G125" s="215" t="s">
        <v>621</v>
      </c>
      <c r="H125" s="216">
        <v>31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5364</v>
      </c>
      <c r="G126" s="215" t="s">
        <v>621</v>
      </c>
      <c r="H126" s="216">
        <v>23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5366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5368</v>
      </c>
      <c r="G128" s="215" t="s">
        <v>208</v>
      </c>
      <c r="H128" s="216">
        <v>96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5370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5470</v>
      </c>
      <c r="G130" s="215" t="s">
        <v>208</v>
      </c>
      <c r="H130" s="216">
        <v>32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5471</v>
      </c>
      <c r="G131" s="215" t="s">
        <v>208</v>
      </c>
      <c r="H131" s="216">
        <v>74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5374</v>
      </c>
      <c r="G132" s="215" t="s">
        <v>208</v>
      </c>
      <c r="H132" s="216">
        <v>197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5472</v>
      </c>
      <c r="G133" s="215" t="s">
        <v>208</v>
      </c>
      <c r="H133" s="216">
        <v>5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5376</v>
      </c>
      <c r="G134" s="215" t="s">
        <v>208</v>
      </c>
      <c r="H134" s="216">
        <v>42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5378</v>
      </c>
      <c r="G135" s="215" t="s">
        <v>208</v>
      </c>
      <c r="H135" s="216">
        <v>540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5380</v>
      </c>
      <c r="G136" s="215" t="s">
        <v>208</v>
      </c>
      <c r="H136" s="216">
        <v>651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5382</v>
      </c>
      <c r="G137" s="215" t="s">
        <v>208</v>
      </c>
      <c r="H137" s="216">
        <v>108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5384</v>
      </c>
      <c r="G138" s="215" t="s">
        <v>208</v>
      </c>
      <c r="H138" s="216">
        <v>30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5473</v>
      </c>
      <c r="G139" s="215" t="s">
        <v>208</v>
      </c>
      <c r="H139" s="216">
        <v>22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5386</v>
      </c>
      <c r="G140" s="215" t="s">
        <v>208</v>
      </c>
      <c r="H140" s="216">
        <v>135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12" customFormat="1" ht="25.92" customHeight="1">
      <c r="A141" s="12"/>
      <c r="B141" s="196"/>
      <c r="C141" s="197"/>
      <c r="D141" s="198" t="s">
        <v>72</v>
      </c>
      <c r="E141" s="199" t="s">
        <v>238</v>
      </c>
      <c r="F141" s="199" t="s">
        <v>5387</v>
      </c>
      <c r="G141" s="197"/>
      <c r="H141" s="197"/>
      <c r="I141" s="200"/>
      <c r="J141" s="201">
        <f>BK141</f>
        <v>0</v>
      </c>
      <c r="K141" s="197"/>
      <c r="L141" s="202"/>
      <c r="M141" s="203"/>
      <c r="N141" s="204"/>
      <c r="O141" s="204"/>
      <c r="P141" s="205">
        <f>SUM(P142:P165)</f>
        <v>0</v>
      </c>
      <c r="Q141" s="204"/>
      <c r="R141" s="205">
        <f>SUM(R142:R165)</f>
        <v>0</v>
      </c>
      <c r="S141" s="204"/>
      <c r="T141" s="206">
        <f>SUM(T142:T165)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80</v>
      </c>
      <c r="AT141" s="208" t="s">
        <v>72</v>
      </c>
      <c r="AU141" s="208" t="s">
        <v>73</v>
      </c>
      <c r="AY141" s="207" t="s">
        <v>202</v>
      </c>
      <c r="BK141" s="209">
        <f>SUM(BK142:BK165)</f>
        <v>0</v>
      </c>
    </row>
    <row r="142" s="2" customFormat="1" ht="24.1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5474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5391</v>
      </c>
      <c r="G143" s="215" t="s">
        <v>3961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5393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5475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5397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5399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5401</v>
      </c>
      <c r="G148" s="215" t="s">
        <v>621</v>
      </c>
      <c r="H148" s="216">
        <v>78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5403</v>
      </c>
      <c r="G149" s="215" t="s">
        <v>621</v>
      </c>
      <c r="H149" s="216">
        <v>4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5405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33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5407</v>
      </c>
      <c r="G151" s="215" t="s">
        <v>5408</v>
      </c>
      <c r="H151" s="216">
        <v>56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24.1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5410</v>
      </c>
      <c r="G152" s="215" t="s">
        <v>80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24.1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5483</v>
      </c>
      <c r="G153" s="215" t="s">
        <v>621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5414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24.1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5416</v>
      </c>
      <c r="G155" s="215" t="s">
        <v>3961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5418</v>
      </c>
      <c r="G156" s="215" t="s">
        <v>3961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16.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5420</v>
      </c>
      <c r="G157" s="215" t="s">
        <v>621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37.8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5422</v>
      </c>
      <c r="G158" s="215" t="s">
        <v>5408</v>
      </c>
      <c r="H158" s="216">
        <v>56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5424</v>
      </c>
      <c r="G159" s="215" t="s">
        <v>3961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16.5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5426</v>
      </c>
      <c r="G160" s="215" t="s">
        <v>621</v>
      </c>
      <c r="H160" s="216">
        <v>80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5428</v>
      </c>
      <c r="G161" s="215" t="s">
        <v>621</v>
      </c>
      <c r="H161" s="216">
        <v>40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5430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16.5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5432</v>
      </c>
      <c r="G163" s="215" t="s">
        <v>621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5434</v>
      </c>
      <c r="G164" s="215" t="s">
        <v>621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5436</v>
      </c>
      <c r="G165" s="215" t="s">
        <v>621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57" t="s">
        <v>19</v>
      </c>
      <c r="N165" s="258" t="s">
        <v>44</v>
      </c>
      <c r="O165" s="255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dwfV2Y6dbro9SHsCGscKU7LPRi8HT4Qs4WjJO2R82b3DwB+MmhVuoxwKZEYjB+41LRhEgja/CVZAjprqYGN2oQ==" hashValue="hea3QZ2b7Bm0DiRensDZNijk1YMCqLpVt9EL+0owyTh1bfqbcdPf8Odqd6nid1cGEYRQWKFim37dzfk/dEX8Pw==" algorithmName="SHA-512" password="CC35"/>
  <autoFilter ref="C89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5514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ROUND((SUM(BE90:BE156)),  2)</f>
        <v>0</v>
      </c>
      <c r="G35" s="38"/>
      <c r="H35" s="38"/>
      <c r="I35" s="157">
        <v>0.20999999999999999</v>
      </c>
      <c r="J35" s="156">
        <f>ROUND(((SUM(BE90:BE156))*I35),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ROUND((SUM(BF90:BF156)),  2)</f>
        <v>0</v>
      </c>
      <c r="G36" s="38"/>
      <c r="H36" s="38"/>
      <c r="I36" s="157">
        <v>0.12</v>
      </c>
      <c r="J36" s="156">
        <f>ROUND(((SUM(BF90:BF156))*I36),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D8.2.7.2 - PS357 - 1432 - VS Na Lukách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J132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D8.2.7.2 - PS357 - 1432 - VS Na Lukách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P91+P93+P96+P114+P132</f>
        <v>0</v>
      </c>
      <c r="Q90" s="96"/>
      <c r="R90" s="193">
        <f>R91+R93+R96+R114+R132</f>
        <v>0</v>
      </c>
      <c r="S90" s="96"/>
      <c r="T90" s="194">
        <f>T91+T93+T96+T114+T132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BK91+BK93+BK96+BK114+BK132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5515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5516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SUM(P97:P113)</f>
        <v>0</v>
      </c>
      <c r="Q96" s="204"/>
      <c r="R96" s="205">
        <f>SUM(R97:R113)</f>
        <v>0</v>
      </c>
      <c r="S96" s="204"/>
      <c r="T96" s="206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SUM(BK97:BK113)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5517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5518</v>
      </c>
      <c r="G98" s="215" t="s">
        <v>621</v>
      </c>
      <c r="H98" s="216">
        <v>3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5453</v>
      </c>
      <c r="G99" s="215" t="s">
        <v>621</v>
      </c>
      <c r="H99" s="216">
        <v>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5456</v>
      </c>
      <c r="G100" s="215" t="s">
        <v>621</v>
      </c>
      <c r="H100" s="216">
        <v>5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5458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5343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5345</v>
      </c>
      <c r="G103" s="215" t="s">
        <v>621</v>
      </c>
      <c r="H103" s="216">
        <v>1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5347</v>
      </c>
      <c r="G104" s="215" t="s">
        <v>621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5460</v>
      </c>
      <c r="G105" s="215" t="s">
        <v>621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5351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5461</v>
      </c>
      <c r="G107" s="215" t="s">
        <v>621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21.7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5462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5463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5440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5466</v>
      </c>
      <c r="G111" s="215" t="s">
        <v>621</v>
      </c>
      <c r="H111" s="216">
        <v>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5467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5468</v>
      </c>
      <c r="G113" s="215" t="s">
        <v>621</v>
      </c>
      <c r="H113" s="216">
        <v>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12" customFormat="1" ht="25.92" customHeight="1">
      <c r="A114" s="12"/>
      <c r="B114" s="196"/>
      <c r="C114" s="197"/>
      <c r="D114" s="198" t="s">
        <v>72</v>
      </c>
      <c r="E114" s="199" t="s">
        <v>210</v>
      </c>
      <c r="F114" s="199" t="s">
        <v>5358</v>
      </c>
      <c r="G114" s="197"/>
      <c r="H114" s="197"/>
      <c r="I114" s="200"/>
      <c r="J114" s="201">
        <f>BK114</f>
        <v>0</v>
      </c>
      <c r="K114" s="197"/>
      <c r="L114" s="202"/>
      <c r="M114" s="203"/>
      <c r="N114" s="204"/>
      <c r="O114" s="204"/>
      <c r="P114" s="205">
        <f>SUM(P115:P131)</f>
        <v>0</v>
      </c>
      <c r="Q114" s="204"/>
      <c r="R114" s="205">
        <f>SUM(R115:R131)</f>
        <v>0</v>
      </c>
      <c r="S114" s="204"/>
      <c r="T114" s="206">
        <f>SUM(T115:T131)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73</v>
      </c>
      <c r="AY114" s="207" t="s">
        <v>202</v>
      </c>
      <c r="BK114" s="209">
        <f>SUM(BK115:BK131)</f>
        <v>0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5469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5360</v>
      </c>
      <c r="G116" s="215" t="s">
        <v>621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5362</v>
      </c>
      <c r="G117" s="215" t="s">
        <v>621</v>
      </c>
      <c r="H117" s="216">
        <v>24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5364</v>
      </c>
      <c r="G118" s="215" t="s">
        <v>621</v>
      </c>
      <c r="H118" s="216">
        <v>11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5366</v>
      </c>
      <c r="G119" s="215" t="s">
        <v>3961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5368</v>
      </c>
      <c r="G120" s="215" t="s">
        <v>208</v>
      </c>
      <c r="H120" s="216">
        <v>55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5370</v>
      </c>
      <c r="G121" s="215" t="s">
        <v>3961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5519</v>
      </c>
      <c r="G122" s="215" t="s">
        <v>208</v>
      </c>
      <c r="H122" s="216">
        <v>25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5374</v>
      </c>
      <c r="G123" s="215" t="s">
        <v>208</v>
      </c>
      <c r="H123" s="216">
        <v>89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5472</v>
      </c>
      <c r="G124" s="215" t="s">
        <v>208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5376</v>
      </c>
      <c r="G125" s="215" t="s">
        <v>208</v>
      </c>
      <c r="H125" s="216">
        <v>42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5378</v>
      </c>
      <c r="G126" s="215" t="s">
        <v>208</v>
      </c>
      <c r="H126" s="216">
        <v>80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5380</v>
      </c>
      <c r="G127" s="215" t="s">
        <v>208</v>
      </c>
      <c r="H127" s="216">
        <v>130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5382</v>
      </c>
      <c r="G128" s="215" t="s">
        <v>208</v>
      </c>
      <c r="H128" s="216">
        <v>108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5384</v>
      </c>
      <c r="G129" s="215" t="s">
        <v>208</v>
      </c>
      <c r="H129" s="216">
        <v>30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5473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5386</v>
      </c>
      <c r="G131" s="215" t="s">
        <v>208</v>
      </c>
      <c r="H131" s="216">
        <v>135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238</v>
      </c>
      <c r="F132" s="199" t="s">
        <v>5387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SUM(P133:P156)</f>
        <v>0</v>
      </c>
      <c r="Q132" s="204"/>
      <c r="R132" s="205">
        <f>SUM(R133:R156)</f>
        <v>0</v>
      </c>
      <c r="S132" s="204"/>
      <c r="T132" s="206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73</v>
      </c>
      <c r="AY132" s="207" t="s">
        <v>202</v>
      </c>
      <c r="BK132" s="209">
        <f>SUM(BK133:BK156)</f>
        <v>0</v>
      </c>
    </row>
    <row r="133" s="2" customFormat="1" ht="24.1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5474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5391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24.1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5393</v>
      </c>
      <c r="G135" s="215" t="s">
        <v>3961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5475</v>
      </c>
      <c r="G136" s="215" t="s">
        <v>3961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16.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5397</v>
      </c>
      <c r="G137" s="215" t="s">
        <v>3961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16.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5399</v>
      </c>
      <c r="G138" s="215" t="s">
        <v>3961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5401</v>
      </c>
      <c r="G139" s="215" t="s">
        <v>621</v>
      </c>
      <c r="H139" s="216">
        <v>40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5403</v>
      </c>
      <c r="G140" s="215" t="s">
        <v>621</v>
      </c>
      <c r="H140" s="216">
        <v>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5405</v>
      </c>
      <c r="G141" s="215" t="s">
        <v>621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33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5407</v>
      </c>
      <c r="G142" s="215" t="s">
        <v>5408</v>
      </c>
      <c r="H142" s="216">
        <v>32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24.1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5410</v>
      </c>
      <c r="G143" s="215" t="s">
        <v>80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5483</v>
      </c>
      <c r="G144" s="215" t="s">
        <v>621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5414</v>
      </c>
      <c r="G145" s="215" t="s">
        <v>621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5416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5418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5420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37.8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5422</v>
      </c>
      <c r="G149" s="215" t="s">
        <v>5408</v>
      </c>
      <c r="H149" s="216">
        <v>32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5424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5426</v>
      </c>
      <c r="G151" s="215" t="s">
        <v>621</v>
      </c>
      <c r="H151" s="216">
        <v>60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5428</v>
      </c>
      <c r="G152" s="215" t="s">
        <v>621</v>
      </c>
      <c r="H152" s="216">
        <v>20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5430</v>
      </c>
      <c r="G153" s="215" t="s">
        <v>621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5432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5434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5436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57" t="s">
        <v>19</v>
      </c>
      <c r="N156" s="258" t="s">
        <v>44</v>
      </c>
      <c r="O156" s="255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S7sljNrhBKY8cFGpJdolYEO+6uC0FBGNsmDVIQVHhkeTuJgM3puicAbgw1nNfaDN+b/MmSEpIGGhW/Yj506DXQ==" hashValue="g94ZAUoepZlD9G0WUl6O+EUPXdoZDFdZ2VJC+m1ADrhk1VWfCkrjpdGM2Q4YsW65ZYDRQx0sNgReDa2kT0yypw==" algorithmName="SHA-512" password="CC35"/>
  <autoFilter ref="C89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D8.2.8.2 - PS358 - 1117 - PRECIOSA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D8.2.8.2 - PS358 - 1117 - PRECIOSA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5521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eef94rsbNl+wIj3XHdpEJzOv8TUaJNbSEpSL6kTPUDyX0oesvGPmMEl874LKZt1+31iIj+hDhMXuxraRtI5rzg==" hashValue="R7jFyK+SLYiKWgYjeGSz2K2jsA1CqUTGR/WNkx8TzgkGpUG6tOBVxjJushElM+nYtQ6uYeAorLXzpzOJKMvyQg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D8.2.9.2 - PS359 - 1413 - Zavadilová, Mostecká 663 -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D8.2.9.2 - PS359 - 1413 - Zavadilová, Mostecká 663 -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5326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5333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5460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LTtf1defvhBujAtFwRl559WYErw/JC02RxJL7EndFfxoEc6R2iZADe7GR59PVuuoQiuUgmbDYTlzzg0eO/eaNA==" hashValue="jGCbUw3hE5sUxQIGPtpe+S64SRX9dOsOxx6Z+ITP+P4VG3Xs8F3R7LqDhFkKTZ/2JSapAkljT9XY1+auNhKh9A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D8.2.10.2 - PS360 - 1410 - OD Kaufland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D8.2.10.2 - PS360 - 1410 - OD Kaufland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5521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5460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PJ0tX6+1clO294mFhBf2JbGUR87Og922qiFS1iQGoepun8EJi9bfXDOpHgnFZ+jqLTW+YwiP1E8H6pU6lR/wmQ==" hashValue="QL4VfM4gVEz/+wmYPQSRIakH0MbDYUb1XNkYDFDTaNFfRlWGZG/yHccKAEN3YlmR0hwlJQqUar1QN1rWxxaIlQ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ROUND((SUM(BE90:BE156)),  2)</f>
        <v>0</v>
      </c>
      <c r="G35" s="38"/>
      <c r="H35" s="38"/>
      <c r="I35" s="157">
        <v>0.20999999999999999</v>
      </c>
      <c r="J35" s="156">
        <f>ROUND(((SUM(BE90:BE156))*I35),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ROUND((SUM(BF90:BF156)),  2)</f>
        <v>0</v>
      </c>
      <c r="G36" s="38"/>
      <c r="H36" s="38"/>
      <c r="I36" s="157">
        <v>0.12</v>
      </c>
      <c r="J36" s="156">
        <f>ROUND(((SUM(BF90:BF156))*I36),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D8.2.11.2 - PS361 - 1420 - JTH Park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J115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J132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D8.2.11.2 - PS361 - 1420 - JTH Park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P91+P93+P96+P115+P132</f>
        <v>0</v>
      </c>
      <c r="Q90" s="96"/>
      <c r="R90" s="193">
        <f>R91+R93+R96+R115+R132</f>
        <v>0</v>
      </c>
      <c r="S90" s="96"/>
      <c r="T90" s="194">
        <f>T91+T93+T96+T115+T132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BK91+BK93+BK96+BK115+BK132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5526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5527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SUM(P97:P114)</f>
        <v>0</v>
      </c>
      <c r="Q96" s="204"/>
      <c r="R96" s="205">
        <f>SUM(R97:R114)</f>
        <v>0</v>
      </c>
      <c r="S96" s="204"/>
      <c r="T96" s="206">
        <f>SUM(T97:T114)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SUM(BK97:BK114)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5517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5528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24.1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5529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5335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5456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5458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5460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5461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21.7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5462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5463</v>
      </c>
      <c r="G110" s="215" t="s">
        <v>621</v>
      </c>
      <c r="H110" s="216">
        <v>0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5440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5466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5467</v>
      </c>
      <c r="G113" s="215" t="s">
        <v>621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5468</v>
      </c>
      <c r="G114" s="215" t="s">
        <v>621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12" customFormat="1" ht="25.92" customHeight="1">
      <c r="A115" s="12"/>
      <c r="B115" s="196"/>
      <c r="C115" s="197"/>
      <c r="D115" s="198" t="s">
        <v>72</v>
      </c>
      <c r="E115" s="199" t="s">
        <v>210</v>
      </c>
      <c r="F115" s="199" t="s">
        <v>5358</v>
      </c>
      <c r="G115" s="197"/>
      <c r="H115" s="197"/>
      <c r="I115" s="200"/>
      <c r="J115" s="201">
        <f>BK115</f>
        <v>0</v>
      </c>
      <c r="K115" s="197"/>
      <c r="L115" s="202"/>
      <c r="M115" s="203"/>
      <c r="N115" s="204"/>
      <c r="O115" s="204"/>
      <c r="P115" s="205">
        <f>SUM(P116:P131)</f>
        <v>0</v>
      </c>
      <c r="Q115" s="204"/>
      <c r="R115" s="205">
        <f>SUM(R116:R131)</f>
        <v>0</v>
      </c>
      <c r="S115" s="204"/>
      <c r="T115" s="206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73</v>
      </c>
      <c r="AY115" s="207" t="s">
        <v>202</v>
      </c>
      <c r="BK115" s="209">
        <f>SUM(BK116:BK131)</f>
        <v>0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5360</v>
      </c>
      <c r="G116" s="215" t="s">
        <v>621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5362</v>
      </c>
      <c r="G117" s="215" t="s">
        <v>621</v>
      </c>
      <c r="H117" s="216">
        <v>24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5364</v>
      </c>
      <c r="G118" s="215" t="s">
        <v>621</v>
      </c>
      <c r="H118" s="216">
        <v>15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5366</v>
      </c>
      <c r="G119" s="215" t="s">
        <v>3961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5368</v>
      </c>
      <c r="G120" s="215" t="s">
        <v>208</v>
      </c>
      <c r="H120" s="216">
        <v>55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5370</v>
      </c>
      <c r="G121" s="215" t="s">
        <v>3961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5519</v>
      </c>
      <c r="G122" s="215" t="s">
        <v>208</v>
      </c>
      <c r="H122" s="216">
        <v>25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5374</v>
      </c>
      <c r="G123" s="215" t="s">
        <v>208</v>
      </c>
      <c r="H123" s="216">
        <v>89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5472</v>
      </c>
      <c r="G124" s="215" t="s">
        <v>208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5376</v>
      </c>
      <c r="G125" s="215" t="s">
        <v>208</v>
      </c>
      <c r="H125" s="216">
        <v>42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5378</v>
      </c>
      <c r="G126" s="215" t="s">
        <v>208</v>
      </c>
      <c r="H126" s="216">
        <v>80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5380</v>
      </c>
      <c r="G127" s="215" t="s">
        <v>208</v>
      </c>
      <c r="H127" s="216">
        <v>130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5382</v>
      </c>
      <c r="G128" s="215" t="s">
        <v>208</v>
      </c>
      <c r="H128" s="216">
        <v>108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5384</v>
      </c>
      <c r="G129" s="215" t="s">
        <v>208</v>
      </c>
      <c r="H129" s="216">
        <v>30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5473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5386</v>
      </c>
      <c r="G131" s="215" t="s">
        <v>208</v>
      </c>
      <c r="H131" s="216">
        <v>135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238</v>
      </c>
      <c r="F132" s="199" t="s">
        <v>5387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SUM(P133:P156)</f>
        <v>0</v>
      </c>
      <c r="Q132" s="204"/>
      <c r="R132" s="205">
        <f>SUM(R133:R156)</f>
        <v>0</v>
      </c>
      <c r="S132" s="204"/>
      <c r="T132" s="206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73</v>
      </c>
      <c r="AY132" s="207" t="s">
        <v>202</v>
      </c>
      <c r="BK132" s="209">
        <f>SUM(BK133:BK156)</f>
        <v>0</v>
      </c>
    </row>
    <row r="133" s="2" customFormat="1" ht="24.1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5474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5391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24.1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5393</v>
      </c>
      <c r="G135" s="215" t="s">
        <v>3961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5475</v>
      </c>
      <c r="G136" s="215" t="s">
        <v>3961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16.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5397</v>
      </c>
      <c r="G137" s="215" t="s">
        <v>3961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16.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5399</v>
      </c>
      <c r="G138" s="215" t="s">
        <v>3961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5401</v>
      </c>
      <c r="G139" s="215" t="s">
        <v>621</v>
      </c>
      <c r="H139" s="216">
        <v>14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5403</v>
      </c>
      <c r="G140" s="215" t="s">
        <v>621</v>
      </c>
      <c r="H140" s="216">
        <v>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5405</v>
      </c>
      <c r="G141" s="215" t="s">
        <v>621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33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5407</v>
      </c>
      <c r="G142" s="215" t="s">
        <v>5408</v>
      </c>
      <c r="H142" s="216">
        <v>23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24.1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5410</v>
      </c>
      <c r="G143" s="215" t="s">
        <v>80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5483</v>
      </c>
      <c r="G144" s="215" t="s">
        <v>621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5414</v>
      </c>
      <c r="G145" s="215" t="s">
        <v>621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5416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5418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5420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37.8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5422</v>
      </c>
      <c r="G149" s="215" t="s">
        <v>5408</v>
      </c>
      <c r="H149" s="216">
        <v>23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5424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5426</v>
      </c>
      <c r="G151" s="215" t="s">
        <v>621</v>
      </c>
      <c r="H151" s="216">
        <v>40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5428</v>
      </c>
      <c r="G152" s="215" t="s">
        <v>621</v>
      </c>
      <c r="H152" s="216">
        <v>15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5430</v>
      </c>
      <c r="G153" s="215" t="s">
        <v>621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5432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5434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5436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57" t="s">
        <v>19</v>
      </c>
      <c r="N156" s="258" t="s">
        <v>44</v>
      </c>
      <c r="O156" s="255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xa7Y1wMqo2m04df7QTTK8V1Z3lrSneSbZUDiSN1eyxZ/9D6xN4U9lgNzwK/S6KnYY1S7YFg+HiW9zAwKR49WGw==" hashValue="P9hkuNl1AoeKAeQRrTL78FTMB9gG5FwrC3Vc/fYkTHS499WYkYPzKynJmi7j+FgtcndC29u2lkejtJOCUJk6zQ==" algorithmName="SHA-512" password="CC35"/>
  <autoFilter ref="C89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ROUND((SUM(BE90:BE150)),  2)</f>
        <v>0</v>
      </c>
      <c r="G35" s="38"/>
      <c r="H35" s="38"/>
      <c r="I35" s="157">
        <v>0.20999999999999999</v>
      </c>
      <c r="J35" s="156">
        <f>ROUND(((SUM(BE90:BE150))*I35),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ROUND((SUM(BF90:BF150)),  2)</f>
        <v>0</v>
      </c>
      <c r="G36" s="38"/>
      <c r="H36" s="38"/>
      <c r="I36" s="157">
        <v>0.12</v>
      </c>
      <c r="J36" s="156">
        <f>ROUND(((SUM(BF90:BF150))*I36),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D8.2.12.2 - PS362 - 1302 - Neuman Josef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D8.2.12.2 - PS362 - 1302 - Neuman Josef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P91+P93+P96+P112+P126</f>
        <v>0</v>
      </c>
      <c r="Q90" s="96"/>
      <c r="R90" s="193">
        <f>R91+R93+R96+R112+R126</f>
        <v>0</v>
      </c>
      <c r="S90" s="96"/>
      <c r="T90" s="194">
        <f>T91+T93+T96+T112+T126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5438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2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2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SUM(P113:P125)</f>
        <v>0</v>
      </c>
      <c r="Q112" s="204"/>
      <c r="R112" s="205">
        <f>SUM(R113:R125)</f>
        <v>0</v>
      </c>
      <c r="S112" s="204"/>
      <c r="T112" s="206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SUM(BK113:BK125)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5362</v>
      </c>
      <c r="G113" s="215" t="s">
        <v>621</v>
      </c>
      <c r="H113" s="216">
        <v>8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5364</v>
      </c>
      <c r="G114" s="215" t="s">
        <v>621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5366</v>
      </c>
      <c r="G115" s="215" t="s">
        <v>3961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5368</v>
      </c>
      <c r="G116" s="215" t="s">
        <v>208</v>
      </c>
      <c r="H116" s="216">
        <v>18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5370</v>
      </c>
      <c r="G117" s="215" t="s">
        <v>3961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5372</v>
      </c>
      <c r="G118" s="215" t="s">
        <v>208</v>
      </c>
      <c r="H118" s="216">
        <v>12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5374</v>
      </c>
      <c r="G119" s="215" t="s">
        <v>208</v>
      </c>
      <c r="H119" s="216">
        <v>15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5376</v>
      </c>
      <c r="G120" s="215" t="s">
        <v>208</v>
      </c>
      <c r="H120" s="216">
        <v>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5378</v>
      </c>
      <c r="G121" s="215" t="s">
        <v>208</v>
      </c>
      <c r="H121" s="216">
        <v>112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5380</v>
      </c>
      <c r="G122" s="215" t="s">
        <v>208</v>
      </c>
      <c r="H122" s="216">
        <v>106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5382</v>
      </c>
      <c r="G123" s="215" t="s">
        <v>208</v>
      </c>
      <c r="H123" s="216">
        <v>12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5384</v>
      </c>
      <c r="G124" s="215" t="s">
        <v>208</v>
      </c>
      <c r="H124" s="216">
        <v>8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5386</v>
      </c>
      <c r="G125" s="215" t="s">
        <v>208</v>
      </c>
      <c r="H125" s="216">
        <v>20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238</v>
      </c>
      <c r="F126" s="199" t="s">
        <v>5387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SUM(P127:P150)</f>
        <v>0</v>
      </c>
      <c r="Q126" s="204"/>
      <c r="R126" s="205">
        <f>SUM(R127:R150)</f>
        <v>0</v>
      </c>
      <c r="S126" s="204"/>
      <c r="T126" s="20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SUM(BK127:BK150)</f>
        <v>0</v>
      </c>
    </row>
    <row r="127" s="2" customFormat="1" ht="24.15" customHeight="1">
      <c r="A127" s="38"/>
      <c r="B127" s="39"/>
      <c r="C127" s="212" t="s">
        <v>246</v>
      </c>
      <c r="D127" s="212" t="s">
        <v>205</v>
      </c>
      <c r="E127" s="213" t="s">
        <v>5388</v>
      </c>
      <c r="F127" s="214" t="s">
        <v>5389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230</v>
      </c>
    </row>
    <row r="128" s="2" customFormat="1" ht="16.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5391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24.1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5393</v>
      </c>
      <c r="G129" s="215" t="s">
        <v>3961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16.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5395</v>
      </c>
      <c r="G130" s="215" t="s">
        <v>3961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5397</v>
      </c>
      <c r="G131" s="215" t="s">
        <v>3961</v>
      </c>
      <c r="H131" s="216">
        <v>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5399</v>
      </c>
      <c r="G132" s="215" t="s">
        <v>3961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5401</v>
      </c>
      <c r="G133" s="215" t="s">
        <v>621</v>
      </c>
      <c r="H133" s="216">
        <v>16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5403</v>
      </c>
      <c r="G134" s="215" t="s">
        <v>621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5405</v>
      </c>
      <c r="G135" s="215" t="s">
        <v>621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33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5407</v>
      </c>
      <c r="G136" s="215" t="s">
        <v>5408</v>
      </c>
      <c r="H136" s="216">
        <v>15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24.1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5410</v>
      </c>
      <c r="G137" s="215" t="s">
        <v>3961</v>
      </c>
      <c r="H137" s="216">
        <v>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5412</v>
      </c>
      <c r="G138" s="215" t="s">
        <v>621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5414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24.1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5416</v>
      </c>
      <c r="G140" s="215" t="s">
        <v>3961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5418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5420</v>
      </c>
      <c r="G142" s="215" t="s">
        <v>621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37.8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5422</v>
      </c>
      <c r="G143" s="215" t="s">
        <v>5408</v>
      </c>
      <c r="H143" s="216">
        <v>15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16.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5424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5426</v>
      </c>
      <c r="G145" s="215" t="s">
        <v>621</v>
      </c>
      <c r="H145" s="216">
        <v>40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5428</v>
      </c>
      <c r="G146" s="215" t="s">
        <v>621</v>
      </c>
      <c r="H146" s="216">
        <v>16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5430</v>
      </c>
      <c r="G147" s="215" t="s">
        <v>621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5432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5434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5436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57" t="s">
        <v>19</v>
      </c>
      <c r="N150" s="258" t="s">
        <v>44</v>
      </c>
      <c r="O150" s="255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RhPNQZ+t2vFbd18u1B/Ce9ovYLOxSac1SbkIEBwbAWDncYgh9nbGQx7xOpA+NB6VrZkDvU6JPD2P36a2aGuA9A==" hashValue="vPeS+fGcVY/Oeqe7MlB2/sDLCUonMqARV6tV0XJJNsv6T07Aofzakcs4lf0ZMn4rPaFpCFsORwllrOBpy/xBjw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ROUND((SUM(BE86:BE90)),  2)</f>
        <v>0</v>
      </c>
      <c r="G35" s="38"/>
      <c r="H35" s="38"/>
      <c r="I35" s="157">
        <v>0.20999999999999999</v>
      </c>
      <c r="J35" s="156">
        <f>ROUND(((SUM(BE86:BE90))*I35),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ROUND((SUM(BF86:BF90)),  2)</f>
        <v>0</v>
      </c>
      <c r="G36" s="38"/>
      <c r="H36" s="38"/>
      <c r="I36" s="157">
        <v>0.12</v>
      </c>
      <c r="J36" s="156">
        <f>ROUND(((SUM(BF86:BF90))*I36),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ROUND((SUM(BG86:BG90)),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ROUND((SUM(BH86:BH90)),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ROUND((SUM(BI86:BI90)),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D8.2.X.2 - Měření a regulace - demontáže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5532</v>
      </c>
      <c r="E64" s="177"/>
      <c r="F64" s="177"/>
      <c r="G64" s="177"/>
      <c r="H64" s="177"/>
      <c r="I64" s="177"/>
      <c r="J64" s="178">
        <f>J87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187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Revitalizace CZT Liberec - GreenNet III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" customFormat="1" ht="12" customHeight="1">
      <c r="B75" s="21"/>
      <c r="C75" s="32" t="s">
        <v>164</v>
      </c>
      <c r="D75" s="22"/>
      <c r="E75" s="22"/>
      <c r="F75" s="22"/>
      <c r="G75" s="22"/>
      <c r="H75" s="22"/>
      <c r="I75" s="22"/>
      <c r="J75" s="22"/>
      <c r="K75" s="22"/>
      <c r="L75" s="20"/>
    </row>
    <row r="76" s="2" customFormat="1" ht="16.5" customHeight="1">
      <c r="A76" s="38"/>
      <c r="B76" s="39"/>
      <c r="C76" s="40"/>
      <c r="D76" s="40"/>
      <c r="E76" s="169" t="s">
        <v>2849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E11</f>
        <v>D8.2.X.2 - Měření a regulace - demontáže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F14</f>
        <v>Liberec</v>
      </c>
      <c r="G80" s="40"/>
      <c r="H80" s="40"/>
      <c r="I80" s="32" t="s">
        <v>23</v>
      </c>
      <c r="J80" s="72" t="str">
        <f>IF(J14="","",J14)</f>
        <v>13. 6. 2024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E17</f>
        <v>Teplárna Liberec, a.s.</v>
      </c>
      <c r="G82" s="40"/>
      <c r="H82" s="40"/>
      <c r="I82" s="32" t="s">
        <v>32</v>
      </c>
      <c r="J82" s="36" t="str">
        <f>E23</f>
        <v>TERMS CZ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IF(E20="","",E20)</f>
        <v>Vyplň údaj</v>
      </c>
      <c r="G83" s="40"/>
      <c r="H83" s="40"/>
      <c r="I83" s="32" t="s">
        <v>36</v>
      </c>
      <c r="J83" s="36" t="str">
        <f>E26</f>
        <v>TERMS CZ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188</v>
      </c>
      <c r="D85" s="188" t="s">
        <v>58</v>
      </c>
      <c r="E85" s="188" t="s">
        <v>54</v>
      </c>
      <c r="F85" s="188" t="s">
        <v>55</v>
      </c>
      <c r="G85" s="188" t="s">
        <v>189</v>
      </c>
      <c r="H85" s="188" t="s">
        <v>190</v>
      </c>
      <c r="I85" s="188" t="s">
        <v>191</v>
      </c>
      <c r="J85" s="188" t="s">
        <v>170</v>
      </c>
      <c r="K85" s="189" t="s">
        <v>192</v>
      </c>
      <c r="L85" s="190"/>
      <c r="M85" s="92" t="s">
        <v>19</v>
      </c>
      <c r="N85" s="93" t="s">
        <v>43</v>
      </c>
      <c r="O85" s="93" t="s">
        <v>193</v>
      </c>
      <c r="P85" s="93" t="s">
        <v>194</v>
      </c>
      <c r="Q85" s="93" t="s">
        <v>195</v>
      </c>
      <c r="R85" s="93" t="s">
        <v>196</v>
      </c>
      <c r="S85" s="93" t="s">
        <v>197</v>
      </c>
      <c r="T85" s="94" t="s">
        <v>198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199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171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80</v>
      </c>
      <c r="F87" s="199" t="s">
        <v>5533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SUM(P88:P90)</f>
        <v>0</v>
      </c>
      <c r="Q87" s="204"/>
      <c r="R87" s="205">
        <f>SUM(R88:R90)</f>
        <v>0</v>
      </c>
      <c r="S87" s="204"/>
      <c r="T87" s="206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80</v>
      </c>
      <c r="AT87" s="208" t="s">
        <v>72</v>
      </c>
      <c r="AU87" s="208" t="s">
        <v>73</v>
      </c>
      <c r="AY87" s="207" t="s">
        <v>202</v>
      </c>
      <c r="BK87" s="209">
        <f>SUM(BK88:BK90)</f>
        <v>0</v>
      </c>
    </row>
    <row r="88" s="2" customFormat="1" ht="24.15" customHeight="1">
      <c r="A88" s="38"/>
      <c r="B88" s="39"/>
      <c r="C88" s="212" t="s">
        <v>80</v>
      </c>
      <c r="D88" s="212" t="s">
        <v>205</v>
      </c>
      <c r="E88" s="213" t="s">
        <v>5322</v>
      </c>
      <c r="F88" s="214" t="s">
        <v>5534</v>
      </c>
      <c r="G88" s="215" t="s">
        <v>3961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82</v>
      </c>
    </row>
    <row r="89" s="2" customFormat="1" ht="16.5" customHeight="1">
      <c r="A89" s="38"/>
      <c r="B89" s="39"/>
      <c r="C89" s="212" t="s">
        <v>82</v>
      </c>
      <c r="D89" s="212" t="s">
        <v>205</v>
      </c>
      <c r="E89" s="213" t="s">
        <v>5325</v>
      </c>
      <c r="F89" s="214" t="s">
        <v>5391</v>
      </c>
      <c r="G89" s="215" t="s">
        <v>3961</v>
      </c>
      <c r="H89" s="216">
        <v>1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210</v>
      </c>
      <c r="AT89" s="223" t="s">
        <v>205</v>
      </c>
      <c r="AU89" s="223" t="s">
        <v>80</v>
      </c>
      <c r="AY89" s="17" t="s">
        <v>202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210</v>
      </c>
      <c r="BM89" s="223" t="s">
        <v>210</v>
      </c>
    </row>
    <row r="90" s="2" customFormat="1" ht="16.5" customHeight="1">
      <c r="A90" s="38"/>
      <c r="B90" s="39"/>
      <c r="C90" s="212" t="s">
        <v>227</v>
      </c>
      <c r="D90" s="212" t="s">
        <v>205</v>
      </c>
      <c r="E90" s="213" t="s">
        <v>5327</v>
      </c>
      <c r="F90" s="214" t="s">
        <v>5420</v>
      </c>
      <c r="G90" s="215" t="s">
        <v>3961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57" t="s">
        <v>19</v>
      </c>
      <c r="N90" s="258" t="s">
        <v>44</v>
      </c>
      <c r="O90" s="255"/>
      <c r="P90" s="259">
        <f>O90*H90</f>
        <v>0</v>
      </c>
      <c r="Q90" s="259">
        <v>0</v>
      </c>
      <c r="R90" s="259">
        <f>Q90*H90</f>
        <v>0</v>
      </c>
      <c r="S90" s="259">
        <v>0</v>
      </c>
      <c r="T90" s="26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242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BQ4b0hlC1bd6zjV6ON8L7nXT5RW0v4GzX7JoCguM0M2HMQqeiriZyFZ24SXwvLCxzuuaDhQ1lUcXgf1lAqXgDg==" hashValue="Q4W6OAXBLhtofTmekdZtT76Ed0tI0oYZRjGHUQEOOuOip4t2pZ4d9XHD6o4up9ZU4ddqD4md8sCCiMkk48EQZA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5535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ROUND((SUM(BE92:BE164)),  2)</f>
        <v>0</v>
      </c>
      <c r="G33" s="38"/>
      <c r="H33" s="38"/>
      <c r="I33" s="157">
        <v>0.20999999999999999</v>
      </c>
      <c r="J33" s="156">
        <f>ROUND(((SUM(BE92:BE164))*I33),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ROUND((SUM(BF92:BF164)),  2)</f>
        <v>0</v>
      </c>
      <c r="G34" s="38"/>
      <c r="H34" s="38"/>
      <c r="I34" s="157">
        <v>0.12</v>
      </c>
      <c r="J34" s="156">
        <f>ROUND(((SUM(BF92:BF164))*I34),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ROUND((SUM(BG92:BG164)),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ROUND((SUM(BH92:BH164)),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ROUND((SUM(BI92:BI164)),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D8.3 - ZOV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J93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2083</v>
      </c>
      <c r="E61" s="182"/>
      <c r="F61" s="182"/>
      <c r="G61" s="182"/>
      <c r="H61" s="182"/>
      <c r="I61" s="182"/>
      <c r="J61" s="183">
        <f>J94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2084</v>
      </c>
      <c r="E62" s="182"/>
      <c r="F62" s="182"/>
      <c r="G62" s="182"/>
      <c r="H62" s="182"/>
      <c r="I62" s="182"/>
      <c r="J62" s="183">
        <f>J117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174</v>
      </c>
      <c r="E63" s="182"/>
      <c r="F63" s="182"/>
      <c r="G63" s="182"/>
      <c r="H63" s="182"/>
      <c r="I63" s="182"/>
      <c r="J63" s="183">
        <f>J129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2089</v>
      </c>
      <c r="E64" s="182"/>
      <c r="F64" s="182"/>
      <c r="G64" s="182"/>
      <c r="H64" s="182"/>
      <c r="I64" s="182"/>
      <c r="J64" s="183">
        <f>J135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4"/>
      <c r="C65" s="175"/>
      <c r="D65" s="176" t="s">
        <v>183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0"/>
      <c r="C66" s="125"/>
      <c r="D66" s="181" t="s">
        <v>2093</v>
      </c>
      <c r="E66" s="182"/>
      <c r="F66" s="182"/>
      <c r="G66" s="182"/>
      <c r="H66" s="182"/>
      <c r="I66" s="182"/>
      <c r="J66" s="183">
        <f>J139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5536</v>
      </c>
      <c r="E67" s="182"/>
      <c r="F67" s="182"/>
      <c r="G67" s="182"/>
      <c r="H67" s="182"/>
      <c r="I67" s="182"/>
      <c r="J67" s="183">
        <f>J142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186</v>
      </c>
      <c r="E68" s="177"/>
      <c r="F68" s="177"/>
      <c r="G68" s="177"/>
      <c r="H68" s="177"/>
      <c r="I68" s="177"/>
      <c r="J68" s="178">
        <f>J145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175</v>
      </c>
      <c r="E69" s="177"/>
      <c r="F69" s="177"/>
      <c r="G69" s="177"/>
      <c r="H69" s="177"/>
      <c r="I69" s="177"/>
      <c r="J69" s="178">
        <f>J148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5537</v>
      </c>
      <c r="E70" s="182"/>
      <c r="F70" s="182"/>
      <c r="G70" s="182"/>
      <c r="H70" s="182"/>
      <c r="I70" s="182"/>
      <c r="J70" s="183">
        <f>J149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2857</v>
      </c>
      <c r="E71" s="177"/>
      <c r="F71" s="177"/>
      <c r="G71" s="177"/>
      <c r="H71" s="177"/>
      <c r="I71" s="177"/>
      <c r="J71" s="178">
        <f>J161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2858</v>
      </c>
      <c r="E72" s="182"/>
      <c r="F72" s="182"/>
      <c r="G72" s="182"/>
      <c r="H72" s="182"/>
      <c r="I72" s="182"/>
      <c r="J72" s="183">
        <f>J162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Revitalizace CZT Liberec - GreenNet III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164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D8.3 - ZOV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Liberec</v>
      </c>
      <c r="G86" s="40"/>
      <c r="H86" s="40"/>
      <c r="I86" s="32" t="s">
        <v>23</v>
      </c>
      <c r="J86" s="72" t="str">
        <f>IF(J12="","",J12)</f>
        <v>13. 6. 2024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Teplárna Liberec, a.s.</v>
      </c>
      <c r="G88" s="40"/>
      <c r="H88" s="40"/>
      <c r="I88" s="32" t="s">
        <v>32</v>
      </c>
      <c r="J88" s="36" t="str">
        <f>E21</f>
        <v>SITEZ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SITEZ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188</v>
      </c>
      <c r="D91" s="188" t="s">
        <v>58</v>
      </c>
      <c r="E91" s="188" t="s">
        <v>54</v>
      </c>
      <c r="F91" s="188" t="s">
        <v>55</v>
      </c>
      <c r="G91" s="188" t="s">
        <v>189</v>
      </c>
      <c r="H91" s="188" t="s">
        <v>190</v>
      </c>
      <c r="I91" s="188" t="s">
        <v>191</v>
      </c>
      <c r="J91" s="188" t="s">
        <v>170</v>
      </c>
      <c r="K91" s="189" t="s">
        <v>192</v>
      </c>
      <c r="L91" s="190"/>
      <c r="M91" s="92" t="s">
        <v>19</v>
      </c>
      <c r="N91" s="93" t="s">
        <v>43</v>
      </c>
      <c r="O91" s="93" t="s">
        <v>193</v>
      </c>
      <c r="P91" s="93" t="s">
        <v>194</v>
      </c>
      <c r="Q91" s="93" t="s">
        <v>195</v>
      </c>
      <c r="R91" s="93" t="s">
        <v>196</v>
      </c>
      <c r="S91" s="93" t="s">
        <v>197</v>
      </c>
      <c r="T91" s="94" t="s">
        <v>198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199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P93+P138+P145+P148+P161</f>
        <v>0</v>
      </c>
      <c r="Q92" s="96"/>
      <c r="R92" s="193">
        <f>R93+R138+R145+R148+R161</f>
        <v>59.440209999999993</v>
      </c>
      <c r="S92" s="96"/>
      <c r="T92" s="194">
        <f>T93+T138+T145+T148+T161</f>
        <v>90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171</v>
      </c>
      <c r="BK92" s="195">
        <f>BK93+BK138+BK145+BK148+BK161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200</v>
      </c>
      <c r="F93" s="199" t="s">
        <v>201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P94+P117+P129+P135</f>
        <v>0</v>
      </c>
      <c r="Q93" s="204"/>
      <c r="R93" s="205">
        <f>R94+R117+R129+R135</f>
        <v>59.155689999999993</v>
      </c>
      <c r="S93" s="204"/>
      <c r="T93" s="206">
        <f>T94+T117+T129+T135</f>
        <v>90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BK94+BK117+BK129+BK135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2094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SUM(P95:P116)</f>
        <v>0</v>
      </c>
      <c r="Q94" s="204"/>
      <c r="R94" s="205">
        <f>SUM(R95:R116)</f>
        <v>0.0040000000000000001</v>
      </c>
      <c r="S94" s="204"/>
      <c r="T94" s="206">
        <f>SUM(T95:T116)</f>
        <v>90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202</v>
      </c>
      <c r="BK94" s="209">
        <f>SUM(BK95:BK116)</f>
        <v>0</v>
      </c>
    </row>
    <row r="95" s="2" customFormat="1" ht="24.15" customHeight="1">
      <c r="A95" s="38"/>
      <c r="B95" s="39"/>
      <c r="C95" s="212" t="s">
        <v>80</v>
      </c>
      <c r="D95" s="212" t="s">
        <v>205</v>
      </c>
      <c r="E95" s="213" t="s">
        <v>2310</v>
      </c>
      <c r="F95" s="214" t="s">
        <v>2311</v>
      </c>
      <c r="G95" s="215" t="s">
        <v>268</v>
      </c>
      <c r="H95" s="216">
        <v>200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0.35499999999999998</v>
      </c>
      <c r="T95" s="222">
        <f>S95*H95</f>
        <v>71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5538</v>
      </c>
    </row>
    <row r="96" s="2" customFormat="1">
      <c r="A96" s="38"/>
      <c r="B96" s="39"/>
      <c r="C96" s="40"/>
      <c r="D96" s="225" t="s">
        <v>212</v>
      </c>
      <c r="E96" s="40"/>
      <c r="F96" s="226" t="s">
        <v>2313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13" customFormat="1">
      <c r="A97" s="13"/>
      <c r="B97" s="230"/>
      <c r="C97" s="231"/>
      <c r="D97" s="232" t="s">
        <v>221</v>
      </c>
      <c r="E97" s="233" t="s">
        <v>19</v>
      </c>
      <c r="F97" s="234" t="s">
        <v>5539</v>
      </c>
      <c r="G97" s="231"/>
      <c r="H97" s="235">
        <v>200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221</v>
      </c>
      <c r="AU97" s="241" t="s">
        <v>82</v>
      </c>
      <c r="AV97" s="13" t="s">
        <v>82</v>
      </c>
      <c r="AW97" s="13" t="s">
        <v>35</v>
      </c>
      <c r="AX97" s="13" t="s">
        <v>80</v>
      </c>
      <c r="AY97" s="241" t="s">
        <v>202</v>
      </c>
    </row>
    <row r="98" s="2" customFormat="1" ht="24.15" customHeight="1">
      <c r="A98" s="38"/>
      <c r="B98" s="39"/>
      <c r="C98" s="212" t="s">
        <v>82</v>
      </c>
      <c r="D98" s="212" t="s">
        <v>205</v>
      </c>
      <c r="E98" s="213" t="s">
        <v>5540</v>
      </c>
      <c r="F98" s="214" t="s">
        <v>5541</v>
      </c>
      <c r="G98" s="215" t="s">
        <v>2157</v>
      </c>
      <c r="H98" s="216">
        <v>10</v>
      </c>
      <c r="I98" s="217"/>
      <c r="J98" s="218">
        <f>ROUND(I98*H98,2)</f>
        <v>0</v>
      </c>
      <c r="K98" s="214" t="s">
        <v>209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1.8999999999999999</v>
      </c>
      <c r="T98" s="222">
        <f>S98*H98</f>
        <v>19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82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5542</v>
      </c>
    </row>
    <row r="99" s="2" customFormat="1">
      <c r="A99" s="38"/>
      <c r="B99" s="39"/>
      <c r="C99" s="40"/>
      <c r="D99" s="225" t="s">
        <v>212</v>
      </c>
      <c r="E99" s="40"/>
      <c r="F99" s="226" t="s">
        <v>5543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82</v>
      </c>
    </row>
    <row r="100" s="13" customFormat="1">
      <c r="A100" s="13"/>
      <c r="B100" s="230"/>
      <c r="C100" s="231"/>
      <c r="D100" s="232" t="s">
        <v>221</v>
      </c>
      <c r="E100" s="233" t="s">
        <v>19</v>
      </c>
      <c r="F100" s="234" t="s">
        <v>5544</v>
      </c>
      <c r="G100" s="231"/>
      <c r="H100" s="235">
        <v>10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221</v>
      </c>
      <c r="AU100" s="241" t="s">
        <v>82</v>
      </c>
      <c r="AV100" s="13" t="s">
        <v>82</v>
      </c>
      <c r="AW100" s="13" t="s">
        <v>35</v>
      </c>
      <c r="AX100" s="13" t="s">
        <v>80</v>
      </c>
      <c r="AY100" s="241" t="s">
        <v>202</v>
      </c>
    </row>
    <row r="101" s="2" customFormat="1" ht="16.5" customHeight="1">
      <c r="A101" s="38"/>
      <c r="B101" s="39"/>
      <c r="C101" s="212" t="s">
        <v>227</v>
      </c>
      <c r="D101" s="212" t="s">
        <v>205</v>
      </c>
      <c r="E101" s="213" t="s">
        <v>5545</v>
      </c>
      <c r="F101" s="214" t="s">
        <v>5546</v>
      </c>
      <c r="G101" s="215" t="s">
        <v>2157</v>
      </c>
      <c r="H101" s="216">
        <v>30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5547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5548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13" customFormat="1">
      <c r="A103" s="13"/>
      <c r="B103" s="230"/>
      <c r="C103" s="231"/>
      <c r="D103" s="232" t="s">
        <v>221</v>
      </c>
      <c r="E103" s="233" t="s">
        <v>19</v>
      </c>
      <c r="F103" s="234" t="s">
        <v>5549</v>
      </c>
      <c r="G103" s="231"/>
      <c r="H103" s="235">
        <v>30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221</v>
      </c>
      <c r="AU103" s="241" t="s">
        <v>82</v>
      </c>
      <c r="AV103" s="13" t="s">
        <v>82</v>
      </c>
      <c r="AW103" s="13" t="s">
        <v>35</v>
      </c>
      <c r="AX103" s="13" t="s">
        <v>80</v>
      </c>
      <c r="AY103" s="241" t="s">
        <v>202</v>
      </c>
    </row>
    <row r="104" s="2" customFormat="1" ht="24.15" customHeight="1">
      <c r="A104" s="38"/>
      <c r="B104" s="39"/>
      <c r="C104" s="212" t="s">
        <v>210</v>
      </c>
      <c r="D104" s="212" t="s">
        <v>205</v>
      </c>
      <c r="E104" s="213" t="s">
        <v>5550</v>
      </c>
      <c r="F104" s="214" t="s">
        <v>5551</v>
      </c>
      <c r="G104" s="215" t="s">
        <v>2157</v>
      </c>
      <c r="H104" s="216">
        <v>30</v>
      </c>
      <c r="I104" s="217"/>
      <c r="J104" s="218">
        <f>ROUND(I104*H104,2)</f>
        <v>0</v>
      </c>
      <c r="K104" s="214" t="s">
        <v>209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82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5552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5553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82</v>
      </c>
    </row>
    <row r="106" s="13" customFormat="1">
      <c r="A106" s="13"/>
      <c r="B106" s="230"/>
      <c r="C106" s="231"/>
      <c r="D106" s="232" t="s">
        <v>221</v>
      </c>
      <c r="E106" s="233" t="s">
        <v>19</v>
      </c>
      <c r="F106" s="234" t="s">
        <v>5549</v>
      </c>
      <c r="G106" s="231"/>
      <c r="H106" s="235">
        <v>30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221</v>
      </c>
      <c r="AU106" s="241" t="s">
        <v>82</v>
      </c>
      <c r="AV106" s="13" t="s">
        <v>82</v>
      </c>
      <c r="AW106" s="13" t="s">
        <v>35</v>
      </c>
      <c r="AX106" s="13" t="s">
        <v>80</v>
      </c>
      <c r="AY106" s="241" t="s">
        <v>202</v>
      </c>
    </row>
    <row r="107" s="2" customFormat="1" ht="24.15" customHeight="1">
      <c r="A107" s="38"/>
      <c r="B107" s="39"/>
      <c r="C107" s="212" t="s">
        <v>238</v>
      </c>
      <c r="D107" s="212" t="s">
        <v>205</v>
      </c>
      <c r="E107" s="213" t="s">
        <v>2346</v>
      </c>
      <c r="F107" s="214" t="s">
        <v>2347</v>
      </c>
      <c r="G107" s="215" t="s">
        <v>2157</v>
      </c>
      <c r="H107" s="216">
        <v>30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5554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2349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4.15" customHeight="1">
      <c r="A109" s="38"/>
      <c r="B109" s="39"/>
      <c r="C109" s="212" t="s">
        <v>242</v>
      </c>
      <c r="D109" s="212" t="s">
        <v>205</v>
      </c>
      <c r="E109" s="213" t="s">
        <v>5555</v>
      </c>
      <c r="F109" s="214" t="s">
        <v>5556</v>
      </c>
      <c r="G109" s="215" t="s">
        <v>268</v>
      </c>
      <c r="H109" s="216">
        <v>200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5557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5558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13" customFormat="1">
      <c r="A111" s="13"/>
      <c r="B111" s="230"/>
      <c r="C111" s="231"/>
      <c r="D111" s="232" t="s">
        <v>221</v>
      </c>
      <c r="E111" s="233" t="s">
        <v>19</v>
      </c>
      <c r="F111" s="234" t="s">
        <v>5539</v>
      </c>
      <c r="G111" s="231"/>
      <c r="H111" s="235">
        <v>200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221</v>
      </c>
      <c r="AU111" s="241" t="s">
        <v>82</v>
      </c>
      <c r="AV111" s="13" t="s">
        <v>82</v>
      </c>
      <c r="AW111" s="13" t="s">
        <v>35</v>
      </c>
      <c r="AX111" s="13" t="s">
        <v>80</v>
      </c>
      <c r="AY111" s="241" t="s">
        <v>202</v>
      </c>
    </row>
    <row r="112" s="2" customFormat="1" ht="24.15" customHeight="1">
      <c r="A112" s="38"/>
      <c r="B112" s="39"/>
      <c r="C112" s="212" t="s">
        <v>248</v>
      </c>
      <c r="D112" s="212" t="s">
        <v>205</v>
      </c>
      <c r="E112" s="213" t="s">
        <v>5559</v>
      </c>
      <c r="F112" s="214" t="s">
        <v>5560</v>
      </c>
      <c r="G112" s="215" t="s">
        <v>268</v>
      </c>
      <c r="H112" s="216">
        <v>200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5561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5562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13" customFormat="1">
      <c r="A114" s="13"/>
      <c r="B114" s="230"/>
      <c r="C114" s="231"/>
      <c r="D114" s="232" t="s">
        <v>221</v>
      </c>
      <c r="E114" s="233" t="s">
        <v>19</v>
      </c>
      <c r="F114" s="234" t="s">
        <v>5539</v>
      </c>
      <c r="G114" s="231"/>
      <c r="H114" s="235">
        <v>200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221</v>
      </c>
      <c r="AU114" s="241" t="s">
        <v>82</v>
      </c>
      <c r="AV114" s="13" t="s">
        <v>82</v>
      </c>
      <c r="AW114" s="13" t="s">
        <v>35</v>
      </c>
      <c r="AX114" s="13" t="s">
        <v>80</v>
      </c>
      <c r="AY114" s="241" t="s">
        <v>202</v>
      </c>
    </row>
    <row r="115" s="2" customFormat="1" ht="16.5" customHeight="1">
      <c r="A115" s="38"/>
      <c r="B115" s="39"/>
      <c r="C115" s="242" t="s">
        <v>203</v>
      </c>
      <c r="D115" s="242" t="s">
        <v>243</v>
      </c>
      <c r="E115" s="243" t="s">
        <v>2360</v>
      </c>
      <c r="F115" s="244" t="s">
        <v>2361</v>
      </c>
      <c r="G115" s="245" t="s">
        <v>647</v>
      </c>
      <c r="H115" s="246">
        <v>4</v>
      </c>
      <c r="I115" s="247"/>
      <c r="J115" s="248">
        <f>ROUND(I115*H115,2)</f>
        <v>0</v>
      </c>
      <c r="K115" s="244" t="s">
        <v>209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0.001</v>
      </c>
      <c r="R115" s="221">
        <f>Q115*H115</f>
        <v>0.0040000000000000001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203</v>
      </c>
      <c r="AT115" s="223" t="s">
        <v>243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5563</v>
      </c>
    </row>
    <row r="116" s="13" customFormat="1">
      <c r="A116" s="13"/>
      <c r="B116" s="230"/>
      <c r="C116" s="231"/>
      <c r="D116" s="232" t="s">
        <v>221</v>
      </c>
      <c r="E116" s="231"/>
      <c r="F116" s="234" t="s">
        <v>5564</v>
      </c>
      <c r="G116" s="231"/>
      <c r="H116" s="235">
        <v>4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221</v>
      </c>
      <c r="AU116" s="241" t="s">
        <v>82</v>
      </c>
      <c r="AV116" s="13" t="s">
        <v>82</v>
      </c>
      <c r="AW116" s="13" t="s">
        <v>4</v>
      </c>
      <c r="AX116" s="13" t="s">
        <v>80</v>
      </c>
      <c r="AY116" s="241" t="s">
        <v>202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82</v>
      </c>
      <c r="F117" s="210" t="s">
        <v>2368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SUM(P118:P128)</f>
        <v>0</v>
      </c>
      <c r="Q117" s="204"/>
      <c r="R117" s="205">
        <f>SUM(R118:R128)</f>
        <v>59.151689999999995</v>
      </c>
      <c r="S117" s="204"/>
      <c r="T117" s="206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72</v>
      </c>
      <c r="AU117" s="208" t="s">
        <v>80</v>
      </c>
      <c r="AY117" s="207" t="s">
        <v>202</v>
      </c>
      <c r="BK117" s="209">
        <f>SUM(BK118:BK128)</f>
        <v>0</v>
      </c>
    </row>
    <row r="118" s="2" customFormat="1" ht="24.15" customHeight="1">
      <c r="A118" s="38"/>
      <c r="B118" s="39"/>
      <c r="C118" s="212" t="s">
        <v>254</v>
      </c>
      <c r="D118" s="212" t="s">
        <v>205</v>
      </c>
      <c r="E118" s="213" t="s">
        <v>5565</v>
      </c>
      <c r="F118" s="214" t="s">
        <v>5566</v>
      </c>
      <c r="G118" s="215" t="s">
        <v>268</v>
      </c>
      <c r="H118" s="216">
        <v>200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0.00013999999999999999</v>
      </c>
      <c r="R118" s="221">
        <f>Q118*H118</f>
        <v>0.027999999999999997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5567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5568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13" customFormat="1">
      <c r="A120" s="13"/>
      <c r="B120" s="230"/>
      <c r="C120" s="231"/>
      <c r="D120" s="232" t="s">
        <v>221</v>
      </c>
      <c r="E120" s="233" t="s">
        <v>19</v>
      </c>
      <c r="F120" s="234" t="s">
        <v>5539</v>
      </c>
      <c r="G120" s="231"/>
      <c r="H120" s="235">
        <v>200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221</v>
      </c>
      <c r="AU120" s="241" t="s">
        <v>82</v>
      </c>
      <c r="AV120" s="13" t="s">
        <v>82</v>
      </c>
      <c r="AW120" s="13" t="s">
        <v>35</v>
      </c>
      <c r="AX120" s="13" t="s">
        <v>80</v>
      </c>
      <c r="AY120" s="241" t="s">
        <v>202</v>
      </c>
    </row>
    <row r="121" s="2" customFormat="1" ht="16.5" customHeight="1">
      <c r="A121" s="38"/>
      <c r="B121" s="39"/>
      <c r="C121" s="242" t="s">
        <v>258</v>
      </c>
      <c r="D121" s="242" t="s">
        <v>243</v>
      </c>
      <c r="E121" s="243" t="s">
        <v>5569</v>
      </c>
      <c r="F121" s="244" t="s">
        <v>5570</v>
      </c>
      <c r="G121" s="245" t="s">
        <v>268</v>
      </c>
      <c r="H121" s="246">
        <v>236.90000000000001</v>
      </c>
      <c r="I121" s="247"/>
      <c r="J121" s="248">
        <f>ROUND(I121*H121,2)</f>
        <v>0</v>
      </c>
      <c r="K121" s="244" t="s">
        <v>209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0.00010000000000000001</v>
      </c>
      <c r="R121" s="221">
        <f>Q121*H121</f>
        <v>0.023690000000000003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203</v>
      </c>
      <c r="AT121" s="223" t="s">
        <v>243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5571</v>
      </c>
    </row>
    <row r="122" s="13" customFormat="1">
      <c r="A122" s="13"/>
      <c r="B122" s="230"/>
      <c r="C122" s="231"/>
      <c r="D122" s="232" t="s">
        <v>221</v>
      </c>
      <c r="E122" s="231"/>
      <c r="F122" s="234" t="s">
        <v>5572</v>
      </c>
      <c r="G122" s="231"/>
      <c r="H122" s="235">
        <v>236.90000000000001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221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202</v>
      </c>
    </row>
    <row r="123" s="2" customFormat="1" ht="16.5" customHeight="1">
      <c r="A123" s="38"/>
      <c r="B123" s="39"/>
      <c r="C123" s="212" t="s">
        <v>262</v>
      </c>
      <c r="D123" s="212" t="s">
        <v>205</v>
      </c>
      <c r="E123" s="213" t="s">
        <v>2392</v>
      </c>
      <c r="F123" s="214" t="s">
        <v>2393</v>
      </c>
      <c r="G123" s="215" t="s">
        <v>268</v>
      </c>
      <c r="H123" s="216">
        <v>200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0.108</v>
      </c>
      <c r="R123" s="221">
        <f>Q123*H123</f>
        <v>21.600000000000001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5573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2395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13" customFormat="1">
      <c r="A125" s="13"/>
      <c r="B125" s="230"/>
      <c r="C125" s="231"/>
      <c r="D125" s="232" t="s">
        <v>221</v>
      </c>
      <c r="E125" s="233" t="s">
        <v>19</v>
      </c>
      <c r="F125" s="234" t="s">
        <v>5539</v>
      </c>
      <c r="G125" s="231"/>
      <c r="H125" s="235">
        <v>200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221</v>
      </c>
      <c r="AU125" s="241" t="s">
        <v>82</v>
      </c>
      <c r="AV125" s="13" t="s">
        <v>82</v>
      </c>
      <c r="AW125" s="13" t="s">
        <v>35</v>
      </c>
      <c r="AX125" s="13" t="s">
        <v>80</v>
      </c>
      <c r="AY125" s="241" t="s">
        <v>202</v>
      </c>
    </row>
    <row r="126" s="2" customFormat="1" ht="16.5" customHeight="1">
      <c r="A126" s="38"/>
      <c r="B126" s="39"/>
      <c r="C126" s="242" t="s">
        <v>8</v>
      </c>
      <c r="D126" s="242" t="s">
        <v>243</v>
      </c>
      <c r="E126" s="243" t="s">
        <v>5574</v>
      </c>
      <c r="F126" s="244" t="s">
        <v>5575</v>
      </c>
      <c r="G126" s="245" t="s">
        <v>280</v>
      </c>
      <c r="H126" s="246">
        <v>50</v>
      </c>
      <c r="I126" s="247"/>
      <c r="J126" s="248">
        <f>ROUND(I126*H126,2)</f>
        <v>0</v>
      </c>
      <c r="K126" s="244" t="s">
        <v>209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0.75</v>
      </c>
      <c r="R126" s="221">
        <f>Q126*H126</f>
        <v>37.5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203</v>
      </c>
      <c r="AT126" s="223" t="s">
        <v>243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5576</v>
      </c>
    </row>
    <row r="127" s="2" customFormat="1">
      <c r="A127" s="38"/>
      <c r="B127" s="39"/>
      <c r="C127" s="40"/>
      <c r="D127" s="232" t="s">
        <v>491</v>
      </c>
      <c r="E127" s="40"/>
      <c r="F127" s="252" t="s">
        <v>5577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491</v>
      </c>
      <c r="AU127" s="17" t="s">
        <v>82</v>
      </c>
    </row>
    <row r="128" s="13" customFormat="1">
      <c r="A128" s="13"/>
      <c r="B128" s="230"/>
      <c r="C128" s="231"/>
      <c r="D128" s="232" t="s">
        <v>221</v>
      </c>
      <c r="E128" s="231"/>
      <c r="F128" s="234" t="s">
        <v>5578</v>
      </c>
      <c r="G128" s="231"/>
      <c r="H128" s="235">
        <v>50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221</v>
      </c>
      <c r="AU128" s="241" t="s">
        <v>82</v>
      </c>
      <c r="AV128" s="13" t="s">
        <v>82</v>
      </c>
      <c r="AW128" s="13" t="s">
        <v>4</v>
      </c>
      <c r="AX128" s="13" t="s">
        <v>80</v>
      </c>
      <c r="AY128" s="241" t="s">
        <v>202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214</v>
      </c>
      <c r="F129" s="210" t="s">
        <v>215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SUM(P130:P134)</f>
        <v>0</v>
      </c>
      <c r="Q129" s="204"/>
      <c r="R129" s="205">
        <f>SUM(R130:R134)</f>
        <v>0</v>
      </c>
      <c r="S129" s="204"/>
      <c r="T129" s="206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72</v>
      </c>
      <c r="AU129" s="208" t="s">
        <v>80</v>
      </c>
      <c r="AY129" s="207" t="s">
        <v>202</v>
      </c>
      <c r="BK129" s="209">
        <f>SUM(BK130:BK134)</f>
        <v>0</v>
      </c>
    </row>
    <row r="130" s="2" customFormat="1" ht="24.15" customHeight="1">
      <c r="A130" s="38"/>
      <c r="B130" s="39"/>
      <c r="C130" s="212" t="s">
        <v>272</v>
      </c>
      <c r="D130" s="212" t="s">
        <v>205</v>
      </c>
      <c r="E130" s="213" t="s">
        <v>5579</v>
      </c>
      <c r="F130" s="214" t="s">
        <v>5580</v>
      </c>
      <c r="G130" s="215" t="s">
        <v>218</v>
      </c>
      <c r="H130" s="216">
        <v>90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5581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5582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24.15" customHeight="1">
      <c r="A132" s="38"/>
      <c r="B132" s="39"/>
      <c r="C132" s="212" t="s">
        <v>277</v>
      </c>
      <c r="D132" s="212" t="s">
        <v>205</v>
      </c>
      <c r="E132" s="213" t="s">
        <v>5583</v>
      </c>
      <c r="F132" s="214" t="s">
        <v>5584</v>
      </c>
      <c r="G132" s="215" t="s">
        <v>218</v>
      </c>
      <c r="H132" s="216">
        <v>1350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5585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5586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13" customFormat="1">
      <c r="A134" s="13"/>
      <c r="B134" s="230"/>
      <c r="C134" s="231"/>
      <c r="D134" s="232" t="s">
        <v>221</v>
      </c>
      <c r="E134" s="231"/>
      <c r="F134" s="234" t="s">
        <v>5587</v>
      </c>
      <c r="G134" s="231"/>
      <c r="H134" s="235">
        <v>1350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202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2766</v>
      </c>
      <c r="F135" s="210" t="s">
        <v>2767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SUM(P136:P137)</f>
        <v>0</v>
      </c>
      <c r="Q135" s="204"/>
      <c r="R135" s="205">
        <f>SUM(R136:R137)</f>
        <v>0</v>
      </c>
      <c r="S135" s="204"/>
      <c r="T135" s="206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80</v>
      </c>
      <c r="AT135" s="208" t="s">
        <v>72</v>
      </c>
      <c r="AU135" s="208" t="s">
        <v>80</v>
      </c>
      <c r="AY135" s="207" t="s">
        <v>202</v>
      </c>
      <c r="BK135" s="209">
        <f>SUM(BK136:BK137)</f>
        <v>0</v>
      </c>
    </row>
    <row r="136" s="2" customFormat="1" ht="24.15" customHeight="1">
      <c r="A136" s="38"/>
      <c r="B136" s="39"/>
      <c r="C136" s="212" t="s">
        <v>283</v>
      </c>
      <c r="D136" s="212" t="s">
        <v>205</v>
      </c>
      <c r="E136" s="213" t="s">
        <v>2776</v>
      </c>
      <c r="F136" s="214" t="s">
        <v>2777</v>
      </c>
      <c r="G136" s="215" t="s">
        <v>218</v>
      </c>
      <c r="H136" s="216">
        <v>59.155999999999999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5588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2779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243</v>
      </c>
      <c r="F138" s="199" t="s">
        <v>669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P139+P142</f>
        <v>0</v>
      </c>
      <c r="Q138" s="204"/>
      <c r="R138" s="205">
        <f>R139+R142</f>
        <v>0</v>
      </c>
      <c r="S138" s="204"/>
      <c r="T138" s="206">
        <f>T139+T142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227</v>
      </c>
      <c r="AT138" s="208" t="s">
        <v>72</v>
      </c>
      <c r="AU138" s="208" t="s">
        <v>73</v>
      </c>
      <c r="AY138" s="207" t="s">
        <v>202</v>
      </c>
      <c r="BK138" s="209">
        <f>BK139+BK142</f>
        <v>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2831</v>
      </c>
      <c r="F139" s="210" t="s">
        <v>2832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SUM(P140:P141)</f>
        <v>0</v>
      </c>
      <c r="Q139" s="204"/>
      <c r="R139" s="205">
        <f>SUM(R140:R141)</f>
        <v>0</v>
      </c>
      <c r="S139" s="204"/>
      <c r="T139" s="20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227</v>
      </c>
      <c r="AT139" s="208" t="s">
        <v>72</v>
      </c>
      <c r="AU139" s="208" t="s">
        <v>80</v>
      </c>
      <c r="AY139" s="207" t="s">
        <v>202</v>
      </c>
      <c r="BK139" s="209">
        <f>SUM(BK140:BK141)</f>
        <v>0</v>
      </c>
    </row>
    <row r="140" s="2" customFormat="1" ht="24.15" customHeight="1">
      <c r="A140" s="38"/>
      <c r="B140" s="39"/>
      <c r="C140" s="212" t="s">
        <v>235</v>
      </c>
      <c r="D140" s="212" t="s">
        <v>205</v>
      </c>
      <c r="E140" s="213" t="s">
        <v>5589</v>
      </c>
      <c r="F140" s="214" t="s">
        <v>5590</v>
      </c>
      <c r="G140" s="215" t="s">
        <v>280</v>
      </c>
      <c r="H140" s="216">
        <v>2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80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80</v>
      </c>
      <c r="BM140" s="223" t="s">
        <v>5591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5592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5593</v>
      </c>
      <c r="F142" s="210" t="s">
        <v>5594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SUM(P143:P144)</f>
        <v>0</v>
      </c>
      <c r="Q142" s="204"/>
      <c r="R142" s="205">
        <f>SUM(R143:R144)</f>
        <v>0</v>
      </c>
      <c r="S142" s="204"/>
      <c r="T142" s="20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227</v>
      </c>
      <c r="AT142" s="208" t="s">
        <v>72</v>
      </c>
      <c r="AU142" s="208" t="s">
        <v>80</v>
      </c>
      <c r="AY142" s="207" t="s">
        <v>202</v>
      </c>
      <c r="BK142" s="209">
        <f>SUM(BK143:BK144)</f>
        <v>0</v>
      </c>
    </row>
    <row r="143" s="2" customFormat="1" ht="24.15" customHeight="1">
      <c r="A143" s="38"/>
      <c r="B143" s="39"/>
      <c r="C143" s="212" t="s">
        <v>290</v>
      </c>
      <c r="D143" s="212" t="s">
        <v>205</v>
      </c>
      <c r="E143" s="213" t="s">
        <v>5595</v>
      </c>
      <c r="F143" s="214" t="s">
        <v>5596</v>
      </c>
      <c r="G143" s="215" t="s">
        <v>280</v>
      </c>
      <c r="H143" s="216">
        <v>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80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80</v>
      </c>
      <c r="BM143" s="223" t="s">
        <v>5597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5598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12" customFormat="1" ht="25.92" customHeight="1">
      <c r="A145" s="12"/>
      <c r="B145" s="196"/>
      <c r="C145" s="197"/>
      <c r="D145" s="198" t="s">
        <v>72</v>
      </c>
      <c r="E145" s="199" t="s">
        <v>2066</v>
      </c>
      <c r="F145" s="199" t="s">
        <v>2067</v>
      </c>
      <c r="G145" s="197"/>
      <c r="H145" s="197"/>
      <c r="I145" s="200"/>
      <c r="J145" s="201">
        <f>BK145</f>
        <v>0</v>
      </c>
      <c r="K145" s="197"/>
      <c r="L145" s="202"/>
      <c r="M145" s="203"/>
      <c r="N145" s="204"/>
      <c r="O145" s="204"/>
      <c r="P145" s="205">
        <f>SUM(P146:P147)</f>
        <v>0</v>
      </c>
      <c r="Q145" s="204"/>
      <c r="R145" s="205">
        <f>SUM(R146:R147)</f>
        <v>0</v>
      </c>
      <c r="S145" s="204"/>
      <c r="T145" s="20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210</v>
      </c>
      <c r="AT145" s="208" t="s">
        <v>72</v>
      </c>
      <c r="AU145" s="208" t="s">
        <v>73</v>
      </c>
      <c r="AY145" s="207" t="s">
        <v>202</v>
      </c>
      <c r="BK145" s="209">
        <f>SUM(BK146:BK147)</f>
        <v>0</v>
      </c>
    </row>
    <row r="146" s="2" customFormat="1" ht="16.5" customHeight="1">
      <c r="A146" s="38"/>
      <c r="B146" s="39"/>
      <c r="C146" s="212" t="s">
        <v>294</v>
      </c>
      <c r="D146" s="212" t="s">
        <v>205</v>
      </c>
      <c r="E146" s="213" t="s">
        <v>2077</v>
      </c>
      <c r="F146" s="214" t="s">
        <v>2078</v>
      </c>
      <c r="G146" s="215" t="s">
        <v>2071</v>
      </c>
      <c r="H146" s="216">
        <v>4</v>
      </c>
      <c r="I146" s="217"/>
      <c r="J146" s="218">
        <f>ROUND(I146*H146,2)</f>
        <v>0</v>
      </c>
      <c r="K146" s="214" t="s">
        <v>209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80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80</v>
      </c>
      <c r="BM146" s="223" t="s">
        <v>5599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2080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12" customFormat="1" ht="25.92" customHeight="1">
      <c r="A148" s="12"/>
      <c r="B148" s="196"/>
      <c r="C148" s="197"/>
      <c r="D148" s="198" t="s">
        <v>72</v>
      </c>
      <c r="E148" s="199" t="s">
        <v>223</v>
      </c>
      <c r="F148" s="199" t="s">
        <v>224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0.28452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210</v>
      </c>
      <c r="AT148" s="208" t="s">
        <v>72</v>
      </c>
      <c r="AU148" s="208" t="s">
        <v>73</v>
      </c>
      <c r="AY148" s="207" t="s">
        <v>202</v>
      </c>
      <c r="BK148" s="209">
        <f>BK149</f>
        <v>0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5600</v>
      </c>
      <c r="F149" s="210" t="s">
        <v>5601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SUM(P150:P160)</f>
        <v>0</v>
      </c>
      <c r="Q149" s="204"/>
      <c r="R149" s="205">
        <f>SUM(R150:R160)</f>
        <v>0.28452</v>
      </c>
      <c r="S149" s="204"/>
      <c r="T149" s="206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210</v>
      </c>
      <c r="AT149" s="208" t="s">
        <v>72</v>
      </c>
      <c r="AU149" s="208" t="s">
        <v>80</v>
      </c>
      <c r="AY149" s="207" t="s">
        <v>202</v>
      </c>
      <c r="BK149" s="209">
        <f>SUM(BK150:BK160)</f>
        <v>0</v>
      </c>
    </row>
    <row r="150" s="2" customFormat="1" ht="24.15" customHeight="1">
      <c r="A150" s="38"/>
      <c r="B150" s="39"/>
      <c r="C150" s="212" t="s">
        <v>298</v>
      </c>
      <c r="D150" s="212" t="s">
        <v>205</v>
      </c>
      <c r="E150" s="213" t="s">
        <v>5602</v>
      </c>
      <c r="F150" s="214" t="s">
        <v>5603</v>
      </c>
      <c r="G150" s="215" t="s">
        <v>412</v>
      </c>
      <c r="H150" s="216">
        <v>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0.031419999999999997</v>
      </c>
      <c r="R150" s="221">
        <f>Q150*H150</f>
        <v>0.062839999999999993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80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80</v>
      </c>
      <c r="BM150" s="223" t="s">
        <v>5604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5605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 ht="16.5" customHeight="1">
      <c r="A152" s="38"/>
      <c r="B152" s="39"/>
      <c r="C152" s="212" t="s">
        <v>302</v>
      </c>
      <c r="D152" s="212" t="s">
        <v>205</v>
      </c>
      <c r="E152" s="213" t="s">
        <v>5606</v>
      </c>
      <c r="F152" s="214" t="s">
        <v>5607</v>
      </c>
      <c r="G152" s="215" t="s">
        <v>412</v>
      </c>
      <c r="H152" s="216">
        <v>2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0.031419999999999997</v>
      </c>
      <c r="R152" s="221">
        <f>Q152*H152</f>
        <v>0.062839999999999993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80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80</v>
      </c>
      <c r="BM152" s="223" t="s">
        <v>5608</v>
      </c>
    </row>
    <row r="153" s="2" customFormat="1" ht="16.5" customHeight="1">
      <c r="A153" s="38"/>
      <c r="B153" s="39"/>
      <c r="C153" s="212" t="s">
        <v>7</v>
      </c>
      <c r="D153" s="212" t="s">
        <v>205</v>
      </c>
      <c r="E153" s="213" t="s">
        <v>5609</v>
      </c>
      <c r="F153" s="214" t="s">
        <v>5610</v>
      </c>
      <c r="G153" s="215" t="s">
        <v>412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0.031419999999999997</v>
      </c>
      <c r="R153" s="221">
        <f>Q153*H153</f>
        <v>0.062839999999999993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80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80</v>
      </c>
      <c r="BM153" s="223" t="s">
        <v>5611</v>
      </c>
    </row>
    <row r="154" s="2" customFormat="1" ht="16.5" customHeight="1">
      <c r="A154" s="38"/>
      <c r="B154" s="39"/>
      <c r="C154" s="242" t="s">
        <v>309</v>
      </c>
      <c r="D154" s="242" t="s">
        <v>243</v>
      </c>
      <c r="E154" s="243" t="s">
        <v>5612</v>
      </c>
      <c r="F154" s="244" t="s">
        <v>5613</v>
      </c>
      <c r="G154" s="245" t="s">
        <v>280</v>
      </c>
      <c r="H154" s="246">
        <v>1</v>
      </c>
      <c r="I154" s="247"/>
      <c r="J154" s="248">
        <f>ROUND(I154*H154,2)</f>
        <v>0</v>
      </c>
      <c r="K154" s="244" t="s">
        <v>209</v>
      </c>
      <c r="L154" s="249"/>
      <c r="M154" s="250" t="s">
        <v>19</v>
      </c>
      <c r="N154" s="251" t="s">
        <v>44</v>
      </c>
      <c r="O154" s="84"/>
      <c r="P154" s="221">
        <f>O154*H154</f>
        <v>0</v>
      </c>
      <c r="Q154" s="221">
        <v>0.048000000000000001</v>
      </c>
      <c r="R154" s="221">
        <f>Q154*H154</f>
        <v>0.048000000000000001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82</v>
      </c>
      <c r="AT154" s="223" t="s">
        <v>243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80</v>
      </c>
      <c r="BM154" s="223" t="s">
        <v>5614</v>
      </c>
    </row>
    <row r="155" s="2" customFormat="1" ht="16.5" customHeight="1">
      <c r="A155" s="38"/>
      <c r="B155" s="39"/>
      <c r="C155" s="242" t="s">
        <v>313</v>
      </c>
      <c r="D155" s="242" t="s">
        <v>243</v>
      </c>
      <c r="E155" s="243" t="s">
        <v>5615</v>
      </c>
      <c r="F155" s="244" t="s">
        <v>5616</v>
      </c>
      <c r="G155" s="245" t="s">
        <v>280</v>
      </c>
      <c r="H155" s="246">
        <v>1</v>
      </c>
      <c r="I155" s="247"/>
      <c r="J155" s="248">
        <f>ROUND(I155*H155,2)</f>
        <v>0</v>
      </c>
      <c r="K155" s="244" t="s">
        <v>209</v>
      </c>
      <c r="L155" s="249"/>
      <c r="M155" s="250" t="s">
        <v>19</v>
      </c>
      <c r="N155" s="251" t="s">
        <v>44</v>
      </c>
      <c r="O155" s="84"/>
      <c r="P155" s="221">
        <f>O155*H155</f>
        <v>0</v>
      </c>
      <c r="Q155" s="221">
        <v>0.048000000000000001</v>
      </c>
      <c r="R155" s="221">
        <f>Q155*H155</f>
        <v>0.048000000000000001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82</v>
      </c>
      <c r="AT155" s="223" t="s">
        <v>243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80</v>
      </c>
      <c r="BM155" s="223" t="s">
        <v>5617</v>
      </c>
    </row>
    <row r="156" s="2" customFormat="1" ht="21.75" customHeight="1">
      <c r="A156" s="38"/>
      <c r="B156" s="39"/>
      <c r="C156" s="212" t="s">
        <v>317</v>
      </c>
      <c r="D156" s="212" t="s">
        <v>205</v>
      </c>
      <c r="E156" s="213" t="s">
        <v>5618</v>
      </c>
      <c r="F156" s="214" t="s">
        <v>5619</v>
      </c>
      <c r="G156" s="215" t="s">
        <v>412</v>
      </c>
      <c r="H156" s="216">
        <v>4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80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80</v>
      </c>
      <c r="BM156" s="223" t="s">
        <v>5620</v>
      </c>
    </row>
    <row r="157" s="2" customFormat="1" ht="16.5" customHeight="1">
      <c r="A157" s="38"/>
      <c r="B157" s="39"/>
      <c r="C157" s="212" t="s">
        <v>323</v>
      </c>
      <c r="D157" s="212" t="s">
        <v>205</v>
      </c>
      <c r="E157" s="213" t="s">
        <v>5621</v>
      </c>
      <c r="F157" s="214" t="s">
        <v>5622</v>
      </c>
      <c r="G157" s="215" t="s">
        <v>412</v>
      </c>
      <c r="H157" s="216">
        <v>4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80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80</v>
      </c>
      <c r="BM157" s="223" t="s">
        <v>5623</v>
      </c>
    </row>
    <row r="158" s="2" customFormat="1" ht="21.75" customHeight="1">
      <c r="A158" s="38"/>
      <c r="B158" s="39"/>
      <c r="C158" s="212" t="s">
        <v>328</v>
      </c>
      <c r="D158" s="212" t="s">
        <v>205</v>
      </c>
      <c r="E158" s="213" t="s">
        <v>5624</v>
      </c>
      <c r="F158" s="214" t="s">
        <v>5625</v>
      </c>
      <c r="G158" s="215" t="s">
        <v>412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80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80</v>
      </c>
      <c r="BM158" s="223" t="s">
        <v>5626</v>
      </c>
    </row>
    <row r="159" s="2" customFormat="1" ht="24.15" customHeight="1">
      <c r="A159" s="38"/>
      <c r="B159" s="39"/>
      <c r="C159" s="212" t="s">
        <v>335</v>
      </c>
      <c r="D159" s="212" t="s">
        <v>205</v>
      </c>
      <c r="E159" s="213" t="s">
        <v>5627</v>
      </c>
      <c r="F159" s="214" t="s">
        <v>5628</v>
      </c>
      <c r="G159" s="215" t="s">
        <v>412</v>
      </c>
      <c r="H159" s="216">
        <v>3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80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80</v>
      </c>
      <c r="BM159" s="223" t="s">
        <v>5629</v>
      </c>
    </row>
    <row r="160" s="2" customFormat="1" ht="16.5" customHeight="1">
      <c r="A160" s="38"/>
      <c r="B160" s="39"/>
      <c r="C160" s="212" t="s">
        <v>340</v>
      </c>
      <c r="D160" s="212" t="s">
        <v>205</v>
      </c>
      <c r="E160" s="213" t="s">
        <v>5630</v>
      </c>
      <c r="F160" s="214" t="s">
        <v>5631</v>
      </c>
      <c r="G160" s="215" t="s">
        <v>412</v>
      </c>
      <c r="H160" s="216">
        <v>4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80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80</v>
      </c>
      <c r="BM160" s="223" t="s">
        <v>5632</v>
      </c>
    </row>
    <row r="161" s="12" customFormat="1" ht="25.92" customHeight="1">
      <c r="A161" s="12"/>
      <c r="B161" s="196"/>
      <c r="C161" s="197"/>
      <c r="D161" s="198" t="s">
        <v>72</v>
      </c>
      <c r="E161" s="199" t="s">
        <v>159</v>
      </c>
      <c r="F161" s="199" t="s">
        <v>160</v>
      </c>
      <c r="G161" s="197"/>
      <c r="H161" s="197"/>
      <c r="I161" s="200"/>
      <c r="J161" s="201">
        <f>BK161</f>
        <v>0</v>
      </c>
      <c r="K161" s="197"/>
      <c r="L161" s="202"/>
      <c r="M161" s="203"/>
      <c r="N161" s="204"/>
      <c r="O161" s="204"/>
      <c r="P161" s="205">
        <f>P162</f>
        <v>0</v>
      </c>
      <c r="Q161" s="204"/>
      <c r="R161" s="205">
        <f>R162</f>
        <v>0</v>
      </c>
      <c r="S161" s="204"/>
      <c r="T161" s="20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238</v>
      </c>
      <c r="AT161" s="208" t="s">
        <v>72</v>
      </c>
      <c r="AU161" s="208" t="s">
        <v>73</v>
      </c>
      <c r="AY161" s="207" t="s">
        <v>202</v>
      </c>
      <c r="BK161" s="209">
        <f>BK162</f>
        <v>0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4746</v>
      </c>
      <c r="F162" s="210" t="s">
        <v>4747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SUM(P163:P164)</f>
        <v>0</v>
      </c>
      <c r="Q162" s="204"/>
      <c r="R162" s="205">
        <f>SUM(R163:R164)</f>
        <v>0</v>
      </c>
      <c r="S162" s="204"/>
      <c r="T162" s="206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238</v>
      </c>
      <c r="AT162" s="208" t="s">
        <v>72</v>
      </c>
      <c r="AU162" s="208" t="s">
        <v>80</v>
      </c>
      <c r="AY162" s="207" t="s">
        <v>202</v>
      </c>
      <c r="BK162" s="209">
        <f>SUM(BK163:BK164)</f>
        <v>0</v>
      </c>
    </row>
    <row r="163" s="2" customFormat="1" ht="16.5" customHeight="1">
      <c r="A163" s="38"/>
      <c r="B163" s="39"/>
      <c r="C163" s="212" t="s">
        <v>345</v>
      </c>
      <c r="D163" s="212" t="s">
        <v>205</v>
      </c>
      <c r="E163" s="213" t="s">
        <v>5633</v>
      </c>
      <c r="F163" s="214" t="s">
        <v>5634</v>
      </c>
      <c r="G163" s="215" t="s">
        <v>412</v>
      </c>
      <c r="H163" s="216">
        <v>4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80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80</v>
      </c>
      <c r="BM163" s="223" t="s">
        <v>5635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5636</v>
      </c>
      <c r="G164" s="40"/>
      <c r="H164" s="40"/>
      <c r="I164" s="227"/>
      <c r="J164" s="40"/>
      <c r="K164" s="40"/>
      <c r="L164" s="44"/>
      <c r="M164" s="253"/>
      <c r="N164" s="254"/>
      <c r="O164" s="255"/>
      <c r="P164" s="255"/>
      <c r="Q164" s="255"/>
      <c r="R164" s="255"/>
      <c r="S164" s="255"/>
      <c r="T164" s="25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6.96" customHeight="1">
      <c r="A165" s="3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iHa2xVEWZ15usJ2rrIcc/Zcm1g+9uPWw9cAo6Nu+gwUCYCpML4rGzswmqLPv03JXONd847I/k/cCLcPnvPm0qA==" hashValue="NYpH/wp1k94ntvzgt8QTNqIY4KjvM84HiBU/sDCWyN4WK5yilC9+LRuyLZYQRwjfp8uMz0rPcTLifKwzGvfPVg==" algorithmName="SHA-512" password="CC35"/>
  <autoFilter ref="C91:K16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3151111"/>
    <hyperlink ref="F99" r:id="rId2" display="https://podminky.urs.cz/item/CS_URS_2024_01/113152112"/>
    <hyperlink ref="F102" r:id="rId3" display="https://podminky.urs.cz/item/CS_URS_2024_01/121103111"/>
    <hyperlink ref="F105" r:id="rId4" display="https://podminky.urs.cz/item/CS_URS_2024_01/167111101"/>
    <hyperlink ref="F108" r:id="rId5" display="https://podminky.urs.cz/item/CS_URS_2024_01/171251201"/>
    <hyperlink ref="F110" r:id="rId6" display="https://podminky.urs.cz/item/CS_URS_2024_01/181311103"/>
    <hyperlink ref="F113" r:id="rId7" display="https://podminky.urs.cz/item/CS_URS_2024_01/181411131"/>
    <hyperlink ref="F119" r:id="rId8" display="https://podminky.urs.cz/item/CS_URS_2024_01/213141112"/>
    <hyperlink ref="F124" r:id="rId9" display="https://podminky.urs.cz/item/CS_URS_2024_01/291211111"/>
    <hyperlink ref="F131" r:id="rId10" display="https://podminky.urs.cz/item/CS_URS_2024_01/997221571"/>
    <hyperlink ref="F133" r:id="rId11" display="https://podminky.urs.cz/item/CS_URS_2024_01/997221579"/>
    <hyperlink ref="F137" r:id="rId12" display="https://podminky.urs.cz/item/CS_URS_2024_01/998225111"/>
    <hyperlink ref="F141" r:id="rId13" display="https://podminky.urs.cz/item/CS_URS_2024_01/210280001"/>
    <hyperlink ref="F144" r:id="rId14" display="https://podminky.urs.cz/item/CS_URS_2024_01/580104015"/>
    <hyperlink ref="F147" r:id="rId15" display="https://podminky.urs.cz/item/CS_URS_2024_01/HZS4212"/>
    <hyperlink ref="F151" r:id="rId16" display="https://podminky.urs.cz/item/CS_URS_2024_01/731259617"/>
    <hyperlink ref="F164" r:id="rId17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5637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5314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5315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5314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5315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ROUND((SUM(BE82:BE198)),  2)</f>
        <v>0</v>
      </c>
      <c r="G33" s="38"/>
      <c r="H33" s="38"/>
      <c r="I33" s="157">
        <v>0.20999999999999999</v>
      </c>
      <c r="J33" s="156">
        <f>ROUND(((SUM(BE82:BE198))*I33),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ROUND((SUM(BF82:BF198)),  2)</f>
        <v>0</v>
      </c>
      <c r="G34" s="38"/>
      <c r="H34" s="38"/>
      <c r="I34" s="157">
        <v>0.12</v>
      </c>
      <c r="J34" s="156">
        <f>ROUND(((SUM(BF82:BF198))*I34),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ROUND((SUM(BG82:BG198)),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ROUND((SUM(BH82:BH198)),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ROUND((SUM(BI82:BI198)),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D8.4 - Datová síť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TERMS CZ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TERMS CZ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5638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4"/>
      <c r="C61" s="175"/>
      <c r="D61" s="176" t="s">
        <v>5639</v>
      </c>
      <c r="E61" s="177"/>
      <c r="F61" s="177"/>
      <c r="G61" s="177"/>
      <c r="H61" s="177"/>
      <c r="I61" s="177"/>
      <c r="J61" s="178">
        <f>J134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4"/>
      <c r="C62" s="175"/>
      <c r="D62" s="176" t="s">
        <v>5640</v>
      </c>
      <c r="E62" s="177"/>
      <c r="F62" s="177"/>
      <c r="G62" s="177"/>
      <c r="H62" s="177"/>
      <c r="I62" s="177"/>
      <c r="J62" s="178">
        <f>J186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187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Revitalizace CZT Liberec - GreenNet III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164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D8.4 - Datová síť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Liberec</v>
      </c>
      <c r="G76" s="40"/>
      <c r="H76" s="40"/>
      <c r="I76" s="32" t="s">
        <v>23</v>
      </c>
      <c r="J76" s="72" t="str">
        <f>IF(J12="","",J12)</f>
        <v>13. 6. 2024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Teplárna Liberec, a.s.</v>
      </c>
      <c r="G78" s="40"/>
      <c r="H78" s="40"/>
      <c r="I78" s="32" t="s">
        <v>32</v>
      </c>
      <c r="J78" s="36" t="str">
        <f>E21</f>
        <v>TERMS CZ s.r.o.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TERMS CZ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188</v>
      </c>
      <c r="D81" s="188" t="s">
        <v>58</v>
      </c>
      <c r="E81" s="188" t="s">
        <v>54</v>
      </c>
      <c r="F81" s="188" t="s">
        <v>55</v>
      </c>
      <c r="G81" s="188" t="s">
        <v>189</v>
      </c>
      <c r="H81" s="188" t="s">
        <v>190</v>
      </c>
      <c r="I81" s="188" t="s">
        <v>191</v>
      </c>
      <c r="J81" s="188" t="s">
        <v>170</v>
      </c>
      <c r="K81" s="189" t="s">
        <v>192</v>
      </c>
      <c r="L81" s="190"/>
      <c r="M81" s="92" t="s">
        <v>19</v>
      </c>
      <c r="N81" s="93" t="s">
        <v>43</v>
      </c>
      <c r="O81" s="93" t="s">
        <v>193</v>
      </c>
      <c r="P81" s="93" t="s">
        <v>194</v>
      </c>
      <c r="Q81" s="93" t="s">
        <v>195</v>
      </c>
      <c r="R81" s="93" t="s">
        <v>196</v>
      </c>
      <c r="S81" s="93" t="s">
        <v>197</v>
      </c>
      <c r="T81" s="94" t="s">
        <v>198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199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P83+P134+P186</f>
        <v>0</v>
      </c>
      <c r="Q82" s="96"/>
      <c r="R82" s="193">
        <f>R83+R134+R186</f>
        <v>0</v>
      </c>
      <c r="S82" s="96"/>
      <c r="T82" s="194">
        <f>T83+T134+T186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171</v>
      </c>
      <c r="BK82" s="195">
        <f>BK83+BK134+BK186</f>
        <v>0</v>
      </c>
    </row>
    <row r="83" s="12" customFormat="1" ht="25.92" customHeight="1">
      <c r="A83" s="12"/>
      <c r="B83" s="196"/>
      <c r="C83" s="197"/>
      <c r="D83" s="198" t="s">
        <v>72</v>
      </c>
      <c r="E83" s="199" t="s">
        <v>5641</v>
      </c>
      <c r="F83" s="199" t="s">
        <v>5642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SUM(P84:P133)</f>
        <v>0</v>
      </c>
      <c r="Q83" s="204"/>
      <c r="R83" s="205">
        <f>SUM(R84:R133)</f>
        <v>0</v>
      </c>
      <c r="S83" s="204"/>
      <c r="T83" s="206">
        <f>SUM(T84:T133)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72</v>
      </c>
      <c r="AU83" s="208" t="s">
        <v>73</v>
      </c>
      <c r="AY83" s="207" t="s">
        <v>202</v>
      </c>
      <c r="BK83" s="209">
        <f>SUM(BK84:BK133)</f>
        <v>0</v>
      </c>
    </row>
    <row r="84" s="2" customFormat="1" ht="16.5" customHeight="1">
      <c r="A84" s="38"/>
      <c r="B84" s="39"/>
      <c r="C84" s="212" t="s">
        <v>80</v>
      </c>
      <c r="D84" s="212" t="s">
        <v>205</v>
      </c>
      <c r="E84" s="213" t="s">
        <v>5643</v>
      </c>
      <c r="F84" s="214" t="s">
        <v>5644</v>
      </c>
      <c r="G84" s="215" t="s">
        <v>208</v>
      </c>
      <c r="H84" s="216">
        <v>935</v>
      </c>
      <c r="I84" s="217"/>
      <c r="J84" s="218">
        <f>ROUND(I84*H84,2)</f>
        <v>0</v>
      </c>
      <c r="K84" s="214" t="s">
        <v>19</v>
      </c>
      <c r="L84" s="44"/>
      <c r="M84" s="219" t="s">
        <v>19</v>
      </c>
      <c r="N84" s="220" t="s">
        <v>44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210</v>
      </c>
      <c r="AT84" s="223" t="s">
        <v>205</v>
      </c>
      <c r="AU84" s="223" t="s">
        <v>80</v>
      </c>
      <c r="AY84" s="17" t="s">
        <v>202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210</v>
      </c>
      <c r="BM84" s="223" t="s">
        <v>82</v>
      </c>
    </row>
    <row r="85" s="2" customFormat="1" ht="16.5" customHeight="1">
      <c r="A85" s="38"/>
      <c r="B85" s="39"/>
      <c r="C85" s="212" t="s">
        <v>82</v>
      </c>
      <c r="D85" s="212" t="s">
        <v>205</v>
      </c>
      <c r="E85" s="213" t="s">
        <v>5645</v>
      </c>
      <c r="F85" s="214" t="s">
        <v>5646</v>
      </c>
      <c r="G85" s="215" t="s">
        <v>208</v>
      </c>
      <c r="H85" s="216">
        <v>130</v>
      </c>
      <c r="I85" s="217"/>
      <c r="J85" s="218">
        <f>ROUND(I85*H85,2)</f>
        <v>0</v>
      </c>
      <c r="K85" s="214" t="s">
        <v>19</v>
      </c>
      <c r="L85" s="44"/>
      <c r="M85" s="219" t="s">
        <v>19</v>
      </c>
      <c r="N85" s="220" t="s">
        <v>44</v>
      </c>
      <c r="O85" s="84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210</v>
      </c>
      <c r="AT85" s="223" t="s">
        <v>205</v>
      </c>
      <c r="AU85" s="223" t="s">
        <v>80</v>
      </c>
      <c r="AY85" s="17" t="s">
        <v>202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80</v>
      </c>
      <c r="BK85" s="224">
        <f>ROUND(I85*H85,2)</f>
        <v>0</v>
      </c>
      <c r="BL85" s="17" t="s">
        <v>210</v>
      </c>
      <c r="BM85" s="223" t="s">
        <v>210</v>
      </c>
    </row>
    <row r="86" s="2" customFormat="1" ht="16.5" customHeight="1">
      <c r="A86" s="38"/>
      <c r="B86" s="39"/>
      <c r="C86" s="212" t="s">
        <v>227</v>
      </c>
      <c r="D86" s="212" t="s">
        <v>205</v>
      </c>
      <c r="E86" s="213" t="s">
        <v>5647</v>
      </c>
      <c r="F86" s="214" t="s">
        <v>5648</v>
      </c>
      <c r="G86" s="215" t="s">
        <v>621</v>
      </c>
      <c r="H86" s="216">
        <v>46</v>
      </c>
      <c r="I86" s="217"/>
      <c r="J86" s="218">
        <f>ROUND(I86*H86,2)</f>
        <v>0</v>
      </c>
      <c r="K86" s="214" t="s">
        <v>19</v>
      </c>
      <c r="L86" s="44"/>
      <c r="M86" s="219" t="s">
        <v>19</v>
      </c>
      <c r="N86" s="220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210</v>
      </c>
      <c r="AT86" s="223" t="s">
        <v>205</v>
      </c>
      <c r="AU86" s="223" t="s">
        <v>80</v>
      </c>
      <c r="AY86" s="17" t="s">
        <v>202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210</v>
      </c>
      <c r="BM86" s="223" t="s">
        <v>242</v>
      </c>
    </row>
    <row r="87" s="2" customFormat="1" ht="16.5" customHeight="1">
      <c r="A87" s="38"/>
      <c r="B87" s="39"/>
      <c r="C87" s="212" t="s">
        <v>210</v>
      </c>
      <c r="D87" s="212" t="s">
        <v>205</v>
      </c>
      <c r="E87" s="213" t="s">
        <v>5649</v>
      </c>
      <c r="F87" s="214" t="s">
        <v>5650</v>
      </c>
      <c r="G87" s="215" t="s">
        <v>621</v>
      </c>
      <c r="H87" s="216">
        <v>7781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210</v>
      </c>
      <c r="AT87" s="223" t="s">
        <v>205</v>
      </c>
      <c r="AU87" s="223" t="s">
        <v>80</v>
      </c>
      <c r="AY87" s="17" t="s">
        <v>202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80</v>
      </c>
      <c r="BK87" s="224">
        <f>ROUND(I87*H87,2)</f>
        <v>0</v>
      </c>
      <c r="BL87" s="17" t="s">
        <v>210</v>
      </c>
      <c r="BM87" s="223" t="s">
        <v>203</v>
      </c>
    </row>
    <row r="88" s="2" customFormat="1" ht="16.5" customHeight="1">
      <c r="A88" s="38"/>
      <c r="B88" s="39"/>
      <c r="C88" s="212" t="s">
        <v>238</v>
      </c>
      <c r="D88" s="212" t="s">
        <v>205</v>
      </c>
      <c r="E88" s="213" t="s">
        <v>5651</v>
      </c>
      <c r="F88" s="214" t="s">
        <v>5652</v>
      </c>
      <c r="G88" s="215" t="s">
        <v>208</v>
      </c>
      <c r="H88" s="216">
        <v>1090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258</v>
      </c>
    </row>
    <row r="89" s="2" customFormat="1" ht="16.5" customHeight="1">
      <c r="A89" s="38"/>
      <c r="B89" s="39"/>
      <c r="C89" s="212" t="s">
        <v>242</v>
      </c>
      <c r="D89" s="212" t="s">
        <v>205</v>
      </c>
      <c r="E89" s="213" t="s">
        <v>5653</v>
      </c>
      <c r="F89" s="214" t="s">
        <v>5654</v>
      </c>
      <c r="G89" s="215" t="s">
        <v>208</v>
      </c>
      <c r="H89" s="216">
        <v>1270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210</v>
      </c>
      <c r="AT89" s="223" t="s">
        <v>205</v>
      </c>
      <c r="AU89" s="223" t="s">
        <v>80</v>
      </c>
      <c r="AY89" s="17" t="s">
        <v>202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210</v>
      </c>
      <c r="BM89" s="223" t="s">
        <v>8</v>
      </c>
    </row>
    <row r="90" s="2" customFormat="1" ht="16.5" customHeight="1">
      <c r="A90" s="38"/>
      <c r="B90" s="39"/>
      <c r="C90" s="212" t="s">
        <v>248</v>
      </c>
      <c r="D90" s="212" t="s">
        <v>205</v>
      </c>
      <c r="E90" s="213" t="s">
        <v>5655</v>
      </c>
      <c r="F90" s="214" t="s">
        <v>5656</v>
      </c>
      <c r="G90" s="215" t="s">
        <v>208</v>
      </c>
      <c r="H90" s="216">
        <v>4630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277</v>
      </c>
    </row>
    <row r="91" s="2" customFormat="1" ht="16.5" customHeight="1">
      <c r="A91" s="38"/>
      <c r="B91" s="39"/>
      <c r="C91" s="212" t="s">
        <v>203</v>
      </c>
      <c r="D91" s="212" t="s">
        <v>205</v>
      </c>
      <c r="E91" s="213" t="s">
        <v>5657</v>
      </c>
      <c r="F91" s="214" t="s">
        <v>5658</v>
      </c>
      <c r="G91" s="215" t="s">
        <v>208</v>
      </c>
      <c r="H91" s="216">
        <v>7120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80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235</v>
      </c>
    </row>
    <row r="92" s="2" customFormat="1" ht="16.5" customHeight="1">
      <c r="A92" s="38"/>
      <c r="B92" s="39"/>
      <c r="C92" s="212" t="s">
        <v>254</v>
      </c>
      <c r="D92" s="212" t="s">
        <v>205</v>
      </c>
      <c r="E92" s="213" t="s">
        <v>5659</v>
      </c>
      <c r="F92" s="214" t="s">
        <v>5660</v>
      </c>
      <c r="G92" s="215" t="s">
        <v>5661</v>
      </c>
      <c r="H92" s="216">
        <v>18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294</v>
      </c>
    </row>
    <row r="93" s="2" customFormat="1" ht="16.5" customHeight="1">
      <c r="A93" s="38"/>
      <c r="B93" s="39"/>
      <c r="C93" s="212" t="s">
        <v>258</v>
      </c>
      <c r="D93" s="212" t="s">
        <v>205</v>
      </c>
      <c r="E93" s="213" t="s">
        <v>5662</v>
      </c>
      <c r="F93" s="214" t="s">
        <v>5663</v>
      </c>
      <c r="G93" s="215" t="s">
        <v>621</v>
      </c>
      <c r="H93" s="216">
        <v>139.80000000000001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210</v>
      </c>
      <c r="AT93" s="223" t="s">
        <v>205</v>
      </c>
      <c r="AU93" s="223" t="s">
        <v>80</v>
      </c>
      <c r="AY93" s="17" t="s">
        <v>202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210</v>
      </c>
      <c r="BM93" s="223" t="s">
        <v>302</v>
      </c>
    </row>
    <row r="94" s="2" customFormat="1" ht="16.5" customHeight="1">
      <c r="A94" s="38"/>
      <c r="B94" s="39"/>
      <c r="C94" s="212" t="s">
        <v>262</v>
      </c>
      <c r="D94" s="212" t="s">
        <v>205</v>
      </c>
      <c r="E94" s="213" t="s">
        <v>5664</v>
      </c>
      <c r="F94" s="214" t="s">
        <v>5665</v>
      </c>
      <c r="G94" s="215" t="s">
        <v>208</v>
      </c>
      <c r="H94" s="216">
        <v>7120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309</v>
      </c>
    </row>
    <row r="95" s="2" customFormat="1" ht="16.5" customHeight="1">
      <c r="A95" s="38"/>
      <c r="B95" s="39"/>
      <c r="C95" s="212" t="s">
        <v>8</v>
      </c>
      <c r="D95" s="212" t="s">
        <v>205</v>
      </c>
      <c r="E95" s="213" t="s">
        <v>5666</v>
      </c>
      <c r="F95" s="214" t="s">
        <v>5667</v>
      </c>
      <c r="G95" s="215" t="s">
        <v>208</v>
      </c>
      <c r="H95" s="216">
        <v>360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317</v>
      </c>
    </row>
    <row r="96" s="2" customFormat="1" ht="16.5" customHeight="1">
      <c r="A96" s="38"/>
      <c r="B96" s="39"/>
      <c r="C96" s="212" t="s">
        <v>272</v>
      </c>
      <c r="D96" s="212" t="s">
        <v>205</v>
      </c>
      <c r="E96" s="213" t="s">
        <v>5668</v>
      </c>
      <c r="F96" s="214" t="s">
        <v>5669</v>
      </c>
      <c r="G96" s="215" t="s">
        <v>208</v>
      </c>
      <c r="H96" s="216">
        <v>14600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210</v>
      </c>
      <c r="AT96" s="223" t="s">
        <v>205</v>
      </c>
      <c r="AU96" s="223" t="s">
        <v>80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210</v>
      </c>
      <c r="BM96" s="223" t="s">
        <v>328</v>
      </c>
    </row>
    <row r="97" s="2" customFormat="1" ht="16.5" customHeight="1">
      <c r="A97" s="38"/>
      <c r="B97" s="39"/>
      <c r="C97" s="212" t="s">
        <v>277</v>
      </c>
      <c r="D97" s="212" t="s">
        <v>205</v>
      </c>
      <c r="E97" s="213" t="s">
        <v>5670</v>
      </c>
      <c r="F97" s="214" t="s">
        <v>5671</v>
      </c>
      <c r="G97" s="215" t="s">
        <v>621</v>
      </c>
      <c r="H97" s="216">
        <v>75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340</v>
      </c>
    </row>
    <row r="98" s="2" customFormat="1" ht="16.5" customHeight="1">
      <c r="A98" s="38"/>
      <c r="B98" s="39"/>
      <c r="C98" s="212" t="s">
        <v>283</v>
      </c>
      <c r="D98" s="212" t="s">
        <v>205</v>
      </c>
      <c r="E98" s="213" t="s">
        <v>5672</v>
      </c>
      <c r="F98" s="214" t="s">
        <v>5673</v>
      </c>
      <c r="G98" s="215" t="s">
        <v>621</v>
      </c>
      <c r="H98" s="216">
        <v>45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351</v>
      </c>
    </row>
    <row r="99" s="2" customFormat="1" ht="16.5" customHeight="1">
      <c r="A99" s="38"/>
      <c r="B99" s="39"/>
      <c r="C99" s="212" t="s">
        <v>235</v>
      </c>
      <c r="D99" s="212" t="s">
        <v>205</v>
      </c>
      <c r="E99" s="213" t="s">
        <v>5674</v>
      </c>
      <c r="F99" s="214" t="s">
        <v>5675</v>
      </c>
      <c r="G99" s="215" t="s">
        <v>621</v>
      </c>
      <c r="H99" s="216">
        <v>36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246</v>
      </c>
    </row>
    <row r="100" s="2" customFormat="1" ht="16.5" customHeight="1">
      <c r="A100" s="38"/>
      <c r="B100" s="39"/>
      <c r="C100" s="212" t="s">
        <v>290</v>
      </c>
      <c r="D100" s="212" t="s">
        <v>205</v>
      </c>
      <c r="E100" s="213" t="s">
        <v>5676</v>
      </c>
      <c r="F100" s="214" t="s">
        <v>5677</v>
      </c>
      <c r="G100" s="215" t="s">
        <v>621</v>
      </c>
      <c r="H100" s="216">
        <v>36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372</v>
      </c>
    </row>
    <row r="101" s="2" customFormat="1" ht="16.5" customHeight="1">
      <c r="A101" s="38"/>
      <c r="B101" s="39"/>
      <c r="C101" s="212" t="s">
        <v>294</v>
      </c>
      <c r="D101" s="212" t="s">
        <v>205</v>
      </c>
      <c r="E101" s="213" t="s">
        <v>5678</v>
      </c>
      <c r="F101" s="214" t="s">
        <v>5679</v>
      </c>
      <c r="G101" s="215" t="s">
        <v>621</v>
      </c>
      <c r="H101" s="216">
        <v>14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382</v>
      </c>
    </row>
    <row r="102" s="2" customFormat="1" ht="16.5" customHeight="1">
      <c r="A102" s="38"/>
      <c r="B102" s="39"/>
      <c r="C102" s="212" t="s">
        <v>298</v>
      </c>
      <c r="D102" s="212" t="s">
        <v>205</v>
      </c>
      <c r="E102" s="213" t="s">
        <v>5680</v>
      </c>
      <c r="F102" s="214" t="s">
        <v>5681</v>
      </c>
      <c r="G102" s="215" t="s">
        <v>621</v>
      </c>
      <c r="H102" s="216">
        <v>30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392</v>
      </c>
    </row>
    <row r="103" s="2" customFormat="1" ht="16.5" customHeight="1">
      <c r="A103" s="38"/>
      <c r="B103" s="39"/>
      <c r="C103" s="212" t="s">
        <v>302</v>
      </c>
      <c r="D103" s="212" t="s">
        <v>205</v>
      </c>
      <c r="E103" s="213" t="s">
        <v>5682</v>
      </c>
      <c r="F103" s="214" t="s">
        <v>5683</v>
      </c>
      <c r="G103" s="215" t="s">
        <v>208</v>
      </c>
      <c r="H103" s="216">
        <v>9030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402</v>
      </c>
    </row>
    <row r="104" s="2" customFormat="1" ht="16.5" customHeight="1">
      <c r="A104" s="38"/>
      <c r="B104" s="39"/>
      <c r="C104" s="212" t="s">
        <v>7</v>
      </c>
      <c r="D104" s="212" t="s">
        <v>205</v>
      </c>
      <c r="E104" s="213" t="s">
        <v>5684</v>
      </c>
      <c r="F104" s="214" t="s">
        <v>5685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415</v>
      </c>
    </row>
    <row r="105" s="2" customFormat="1" ht="24.15" customHeight="1">
      <c r="A105" s="38"/>
      <c r="B105" s="39"/>
      <c r="C105" s="212" t="s">
        <v>309</v>
      </c>
      <c r="D105" s="212" t="s">
        <v>205</v>
      </c>
      <c r="E105" s="213" t="s">
        <v>5686</v>
      </c>
      <c r="F105" s="214" t="s">
        <v>5687</v>
      </c>
      <c r="G105" s="215" t="s">
        <v>621</v>
      </c>
      <c r="H105" s="216">
        <v>7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424</v>
      </c>
    </row>
    <row r="106" s="2" customFormat="1" ht="16.5" customHeight="1">
      <c r="A106" s="38"/>
      <c r="B106" s="39"/>
      <c r="C106" s="212" t="s">
        <v>313</v>
      </c>
      <c r="D106" s="212" t="s">
        <v>205</v>
      </c>
      <c r="E106" s="213" t="s">
        <v>5688</v>
      </c>
      <c r="F106" s="214" t="s">
        <v>5689</v>
      </c>
      <c r="G106" s="215" t="s">
        <v>208</v>
      </c>
      <c r="H106" s="216">
        <v>300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433</v>
      </c>
    </row>
    <row r="107" s="2" customFormat="1" ht="16.5" customHeight="1">
      <c r="A107" s="38"/>
      <c r="B107" s="39"/>
      <c r="C107" s="212" t="s">
        <v>317</v>
      </c>
      <c r="D107" s="212" t="s">
        <v>205</v>
      </c>
      <c r="E107" s="213" t="s">
        <v>5690</v>
      </c>
      <c r="F107" s="214" t="s">
        <v>5691</v>
      </c>
      <c r="G107" s="215" t="s">
        <v>621</v>
      </c>
      <c r="H107" s="216">
        <v>12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443</v>
      </c>
    </row>
    <row r="108" s="2" customFormat="1" ht="16.5" customHeight="1">
      <c r="A108" s="38"/>
      <c r="B108" s="39"/>
      <c r="C108" s="212" t="s">
        <v>323</v>
      </c>
      <c r="D108" s="212" t="s">
        <v>205</v>
      </c>
      <c r="E108" s="213" t="s">
        <v>5692</v>
      </c>
      <c r="F108" s="214" t="s">
        <v>5693</v>
      </c>
      <c r="G108" s="215" t="s">
        <v>208</v>
      </c>
      <c r="H108" s="216">
        <v>500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451</v>
      </c>
    </row>
    <row r="109" s="2" customFormat="1" ht="16.5" customHeight="1">
      <c r="A109" s="38"/>
      <c r="B109" s="39"/>
      <c r="C109" s="212" t="s">
        <v>328</v>
      </c>
      <c r="D109" s="212" t="s">
        <v>205</v>
      </c>
      <c r="E109" s="213" t="s">
        <v>5694</v>
      </c>
      <c r="F109" s="214" t="s">
        <v>5695</v>
      </c>
      <c r="G109" s="215" t="s">
        <v>208</v>
      </c>
      <c r="H109" s="216">
        <v>935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460</v>
      </c>
    </row>
    <row r="110" s="2" customFormat="1" ht="16.5" customHeight="1">
      <c r="A110" s="38"/>
      <c r="B110" s="39"/>
      <c r="C110" s="212" t="s">
        <v>335</v>
      </c>
      <c r="D110" s="212" t="s">
        <v>205</v>
      </c>
      <c r="E110" s="213" t="s">
        <v>5696</v>
      </c>
      <c r="F110" s="214" t="s">
        <v>5697</v>
      </c>
      <c r="G110" s="215" t="s">
        <v>621</v>
      </c>
      <c r="H110" s="216">
        <v>935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469</v>
      </c>
    </row>
    <row r="111" s="2" customFormat="1" ht="16.5" customHeight="1">
      <c r="A111" s="38"/>
      <c r="B111" s="39"/>
      <c r="C111" s="212" t="s">
        <v>340</v>
      </c>
      <c r="D111" s="212" t="s">
        <v>205</v>
      </c>
      <c r="E111" s="213" t="s">
        <v>5698</v>
      </c>
      <c r="F111" s="214" t="s">
        <v>5699</v>
      </c>
      <c r="G111" s="215" t="s">
        <v>621</v>
      </c>
      <c r="H111" s="216">
        <v>16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478</v>
      </c>
    </row>
    <row r="112" s="2" customFormat="1" ht="16.5" customHeight="1">
      <c r="A112" s="38"/>
      <c r="B112" s="39"/>
      <c r="C112" s="212" t="s">
        <v>345</v>
      </c>
      <c r="D112" s="212" t="s">
        <v>205</v>
      </c>
      <c r="E112" s="213" t="s">
        <v>5700</v>
      </c>
      <c r="F112" s="214" t="s">
        <v>5701</v>
      </c>
      <c r="G112" s="215" t="s">
        <v>621</v>
      </c>
      <c r="H112" s="216">
        <v>14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487</v>
      </c>
    </row>
    <row r="113" s="2" customFormat="1" ht="16.5" customHeight="1">
      <c r="A113" s="38"/>
      <c r="B113" s="39"/>
      <c r="C113" s="212" t="s">
        <v>351</v>
      </c>
      <c r="D113" s="212" t="s">
        <v>205</v>
      </c>
      <c r="E113" s="213" t="s">
        <v>5702</v>
      </c>
      <c r="F113" s="214" t="s">
        <v>5703</v>
      </c>
      <c r="G113" s="215" t="s">
        <v>208</v>
      </c>
      <c r="H113" s="216">
        <v>1070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498</v>
      </c>
    </row>
    <row r="114" s="2" customFormat="1" ht="16.5" customHeight="1">
      <c r="A114" s="38"/>
      <c r="B114" s="39"/>
      <c r="C114" s="212" t="s">
        <v>357</v>
      </c>
      <c r="D114" s="212" t="s">
        <v>205</v>
      </c>
      <c r="E114" s="213" t="s">
        <v>5704</v>
      </c>
      <c r="F114" s="214" t="s">
        <v>5705</v>
      </c>
      <c r="G114" s="215" t="s">
        <v>621</v>
      </c>
      <c r="H114" s="216">
        <v>6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507</v>
      </c>
    </row>
    <row r="115" s="2" customFormat="1" ht="16.5" customHeight="1">
      <c r="A115" s="38"/>
      <c r="B115" s="39"/>
      <c r="C115" s="212" t="s">
        <v>246</v>
      </c>
      <c r="D115" s="212" t="s">
        <v>205</v>
      </c>
      <c r="E115" s="213" t="s">
        <v>5706</v>
      </c>
      <c r="F115" s="214" t="s">
        <v>5707</v>
      </c>
      <c r="G115" s="215" t="s">
        <v>621</v>
      </c>
      <c r="H115" s="216">
        <v>14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230</v>
      </c>
    </row>
    <row r="116" s="2" customFormat="1" ht="16.5" customHeight="1">
      <c r="A116" s="38"/>
      <c r="B116" s="39"/>
      <c r="C116" s="212" t="s">
        <v>367</v>
      </c>
      <c r="D116" s="212" t="s">
        <v>205</v>
      </c>
      <c r="E116" s="213" t="s">
        <v>5708</v>
      </c>
      <c r="F116" s="214" t="s">
        <v>5709</v>
      </c>
      <c r="G116" s="215" t="s">
        <v>621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526</v>
      </c>
    </row>
    <row r="117" s="2" customFormat="1" ht="16.5" customHeight="1">
      <c r="A117" s="38"/>
      <c r="B117" s="39"/>
      <c r="C117" s="212" t="s">
        <v>372</v>
      </c>
      <c r="D117" s="212" t="s">
        <v>205</v>
      </c>
      <c r="E117" s="213" t="s">
        <v>5710</v>
      </c>
      <c r="F117" s="214" t="s">
        <v>5711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536</v>
      </c>
    </row>
    <row r="118" s="2" customFormat="1" ht="16.5" customHeight="1">
      <c r="A118" s="38"/>
      <c r="B118" s="39"/>
      <c r="C118" s="212" t="s">
        <v>377</v>
      </c>
      <c r="D118" s="212" t="s">
        <v>205</v>
      </c>
      <c r="E118" s="213" t="s">
        <v>5712</v>
      </c>
      <c r="F118" s="214" t="s">
        <v>5713</v>
      </c>
      <c r="G118" s="215" t="s">
        <v>621</v>
      </c>
      <c r="H118" s="216">
        <v>220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545</v>
      </c>
    </row>
    <row r="119" s="2" customFormat="1" ht="16.5" customHeight="1">
      <c r="A119" s="38"/>
      <c r="B119" s="39"/>
      <c r="C119" s="212" t="s">
        <v>382</v>
      </c>
      <c r="D119" s="212" t="s">
        <v>205</v>
      </c>
      <c r="E119" s="213" t="s">
        <v>5714</v>
      </c>
      <c r="F119" s="214" t="s">
        <v>5715</v>
      </c>
      <c r="G119" s="215" t="s">
        <v>621</v>
      </c>
      <c r="H119" s="216">
        <v>220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555</v>
      </c>
    </row>
    <row r="120" s="2" customFormat="1" ht="16.5" customHeight="1">
      <c r="A120" s="38"/>
      <c r="B120" s="39"/>
      <c r="C120" s="212" t="s">
        <v>387</v>
      </c>
      <c r="D120" s="212" t="s">
        <v>205</v>
      </c>
      <c r="E120" s="213" t="s">
        <v>5716</v>
      </c>
      <c r="F120" s="214" t="s">
        <v>5717</v>
      </c>
      <c r="G120" s="215" t="s">
        <v>621</v>
      </c>
      <c r="H120" s="216">
        <v>412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565</v>
      </c>
    </row>
    <row r="121" s="2" customFormat="1" ht="16.5" customHeight="1">
      <c r="A121" s="38"/>
      <c r="B121" s="39"/>
      <c r="C121" s="212" t="s">
        <v>392</v>
      </c>
      <c r="D121" s="212" t="s">
        <v>205</v>
      </c>
      <c r="E121" s="213" t="s">
        <v>5718</v>
      </c>
      <c r="F121" s="214" t="s">
        <v>5719</v>
      </c>
      <c r="G121" s="215" t="s">
        <v>5720</v>
      </c>
      <c r="H121" s="216">
        <v>92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575</v>
      </c>
    </row>
    <row r="122" s="2" customFormat="1" ht="16.5" customHeight="1">
      <c r="A122" s="38"/>
      <c r="B122" s="39"/>
      <c r="C122" s="212" t="s">
        <v>397</v>
      </c>
      <c r="D122" s="212" t="s">
        <v>205</v>
      </c>
      <c r="E122" s="213" t="s">
        <v>5721</v>
      </c>
      <c r="F122" s="214" t="s">
        <v>5722</v>
      </c>
      <c r="G122" s="215" t="s">
        <v>5720</v>
      </c>
      <c r="H122" s="216">
        <v>52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585</v>
      </c>
    </row>
    <row r="123" s="2" customFormat="1" ht="16.5" customHeight="1">
      <c r="A123" s="38"/>
      <c r="B123" s="39"/>
      <c r="C123" s="212" t="s">
        <v>402</v>
      </c>
      <c r="D123" s="212" t="s">
        <v>205</v>
      </c>
      <c r="E123" s="213" t="s">
        <v>5723</v>
      </c>
      <c r="F123" s="214" t="s">
        <v>5724</v>
      </c>
      <c r="G123" s="215" t="s">
        <v>621</v>
      </c>
      <c r="H123" s="216">
        <v>18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594</v>
      </c>
    </row>
    <row r="124" s="2" customFormat="1" ht="16.5" customHeight="1">
      <c r="A124" s="38"/>
      <c r="B124" s="39"/>
      <c r="C124" s="212" t="s">
        <v>409</v>
      </c>
      <c r="D124" s="212" t="s">
        <v>205</v>
      </c>
      <c r="E124" s="213" t="s">
        <v>5725</v>
      </c>
      <c r="F124" s="214" t="s">
        <v>5726</v>
      </c>
      <c r="G124" s="215" t="s">
        <v>621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604</v>
      </c>
    </row>
    <row r="125" s="2" customFormat="1" ht="16.5" customHeight="1">
      <c r="A125" s="38"/>
      <c r="B125" s="39"/>
      <c r="C125" s="212" t="s">
        <v>415</v>
      </c>
      <c r="D125" s="212" t="s">
        <v>205</v>
      </c>
      <c r="E125" s="213" t="s">
        <v>5409</v>
      </c>
      <c r="F125" s="214" t="s">
        <v>5727</v>
      </c>
      <c r="G125" s="215" t="s">
        <v>621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614</v>
      </c>
    </row>
    <row r="126" s="2" customFormat="1" ht="16.5" customHeight="1">
      <c r="A126" s="38"/>
      <c r="B126" s="39"/>
      <c r="C126" s="212" t="s">
        <v>419</v>
      </c>
      <c r="D126" s="212" t="s">
        <v>205</v>
      </c>
      <c r="E126" s="213" t="s">
        <v>5728</v>
      </c>
      <c r="F126" s="214" t="s">
        <v>5729</v>
      </c>
      <c r="G126" s="215" t="s">
        <v>621</v>
      </c>
      <c r="H126" s="216">
        <v>28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623</v>
      </c>
    </row>
    <row r="127" s="2" customFormat="1" ht="16.5" customHeight="1">
      <c r="A127" s="38"/>
      <c r="B127" s="39"/>
      <c r="C127" s="212" t="s">
        <v>424</v>
      </c>
      <c r="D127" s="212" t="s">
        <v>205</v>
      </c>
      <c r="E127" s="213" t="s">
        <v>5730</v>
      </c>
      <c r="F127" s="214" t="s">
        <v>5731</v>
      </c>
      <c r="G127" s="215" t="s">
        <v>621</v>
      </c>
      <c r="H127" s="216">
        <v>7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635</v>
      </c>
    </row>
    <row r="128" s="2" customFormat="1" ht="16.5" customHeight="1">
      <c r="A128" s="38"/>
      <c r="B128" s="39"/>
      <c r="C128" s="212" t="s">
        <v>428</v>
      </c>
      <c r="D128" s="212" t="s">
        <v>205</v>
      </c>
      <c r="E128" s="213" t="s">
        <v>5732</v>
      </c>
      <c r="F128" s="214" t="s">
        <v>5733</v>
      </c>
      <c r="G128" s="215" t="s">
        <v>621</v>
      </c>
      <c r="H128" s="216">
        <v>7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644</v>
      </c>
    </row>
    <row r="129" s="2" customFormat="1" ht="16.5" customHeight="1">
      <c r="A129" s="38"/>
      <c r="B129" s="39"/>
      <c r="C129" s="212" t="s">
        <v>433</v>
      </c>
      <c r="D129" s="212" t="s">
        <v>205</v>
      </c>
      <c r="E129" s="213" t="s">
        <v>5734</v>
      </c>
      <c r="F129" s="214" t="s">
        <v>5735</v>
      </c>
      <c r="G129" s="215" t="s">
        <v>621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659</v>
      </c>
    </row>
    <row r="130" s="2" customFormat="1" ht="16.5" customHeight="1">
      <c r="A130" s="38"/>
      <c r="B130" s="39"/>
      <c r="C130" s="212" t="s">
        <v>438</v>
      </c>
      <c r="D130" s="212" t="s">
        <v>205</v>
      </c>
      <c r="E130" s="213" t="s">
        <v>5736</v>
      </c>
      <c r="F130" s="214" t="s">
        <v>5737</v>
      </c>
      <c r="G130" s="215" t="s">
        <v>5738</v>
      </c>
      <c r="H130" s="216">
        <v>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672</v>
      </c>
    </row>
    <row r="131" s="2" customFormat="1" ht="16.5" customHeight="1">
      <c r="A131" s="38"/>
      <c r="B131" s="39"/>
      <c r="C131" s="212" t="s">
        <v>443</v>
      </c>
      <c r="D131" s="212" t="s">
        <v>205</v>
      </c>
      <c r="E131" s="213" t="s">
        <v>5739</v>
      </c>
      <c r="F131" s="214" t="s">
        <v>5740</v>
      </c>
      <c r="G131" s="215" t="s">
        <v>621</v>
      </c>
      <c r="H131" s="216">
        <v>26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684</v>
      </c>
    </row>
    <row r="132" s="2" customFormat="1" ht="16.5" customHeight="1">
      <c r="A132" s="38"/>
      <c r="B132" s="39"/>
      <c r="C132" s="212" t="s">
        <v>447</v>
      </c>
      <c r="D132" s="212" t="s">
        <v>205</v>
      </c>
      <c r="E132" s="213" t="s">
        <v>5741</v>
      </c>
      <c r="F132" s="214" t="s">
        <v>5742</v>
      </c>
      <c r="G132" s="215" t="s">
        <v>621</v>
      </c>
      <c r="H132" s="216">
        <v>13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693</v>
      </c>
    </row>
    <row r="133" s="2" customFormat="1" ht="16.5" customHeight="1">
      <c r="A133" s="38"/>
      <c r="B133" s="39"/>
      <c r="C133" s="212" t="s">
        <v>451</v>
      </c>
      <c r="D133" s="212" t="s">
        <v>205</v>
      </c>
      <c r="E133" s="213" t="s">
        <v>5743</v>
      </c>
      <c r="F133" s="214" t="s">
        <v>5744</v>
      </c>
      <c r="G133" s="215" t="s">
        <v>621</v>
      </c>
      <c r="H133" s="216">
        <v>26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702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5745</v>
      </c>
      <c r="F134" s="199" t="s">
        <v>5746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SUM(P135:P185)</f>
        <v>0</v>
      </c>
      <c r="Q134" s="204"/>
      <c r="R134" s="205">
        <f>SUM(R135:R185)</f>
        <v>0</v>
      </c>
      <c r="S134" s="204"/>
      <c r="T134" s="206">
        <f>SUM(T135:T185)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73</v>
      </c>
      <c r="AY134" s="207" t="s">
        <v>202</v>
      </c>
      <c r="BK134" s="209">
        <f>SUM(BK135:BK185)</f>
        <v>0</v>
      </c>
    </row>
    <row r="135" s="2" customFormat="1" ht="16.5" customHeight="1">
      <c r="A135" s="38"/>
      <c r="B135" s="39"/>
      <c r="C135" s="212" t="s">
        <v>455</v>
      </c>
      <c r="D135" s="212" t="s">
        <v>205</v>
      </c>
      <c r="E135" s="213" t="s">
        <v>5747</v>
      </c>
      <c r="F135" s="214" t="s">
        <v>5748</v>
      </c>
      <c r="G135" s="215" t="s">
        <v>208</v>
      </c>
      <c r="H135" s="216">
        <v>130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712</v>
      </c>
    </row>
    <row r="136" s="2" customFormat="1" ht="16.5" customHeight="1">
      <c r="A136" s="38"/>
      <c r="B136" s="39"/>
      <c r="C136" s="212" t="s">
        <v>460</v>
      </c>
      <c r="D136" s="212" t="s">
        <v>205</v>
      </c>
      <c r="E136" s="213" t="s">
        <v>5749</v>
      </c>
      <c r="F136" s="214" t="s">
        <v>5750</v>
      </c>
      <c r="G136" s="215" t="s">
        <v>621</v>
      </c>
      <c r="H136" s="216">
        <v>46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723</v>
      </c>
    </row>
    <row r="137" s="2" customFormat="1" ht="16.5" customHeight="1">
      <c r="A137" s="38"/>
      <c r="B137" s="39"/>
      <c r="C137" s="212" t="s">
        <v>464</v>
      </c>
      <c r="D137" s="212" t="s">
        <v>205</v>
      </c>
      <c r="E137" s="213" t="s">
        <v>5751</v>
      </c>
      <c r="F137" s="214" t="s">
        <v>5752</v>
      </c>
      <c r="G137" s="215" t="s">
        <v>621</v>
      </c>
      <c r="H137" s="216">
        <v>92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735</v>
      </c>
    </row>
    <row r="138" s="2" customFormat="1" ht="16.5" customHeight="1">
      <c r="A138" s="38"/>
      <c r="B138" s="39"/>
      <c r="C138" s="212" t="s">
        <v>469</v>
      </c>
      <c r="D138" s="212" t="s">
        <v>205</v>
      </c>
      <c r="E138" s="213" t="s">
        <v>5753</v>
      </c>
      <c r="F138" s="214" t="s">
        <v>5754</v>
      </c>
      <c r="G138" s="215" t="s">
        <v>621</v>
      </c>
      <c r="H138" s="216">
        <v>7689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747</v>
      </c>
    </row>
    <row r="139" s="2" customFormat="1" ht="16.5" customHeight="1">
      <c r="A139" s="38"/>
      <c r="B139" s="39"/>
      <c r="C139" s="212" t="s">
        <v>473</v>
      </c>
      <c r="D139" s="212" t="s">
        <v>205</v>
      </c>
      <c r="E139" s="213" t="s">
        <v>5755</v>
      </c>
      <c r="F139" s="214" t="s">
        <v>5756</v>
      </c>
      <c r="G139" s="215" t="s">
        <v>621</v>
      </c>
      <c r="H139" s="216">
        <v>15562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757</v>
      </c>
    </row>
    <row r="140" s="2" customFormat="1" ht="16.5" customHeight="1">
      <c r="A140" s="38"/>
      <c r="B140" s="39"/>
      <c r="C140" s="212" t="s">
        <v>478</v>
      </c>
      <c r="D140" s="212" t="s">
        <v>205</v>
      </c>
      <c r="E140" s="213" t="s">
        <v>5757</v>
      </c>
      <c r="F140" s="214" t="s">
        <v>5758</v>
      </c>
      <c r="G140" s="215" t="s">
        <v>208</v>
      </c>
      <c r="H140" s="216">
        <v>2360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767</v>
      </c>
    </row>
    <row r="141" s="2" customFormat="1" ht="16.5" customHeight="1">
      <c r="A141" s="38"/>
      <c r="B141" s="39"/>
      <c r="C141" s="212" t="s">
        <v>482</v>
      </c>
      <c r="D141" s="212" t="s">
        <v>205</v>
      </c>
      <c r="E141" s="213" t="s">
        <v>5759</v>
      </c>
      <c r="F141" s="214" t="s">
        <v>5760</v>
      </c>
      <c r="G141" s="215" t="s">
        <v>208</v>
      </c>
      <c r="H141" s="216">
        <v>4630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778</v>
      </c>
    </row>
    <row r="142" s="2" customFormat="1" ht="16.5" customHeight="1">
      <c r="A142" s="38"/>
      <c r="B142" s="39"/>
      <c r="C142" s="212" t="s">
        <v>487</v>
      </c>
      <c r="D142" s="212" t="s">
        <v>205</v>
      </c>
      <c r="E142" s="213" t="s">
        <v>5761</v>
      </c>
      <c r="F142" s="214" t="s">
        <v>5762</v>
      </c>
      <c r="G142" s="215" t="s">
        <v>621</v>
      </c>
      <c r="H142" s="216">
        <v>139.80000000000001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789</v>
      </c>
    </row>
    <row r="143" s="2" customFormat="1" ht="16.5" customHeight="1">
      <c r="A143" s="38"/>
      <c r="B143" s="39"/>
      <c r="C143" s="212" t="s">
        <v>493</v>
      </c>
      <c r="D143" s="212" t="s">
        <v>205</v>
      </c>
      <c r="E143" s="213" t="s">
        <v>5763</v>
      </c>
      <c r="F143" s="214" t="s">
        <v>5764</v>
      </c>
      <c r="G143" s="215" t="s">
        <v>208</v>
      </c>
      <c r="H143" s="216">
        <v>14240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798</v>
      </c>
    </row>
    <row r="144" s="2" customFormat="1" ht="16.5" customHeight="1">
      <c r="A144" s="38"/>
      <c r="B144" s="39"/>
      <c r="C144" s="212" t="s">
        <v>498</v>
      </c>
      <c r="D144" s="212" t="s">
        <v>205</v>
      </c>
      <c r="E144" s="213" t="s">
        <v>5765</v>
      </c>
      <c r="F144" s="214" t="s">
        <v>5766</v>
      </c>
      <c r="G144" s="215" t="s">
        <v>208</v>
      </c>
      <c r="H144" s="216">
        <v>360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808</v>
      </c>
    </row>
    <row r="145" s="2" customFormat="1" ht="16.5" customHeight="1">
      <c r="A145" s="38"/>
      <c r="B145" s="39"/>
      <c r="C145" s="212" t="s">
        <v>502</v>
      </c>
      <c r="D145" s="212" t="s">
        <v>205</v>
      </c>
      <c r="E145" s="213" t="s">
        <v>5767</v>
      </c>
      <c r="F145" s="214" t="s">
        <v>5768</v>
      </c>
      <c r="G145" s="215" t="s">
        <v>621</v>
      </c>
      <c r="H145" s="216">
        <v>75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819</v>
      </c>
    </row>
    <row r="146" s="2" customFormat="1" ht="16.5" customHeight="1">
      <c r="A146" s="38"/>
      <c r="B146" s="39"/>
      <c r="C146" s="212" t="s">
        <v>507</v>
      </c>
      <c r="D146" s="212" t="s">
        <v>205</v>
      </c>
      <c r="E146" s="213" t="s">
        <v>5769</v>
      </c>
      <c r="F146" s="214" t="s">
        <v>5770</v>
      </c>
      <c r="G146" s="215" t="s">
        <v>621</v>
      </c>
      <c r="H146" s="216">
        <v>45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828</v>
      </c>
    </row>
    <row r="147" s="2" customFormat="1" ht="16.5" customHeight="1">
      <c r="A147" s="38"/>
      <c r="B147" s="39"/>
      <c r="C147" s="212" t="s">
        <v>512</v>
      </c>
      <c r="D147" s="212" t="s">
        <v>205</v>
      </c>
      <c r="E147" s="213" t="s">
        <v>5771</v>
      </c>
      <c r="F147" s="214" t="s">
        <v>5772</v>
      </c>
      <c r="G147" s="215" t="s">
        <v>621</v>
      </c>
      <c r="H147" s="216">
        <v>36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838</v>
      </c>
    </row>
    <row r="148" s="2" customFormat="1" ht="16.5" customHeight="1">
      <c r="A148" s="38"/>
      <c r="B148" s="39"/>
      <c r="C148" s="212" t="s">
        <v>230</v>
      </c>
      <c r="D148" s="212" t="s">
        <v>205</v>
      </c>
      <c r="E148" s="213" t="s">
        <v>5773</v>
      </c>
      <c r="F148" s="214" t="s">
        <v>5774</v>
      </c>
      <c r="G148" s="215" t="s">
        <v>621</v>
      </c>
      <c r="H148" s="216">
        <v>36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680</v>
      </c>
    </row>
    <row r="149" s="2" customFormat="1" ht="16.5" customHeight="1">
      <c r="A149" s="38"/>
      <c r="B149" s="39"/>
      <c r="C149" s="212" t="s">
        <v>521</v>
      </c>
      <c r="D149" s="212" t="s">
        <v>205</v>
      </c>
      <c r="E149" s="213" t="s">
        <v>5775</v>
      </c>
      <c r="F149" s="214" t="s">
        <v>5776</v>
      </c>
      <c r="G149" s="215" t="s">
        <v>621</v>
      </c>
      <c r="H149" s="216">
        <v>4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857</v>
      </c>
    </row>
    <row r="150" s="2" customFormat="1" ht="16.5" customHeight="1">
      <c r="A150" s="38"/>
      <c r="B150" s="39"/>
      <c r="C150" s="212" t="s">
        <v>526</v>
      </c>
      <c r="D150" s="212" t="s">
        <v>205</v>
      </c>
      <c r="E150" s="213" t="s">
        <v>5777</v>
      </c>
      <c r="F150" s="214" t="s">
        <v>5778</v>
      </c>
      <c r="G150" s="215" t="s">
        <v>621</v>
      </c>
      <c r="H150" s="216">
        <v>10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868</v>
      </c>
    </row>
    <row r="151" s="2" customFormat="1" ht="16.5" customHeight="1">
      <c r="A151" s="38"/>
      <c r="B151" s="39"/>
      <c r="C151" s="212" t="s">
        <v>531</v>
      </c>
      <c r="D151" s="212" t="s">
        <v>205</v>
      </c>
      <c r="E151" s="213" t="s">
        <v>5779</v>
      </c>
      <c r="F151" s="214" t="s">
        <v>5780</v>
      </c>
      <c r="G151" s="215" t="s">
        <v>621</v>
      </c>
      <c r="H151" s="216">
        <v>30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877</v>
      </c>
    </row>
    <row r="152" s="2" customFormat="1" ht="16.5" customHeight="1">
      <c r="A152" s="38"/>
      <c r="B152" s="39"/>
      <c r="C152" s="212" t="s">
        <v>536</v>
      </c>
      <c r="D152" s="212" t="s">
        <v>205</v>
      </c>
      <c r="E152" s="213" t="s">
        <v>5781</v>
      </c>
      <c r="F152" s="214" t="s">
        <v>5782</v>
      </c>
      <c r="G152" s="215" t="s">
        <v>208</v>
      </c>
      <c r="H152" s="216">
        <v>2770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887</v>
      </c>
    </row>
    <row r="153" s="2" customFormat="1" ht="16.5" customHeight="1">
      <c r="A153" s="38"/>
      <c r="B153" s="39"/>
      <c r="C153" s="212" t="s">
        <v>540</v>
      </c>
      <c r="D153" s="212" t="s">
        <v>205</v>
      </c>
      <c r="E153" s="213" t="s">
        <v>5783</v>
      </c>
      <c r="F153" s="214" t="s">
        <v>5784</v>
      </c>
      <c r="G153" s="215" t="s">
        <v>208</v>
      </c>
      <c r="H153" s="216">
        <v>790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897</v>
      </c>
    </row>
    <row r="154" s="2" customFormat="1" ht="16.5" customHeight="1">
      <c r="A154" s="38"/>
      <c r="B154" s="39"/>
      <c r="C154" s="212" t="s">
        <v>545</v>
      </c>
      <c r="D154" s="212" t="s">
        <v>205</v>
      </c>
      <c r="E154" s="213" t="s">
        <v>5785</v>
      </c>
      <c r="F154" s="214" t="s">
        <v>5786</v>
      </c>
      <c r="G154" s="215" t="s">
        <v>208</v>
      </c>
      <c r="H154" s="216">
        <v>2650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908</v>
      </c>
    </row>
    <row r="155" s="2" customFormat="1" ht="16.5" customHeight="1">
      <c r="A155" s="38"/>
      <c r="B155" s="39"/>
      <c r="C155" s="212" t="s">
        <v>550</v>
      </c>
      <c r="D155" s="212" t="s">
        <v>205</v>
      </c>
      <c r="E155" s="213" t="s">
        <v>5787</v>
      </c>
      <c r="F155" s="214" t="s">
        <v>5788</v>
      </c>
      <c r="G155" s="215" t="s">
        <v>208</v>
      </c>
      <c r="H155" s="216">
        <v>2820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919</v>
      </c>
    </row>
    <row r="156" s="2" customFormat="1" ht="16.5" customHeight="1">
      <c r="A156" s="38"/>
      <c r="B156" s="39"/>
      <c r="C156" s="212" t="s">
        <v>555</v>
      </c>
      <c r="D156" s="212" t="s">
        <v>205</v>
      </c>
      <c r="E156" s="213" t="s">
        <v>5789</v>
      </c>
      <c r="F156" s="214" t="s">
        <v>5790</v>
      </c>
      <c r="G156" s="215" t="s">
        <v>208</v>
      </c>
      <c r="H156" s="216">
        <v>210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926</v>
      </c>
    </row>
    <row r="157" s="2" customFormat="1" ht="16.5" customHeight="1">
      <c r="A157" s="38"/>
      <c r="B157" s="39"/>
      <c r="C157" s="212" t="s">
        <v>560</v>
      </c>
      <c r="D157" s="212" t="s">
        <v>205</v>
      </c>
      <c r="E157" s="213" t="s">
        <v>5791</v>
      </c>
      <c r="F157" s="214" t="s">
        <v>5792</v>
      </c>
      <c r="G157" s="215" t="s">
        <v>208</v>
      </c>
      <c r="H157" s="216">
        <v>300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934</v>
      </c>
    </row>
    <row r="158" s="2" customFormat="1" ht="16.5" customHeight="1">
      <c r="A158" s="38"/>
      <c r="B158" s="39"/>
      <c r="C158" s="212" t="s">
        <v>565</v>
      </c>
      <c r="D158" s="212" t="s">
        <v>205</v>
      </c>
      <c r="E158" s="213" t="s">
        <v>5793</v>
      </c>
      <c r="F158" s="214" t="s">
        <v>5794</v>
      </c>
      <c r="G158" s="215" t="s">
        <v>621</v>
      </c>
      <c r="H158" s="216">
        <v>12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944</v>
      </c>
    </row>
    <row r="159" s="2" customFormat="1" ht="16.5" customHeight="1">
      <c r="A159" s="38"/>
      <c r="B159" s="39"/>
      <c r="C159" s="212" t="s">
        <v>570</v>
      </c>
      <c r="D159" s="212" t="s">
        <v>205</v>
      </c>
      <c r="E159" s="213" t="s">
        <v>5795</v>
      </c>
      <c r="F159" s="214" t="s">
        <v>5796</v>
      </c>
      <c r="G159" s="215" t="s">
        <v>208</v>
      </c>
      <c r="H159" s="216">
        <v>140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953</v>
      </c>
    </row>
    <row r="160" s="2" customFormat="1" ht="16.5" customHeight="1">
      <c r="A160" s="38"/>
      <c r="B160" s="39"/>
      <c r="C160" s="212" t="s">
        <v>575</v>
      </c>
      <c r="D160" s="212" t="s">
        <v>205</v>
      </c>
      <c r="E160" s="213" t="s">
        <v>5797</v>
      </c>
      <c r="F160" s="214" t="s">
        <v>5798</v>
      </c>
      <c r="G160" s="215" t="s">
        <v>208</v>
      </c>
      <c r="H160" s="216">
        <v>360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962</v>
      </c>
    </row>
    <row r="161" s="2" customFormat="1" ht="16.5" customHeight="1">
      <c r="A161" s="38"/>
      <c r="B161" s="39"/>
      <c r="C161" s="212" t="s">
        <v>580</v>
      </c>
      <c r="D161" s="212" t="s">
        <v>205</v>
      </c>
      <c r="E161" s="213" t="s">
        <v>5799</v>
      </c>
      <c r="F161" s="214" t="s">
        <v>5800</v>
      </c>
      <c r="G161" s="215" t="s">
        <v>621</v>
      </c>
      <c r="H161" s="216">
        <v>7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970</v>
      </c>
    </row>
    <row r="162" s="2" customFormat="1" ht="16.5" customHeight="1">
      <c r="A162" s="38"/>
      <c r="B162" s="39"/>
      <c r="C162" s="212" t="s">
        <v>585</v>
      </c>
      <c r="D162" s="212" t="s">
        <v>205</v>
      </c>
      <c r="E162" s="213" t="s">
        <v>5801</v>
      </c>
      <c r="F162" s="214" t="s">
        <v>5802</v>
      </c>
      <c r="G162" s="215" t="s">
        <v>208</v>
      </c>
      <c r="H162" s="216">
        <v>935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978</v>
      </c>
    </row>
    <row r="163" s="2" customFormat="1" ht="16.5" customHeight="1">
      <c r="A163" s="38"/>
      <c r="B163" s="39"/>
      <c r="C163" s="212" t="s">
        <v>590</v>
      </c>
      <c r="D163" s="212" t="s">
        <v>205</v>
      </c>
      <c r="E163" s="213" t="s">
        <v>5803</v>
      </c>
      <c r="F163" s="214" t="s">
        <v>5804</v>
      </c>
      <c r="G163" s="215" t="s">
        <v>621</v>
      </c>
      <c r="H163" s="216">
        <v>935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987</v>
      </c>
    </row>
    <row r="164" s="2" customFormat="1" ht="16.5" customHeight="1">
      <c r="A164" s="38"/>
      <c r="B164" s="39"/>
      <c r="C164" s="212" t="s">
        <v>594</v>
      </c>
      <c r="D164" s="212" t="s">
        <v>205</v>
      </c>
      <c r="E164" s="213" t="s">
        <v>5805</v>
      </c>
      <c r="F164" s="214" t="s">
        <v>5806</v>
      </c>
      <c r="G164" s="215" t="s">
        <v>621</v>
      </c>
      <c r="H164" s="216">
        <v>16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995</v>
      </c>
    </row>
    <row r="165" s="2" customFormat="1" ht="16.5" customHeight="1">
      <c r="A165" s="38"/>
      <c r="B165" s="39"/>
      <c r="C165" s="212" t="s">
        <v>598</v>
      </c>
      <c r="D165" s="212" t="s">
        <v>205</v>
      </c>
      <c r="E165" s="213" t="s">
        <v>5807</v>
      </c>
      <c r="F165" s="214" t="s">
        <v>5808</v>
      </c>
      <c r="G165" s="215" t="s">
        <v>621</v>
      </c>
      <c r="H165" s="216">
        <v>14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1003</v>
      </c>
    </row>
    <row r="166" s="2" customFormat="1" ht="16.5" customHeight="1">
      <c r="A166" s="38"/>
      <c r="B166" s="39"/>
      <c r="C166" s="212" t="s">
        <v>604</v>
      </c>
      <c r="D166" s="212" t="s">
        <v>205</v>
      </c>
      <c r="E166" s="213" t="s">
        <v>5809</v>
      </c>
      <c r="F166" s="214" t="s">
        <v>5810</v>
      </c>
      <c r="G166" s="215" t="s">
        <v>621</v>
      </c>
      <c r="H166" s="216">
        <v>12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1011</v>
      </c>
    </row>
    <row r="167" s="2" customFormat="1" ht="16.5" customHeight="1">
      <c r="A167" s="38"/>
      <c r="B167" s="39"/>
      <c r="C167" s="212" t="s">
        <v>610</v>
      </c>
      <c r="D167" s="212" t="s">
        <v>205</v>
      </c>
      <c r="E167" s="213" t="s">
        <v>5811</v>
      </c>
      <c r="F167" s="214" t="s">
        <v>5812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1019</v>
      </c>
    </row>
    <row r="168" s="2" customFormat="1" ht="16.5" customHeight="1">
      <c r="A168" s="38"/>
      <c r="B168" s="39"/>
      <c r="C168" s="212" t="s">
        <v>614</v>
      </c>
      <c r="D168" s="212" t="s">
        <v>205</v>
      </c>
      <c r="E168" s="213" t="s">
        <v>5813</v>
      </c>
      <c r="F168" s="214" t="s">
        <v>5814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1028</v>
      </c>
    </row>
    <row r="169" s="2" customFormat="1" ht="16.5" customHeight="1">
      <c r="A169" s="38"/>
      <c r="B169" s="39"/>
      <c r="C169" s="212" t="s">
        <v>618</v>
      </c>
      <c r="D169" s="212" t="s">
        <v>205</v>
      </c>
      <c r="E169" s="213" t="s">
        <v>5815</v>
      </c>
      <c r="F169" s="214" t="s">
        <v>5816</v>
      </c>
      <c r="G169" s="215" t="s">
        <v>621</v>
      </c>
      <c r="H169" s="216">
        <v>16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1036</v>
      </c>
    </row>
    <row r="170" s="2" customFormat="1" ht="16.5" customHeight="1">
      <c r="A170" s="38"/>
      <c r="B170" s="39"/>
      <c r="C170" s="212" t="s">
        <v>623</v>
      </c>
      <c r="D170" s="212" t="s">
        <v>205</v>
      </c>
      <c r="E170" s="213" t="s">
        <v>5817</v>
      </c>
      <c r="F170" s="214" t="s">
        <v>5818</v>
      </c>
      <c r="G170" s="215" t="s">
        <v>621</v>
      </c>
      <c r="H170" s="216">
        <v>32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1043</v>
      </c>
    </row>
    <row r="171" s="2" customFormat="1" ht="16.5" customHeight="1">
      <c r="A171" s="38"/>
      <c r="B171" s="39"/>
      <c r="C171" s="212" t="s">
        <v>628</v>
      </c>
      <c r="D171" s="212" t="s">
        <v>205</v>
      </c>
      <c r="E171" s="213" t="s">
        <v>5819</v>
      </c>
      <c r="F171" s="214" t="s">
        <v>5820</v>
      </c>
      <c r="G171" s="215" t="s">
        <v>621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1052</v>
      </c>
    </row>
    <row r="172" s="2" customFormat="1" ht="16.5" customHeight="1">
      <c r="A172" s="38"/>
      <c r="B172" s="39"/>
      <c r="C172" s="212" t="s">
        <v>635</v>
      </c>
      <c r="D172" s="212" t="s">
        <v>205</v>
      </c>
      <c r="E172" s="213" t="s">
        <v>5821</v>
      </c>
      <c r="F172" s="214" t="s">
        <v>5822</v>
      </c>
      <c r="G172" s="215" t="s">
        <v>621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1060</v>
      </c>
    </row>
    <row r="173" s="2" customFormat="1" ht="16.5" customHeight="1">
      <c r="A173" s="38"/>
      <c r="B173" s="39"/>
      <c r="C173" s="212" t="s">
        <v>639</v>
      </c>
      <c r="D173" s="212" t="s">
        <v>205</v>
      </c>
      <c r="E173" s="213" t="s">
        <v>5823</v>
      </c>
      <c r="F173" s="214" t="s">
        <v>5824</v>
      </c>
      <c r="G173" s="215" t="s">
        <v>621</v>
      </c>
      <c r="H173" s="216">
        <v>412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1069</v>
      </c>
    </row>
    <row r="174" s="2" customFormat="1" ht="16.5" customHeight="1">
      <c r="A174" s="38"/>
      <c r="B174" s="39"/>
      <c r="C174" s="212" t="s">
        <v>644</v>
      </c>
      <c r="D174" s="212" t="s">
        <v>205</v>
      </c>
      <c r="E174" s="213" t="s">
        <v>5825</v>
      </c>
      <c r="F174" s="214" t="s">
        <v>5826</v>
      </c>
      <c r="G174" s="215" t="s">
        <v>621</v>
      </c>
      <c r="H174" s="216">
        <v>220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1077</v>
      </c>
    </row>
    <row r="175" s="2" customFormat="1" ht="16.5" customHeight="1">
      <c r="A175" s="38"/>
      <c r="B175" s="39"/>
      <c r="C175" s="212" t="s">
        <v>651</v>
      </c>
      <c r="D175" s="212" t="s">
        <v>205</v>
      </c>
      <c r="E175" s="213" t="s">
        <v>5827</v>
      </c>
      <c r="F175" s="214" t="s">
        <v>5828</v>
      </c>
      <c r="G175" s="215" t="s">
        <v>621</v>
      </c>
      <c r="H175" s="216">
        <v>220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1085</v>
      </c>
    </row>
    <row r="176" s="2" customFormat="1" ht="16.5" customHeight="1">
      <c r="A176" s="38"/>
      <c r="B176" s="39"/>
      <c r="C176" s="212" t="s">
        <v>659</v>
      </c>
      <c r="D176" s="212" t="s">
        <v>205</v>
      </c>
      <c r="E176" s="213" t="s">
        <v>5829</v>
      </c>
      <c r="F176" s="214" t="s">
        <v>5830</v>
      </c>
      <c r="G176" s="215" t="s">
        <v>621</v>
      </c>
      <c r="H176" s="216">
        <v>18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1092</v>
      </c>
    </row>
    <row r="177" s="2" customFormat="1" ht="16.5" customHeight="1">
      <c r="A177" s="38"/>
      <c r="B177" s="39"/>
      <c r="C177" s="212" t="s">
        <v>664</v>
      </c>
      <c r="D177" s="212" t="s">
        <v>205</v>
      </c>
      <c r="E177" s="213" t="s">
        <v>5831</v>
      </c>
      <c r="F177" s="214" t="s">
        <v>5832</v>
      </c>
      <c r="G177" s="215" t="s">
        <v>621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1100</v>
      </c>
    </row>
    <row r="178" s="2" customFormat="1" ht="16.5" customHeight="1">
      <c r="A178" s="38"/>
      <c r="B178" s="39"/>
      <c r="C178" s="212" t="s">
        <v>672</v>
      </c>
      <c r="D178" s="212" t="s">
        <v>205</v>
      </c>
      <c r="E178" s="213" t="s">
        <v>5833</v>
      </c>
      <c r="F178" s="214" t="s">
        <v>5834</v>
      </c>
      <c r="G178" s="215" t="s">
        <v>621</v>
      </c>
      <c r="H178" s="216">
        <v>28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1109</v>
      </c>
    </row>
    <row r="179" s="2" customFormat="1" ht="16.5" customHeight="1">
      <c r="A179" s="38"/>
      <c r="B179" s="39"/>
      <c r="C179" s="212" t="s">
        <v>677</v>
      </c>
      <c r="D179" s="212" t="s">
        <v>205</v>
      </c>
      <c r="E179" s="213" t="s">
        <v>5835</v>
      </c>
      <c r="F179" s="214" t="s">
        <v>5836</v>
      </c>
      <c r="G179" s="215" t="s">
        <v>621</v>
      </c>
      <c r="H179" s="216">
        <v>7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1117</v>
      </c>
    </row>
    <row r="180" s="2" customFormat="1" ht="16.5" customHeight="1">
      <c r="A180" s="38"/>
      <c r="B180" s="39"/>
      <c r="C180" s="212" t="s">
        <v>684</v>
      </c>
      <c r="D180" s="212" t="s">
        <v>205</v>
      </c>
      <c r="E180" s="213" t="s">
        <v>5837</v>
      </c>
      <c r="F180" s="214" t="s">
        <v>5838</v>
      </c>
      <c r="G180" s="215" t="s">
        <v>621</v>
      </c>
      <c r="H180" s="216">
        <v>7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1125</v>
      </c>
    </row>
    <row r="181" s="2" customFormat="1" ht="16.5" customHeight="1">
      <c r="A181" s="38"/>
      <c r="B181" s="39"/>
      <c r="C181" s="212" t="s">
        <v>689</v>
      </c>
      <c r="D181" s="212" t="s">
        <v>205</v>
      </c>
      <c r="E181" s="213" t="s">
        <v>5839</v>
      </c>
      <c r="F181" s="214" t="s">
        <v>5840</v>
      </c>
      <c r="G181" s="215" t="s">
        <v>5738</v>
      </c>
      <c r="H181" s="216">
        <v>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1133</v>
      </c>
    </row>
    <row r="182" s="2" customFormat="1" ht="16.5" customHeight="1">
      <c r="A182" s="38"/>
      <c r="B182" s="39"/>
      <c r="C182" s="212" t="s">
        <v>693</v>
      </c>
      <c r="D182" s="212" t="s">
        <v>205</v>
      </c>
      <c r="E182" s="213" t="s">
        <v>5841</v>
      </c>
      <c r="F182" s="214" t="s">
        <v>5842</v>
      </c>
      <c r="G182" s="215" t="s">
        <v>621</v>
      </c>
      <c r="H182" s="216">
        <v>26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1142</v>
      </c>
    </row>
    <row r="183" s="2" customFormat="1" ht="16.5" customHeight="1">
      <c r="A183" s="38"/>
      <c r="B183" s="39"/>
      <c r="C183" s="212" t="s">
        <v>697</v>
      </c>
      <c r="D183" s="212" t="s">
        <v>205</v>
      </c>
      <c r="E183" s="213" t="s">
        <v>5843</v>
      </c>
      <c r="F183" s="214" t="s">
        <v>5844</v>
      </c>
      <c r="G183" s="215" t="s">
        <v>621</v>
      </c>
      <c r="H183" s="216">
        <v>13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1150</v>
      </c>
    </row>
    <row r="184" s="2" customFormat="1" ht="16.5" customHeight="1">
      <c r="A184" s="38"/>
      <c r="B184" s="39"/>
      <c r="C184" s="212" t="s">
        <v>702</v>
      </c>
      <c r="D184" s="212" t="s">
        <v>205</v>
      </c>
      <c r="E184" s="213" t="s">
        <v>5845</v>
      </c>
      <c r="F184" s="214" t="s">
        <v>5846</v>
      </c>
      <c r="G184" s="215" t="s">
        <v>621</v>
      </c>
      <c r="H184" s="216">
        <v>13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1159</v>
      </c>
    </row>
    <row r="185" s="2" customFormat="1" ht="16.5" customHeight="1">
      <c r="A185" s="38"/>
      <c r="B185" s="39"/>
      <c r="C185" s="212" t="s">
        <v>707</v>
      </c>
      <c r="D185" s="212" t="s">
        <v>205</v>
      </c>
      <c r="E185" s="213" t="s">
        <v>5847</v>
      </c>
      <c r="F185" s="214" t="s">
        <v>5848</v>
      </c>
      <c r="G185" s="215" t="s">
        <v>621</v>
      </c>
      <c r="H185" s="216">
        <v>13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1167</v>
      </c>
    </row>
    <row r="186" s="12" customFormat="1" ht="25.92" customHeight="1">
      <c r="A186" s="12"/>
      <c r="B186" s="196"/>
      <c r="C186" s="197"/>
      <c r="D186" s="198" t="s">
        <v>72</v>
      </c>
      <c r="E186" s="199" t="s">
        <v>5849</v>
      </c>
      <c r="F186" s="199" t="s">
        <v>5850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SUM(P187:P198)</f>
        <v>0</v>
      </c>
      <c r="Q186" s="204"/>
      <c r="R186" s="205">
        <f>SUM(R187:R198)</f>
        <v>0</v>
      </c>
      <c r="S186" s="204"/>
      <c r="T186" s="206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80</v>
      </c>
      <c r="AT186" s="208" t="s">
        <v>72</v>
      </c>
      <c r="AU186" s="208" t="s">
        <v>73</v>
      </c>
      <c r="AY186" s="207" t="s">
        <v>202</v>
      </c>
      <c r="BK186" s="209">
        <f>SUM(BK187:BK198)</f>
        <v>0</v>
      </c>
    </row>
    <row r="187" s="2" customFormat="1" ht="16.5" customHeight="1">
      <c r="A187" s="38"/>
      <c r="B187" s="39"/>
      <c r="C187" s="212" t="s">
        <v>712</v>
      </c>
      <c r="D187" s="212" t="s">
        <v>205</v>
      </c>
      <c r="E187" s="213" t="s">
        <v>5851</v>
      </c>
      <c r="F187" s="214" t="s">
        <v>5852</v>
      </c>
      <c r="G187" s="215" t="s">
        <v>3961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1175</v>
      </c>
    </row>
    <row r="188" s="2" customFormat="1" ht="16.5" customHeight="1">
      <c r="A188" s="38"/>
      <c r="B188" s="39"/>
      <c r="C188" s="212" t="s">
        <v>717</v>
      </c>
      <c r="D188" s="212" t="s">
        <v>205</v>
      </c>
      <c r="E188" s="213" t="s">
        <v>5853</v>
      </c>
      <c r="F188" s="214" t="s">
        <v>5430</v>
      </c>
      <c r="G188" s="215" t="s">
        <v>3961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1183</v>
      </c>
    </row>
    <row r="189" s="2" customFormat="1" ht="16.5" customHeight="1">
      <c r="A189" s="38"/>
      <c r="B189" s="39"/>
      <c r="C189" s="212" t="s">
        <v>723</v>
      </c>
      <c r="D189" s="212" t="s">
        <v>205</v>
      </c>
      <c r="E189" s="213" t="s">
        <v>5854</v>
      </c>
      <c r="F189" s="214" t="s">
        <v>5855</v>
      </c>
      <c r="G189" s="215" t="s">
        <v>3961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1191</v>
      </c>
    </row>
    <row r="190" s="2" customFormat="1" ht="16.5" customHeight="1">
      <c r="A190" s="38"/>
      <c r="B190" s="39"/>
      <c r="C190" s="212" t="s">
        <v>729</v>
      </c>
      <c r="D190" s="212" t="s">
        <v>205</v>
      </c>
      <c r="E190" s="213" t="s">
        <v>5856</v>
      </c>
      <c r="F190" s="214" t="s">
        <v>5432</v>
      </c>
      <c r="G190" s="215" t="s">
        <v>3961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1199</v>
      </c>
    </row>
    <row r="191" s="2" customFormat="1" ht="16.5" customHeight="1">
      <c r="A191" s="38"/>
      <c r="B191" s="39"/>
      <c r="C191" s="212" t="s">
        <v>735</v>
      </c>
      <c r="D191" s="212" t="s">
        <v>205</v>
      </c>
      <c r="E191" s="213" t="s">
        <v>5857</v>
      </c>
      <c r="F191" s="214" t="s">
        <v>5436</v>
      </c>
      <c r="G191" s="215" t="s">
        <v>3961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80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1207</v>
      </c>
    </row>
    <row r="192" s="2" customFormat="1" ht="16.5" customHeight="1">
      <c r="A192" s="38"/>
      <c r="B192" s="39"/>
      <c r="C192" s="212" t="s">
        <v>741</v>
      </c>
      <c r="D192" s="212" t="s">
        <v>205</v>
      </c>
      <c r="E192" s="213" t="s">
        <v>5858</v>
      </c>
      <c r="F192" s="214" t="s">
        <v>5434</v>
      </c>
      <c r="G192" s="215" t="s">
        <v>3961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1215</v>
      </c>
    </row>
    <row r="193" s="2" customFormat="1" ht="16.5" customHeight="1">
      <c r="A193" s="38"/>
      <c r="B193" s="39"/>
      <c r="C193" s="212" t="s">
        <v>747</v>
      </c>
      <c r="D193" s="212" t="s">
        <v>205</v>
      </c>
      <c r="E193" s="213" t="s">
        <v>5859</v>
      </c>
      <c r="F193" s="214" t="s">
        <v>5391</v>
      </c>
      <c r="G193" s="215" t="s">
        <v>3961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80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1223</v>
      </c>
    </row>
    <row r="194" s="2" customFormat="1" ht="16.5" customHeight="1">
      <c r="A194" s="38"/>
      <c r="B194" s="39"/>
      <c r="C194" s="212" t="s">
        <v>752</v>
      </c>
      <c r="D194" s="212" t="s">
        <v>205</v>
      </c>
      <c r="E194" s="213" t="s">
        <v>5860</v>
      </c>
      <c r="F194" s="214" t="s">
        <v>5861</v>
      </c>
      <c r="G194" s="215" t="s">
        <v>3961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1231</v>
      </c>
    </row>
    <row r="195" s="2" customFormat="1" ht="16.5" customHeight="1">
      <c r="A195" s="38"/>
      <c r="B195" s="39"/>
      <c r="C195" s="212" t="s">
        <v>757</v>
      </c>
      <c r="D195" s="212" t="s">
        <v>205</v>
      </c>
      <c r="E195" s="213" t="s">
        <v>5862</v>
      </c>
      <c r="F195" s="214" t="s">
        <v>5863</v>
      </c>
      <c r="G195" s="215" t="s">
        <v>3961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80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1239</v>
      </c>
    </row>
    <row r="196" s="2" customFormat="1" ht="16.5" customHeight="1">
      <c r="A196" s="38"/>
      <c r="B196" s="39"/>
      <c r="C196" s="212" t="s">
        <v>762</v>
      </c>
      <c r="D196" s="212" t="s">
        <v>205</v>
      </c>
      <c r="E196" s="213" t="s">
        <v>5864</v>
      </c>
      <c r="F196" s="214" t="s">
        <v>5420</v>
      </c>
      <c r="G196" s="215" t="s">
        <v>3961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1248</v>
      </c>
    </row>
    <row r="197" s="2" customFormat="1" ht="16.5" customHeight="1">
      <c r="A197" s="38"/>
      <c r="B197" s="39"/>
      <c r="C197" s="212" t="s">
        <v>767</v>
      </c>
      <c r="D197" s="212" t="s">
        <v>205</v>
      </c>
      <c r="E197" s="213" t="s">
        <v>5865</v>
      </c>
      <c r="F197" s="214" t="s">
        <v>5414</v>
      </c>
      <c r="G197" s="215" t="s">
        <v>3961</v>
      </c>
      <c r="H197" s="216">
        <v>1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210</v>
      </c>
      <c r="AT197" s="223" t="s">
        <v>205</v>
      </c>
      <c r="AU197" s="223" t="s">
        <v>80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210</v>
      </c>
      <c r="BM197" s="223" t="s">
        <v>1256</v>
      </c>
    </row>
    <row r="198" s="2" customFormat="1" ht="16.5" customHeight="1">
      <c r="A198" s="38"/>
      <c r="B198" s="39"/>
      <c r="C198" s="212" t="s">
        <v>772</v>
      </c>
      <c r="D198" s="212" t="s">
        <v>205</v>
      </c>
      <c r="E198" s="213" t="s">
        <v>5866</v>
      </c>
      <c r="F198" s="214" t="s">
        <v>5727</v>
      </c>
      <c r="G198" s="215" t="s">
        <v>3961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57" t="s">
        <v>19</v>
      </c>
      <c r="N198" s="258" t="s">
        <v>44</v>
      </c>
      <c r="O198" s="255"/>
      <c r="P198" s="259">
        <f>O198*H198</f>
        <v>0</v>
      </c>
      <c r="Q198" s="259">
        <v>0</v>
      </c>
      <c r="R198" s="259">
        <f>Q198*H198</f>
        <v>0</v>
      </c>
      <c r="S198" s="259">
        <v>0</v>
      </c>
      <c r="T198" s="26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1263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gkhJAZTuMSPOZFwHz3DhkYjov8qoKIUiCrHbNKs+vL85edgw4fK0Xdvm3wKdcCiFD8iInx05KWlK7buPyP5yHg==" hashValue="YPG2BPgtkU5jhn7BlLD8nAocuf72eMJLRFz2iYnCObc8VrB8JwZZMmzjFqYCDFRnjy4fQaWX88RWS4ECOEX8nA==" algorithmName="SHA-512" password="CC35"/>
  <autoFilter ref="C81:K1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5867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5868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ROUND((SUM(BE99:BE369)),  2)</f>
        <v>0</v>
      </c>
      <c r="G35" s="38"/>
      <c r="H35" s="38"/>
      <c r="I35" s="157">
        <v>0.20999999999999999</v>
      </c>
      <c r="J35" s="156">
        <f>ROUND(((SUM(BE99:BE369))*I35),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ROUND((SUM(BF99:BF369)),  2)</f>
        <v>0</v>
      </c>
      <c r="G36" s="38"/>
      <c r="H36" s="38"/>
      <c r="I36" s="157">
        <v>0.12</v>
      </c>
      <c r="J36" s="156">
        <f>ROUND(((SUM(BF99:BF369))*I36),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ROUND((SUM(BG99:BG369)),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ROUND((SUM(BH99:BH369)),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ROUND((SUM(BI99:BI369)),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5867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D9a - InO 301.4 - Parovod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2088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174</v>
      </c>
      <c r="E67" s="182"/>
      <c r="F67" s="182"/>
      <c r="G67" s="182"/>
      <c r="H67" s="182"/>
      <c r="I67" s="182"/>
      <c r="J67" s="183">
        <f>J112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175</v>
      </c>
      <c r="E68" s="177"/>
      <c r="F68" s="177"/>
      <c r="G68" s="177"/>
      <c r="H68" s="177"/>
      <c r="I68" s="177"/>
      <c r="J68" s="178">
        <f>J118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176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2853</v>
      </c>
      <c r="E70" s="182"/>
      <c r="F70" s="182"/>
      <c r="G70" s="182"/>
      <c r="H70" s="182"/>
      <c r="I70" s="182"/>
      <c r="J70" s="183">
        <f>J142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178</v>
      </c>
      <c r="E71" s="182"/>
      <c r="F71" s="182"/>
      <c r="G71" s="182"/>
      <c r="H71" s="182"/>
      <c r="I71" s="182"/>
      <c r="J71" s="183">
        <f>J145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179</v>
      </c>
      <c r="E72" s="182"/>
      <c r="F72" s="182"/>
      <c r="G72" s="182"/>
      <c r="H72" s="182"/>
      <c r="I72" s="182"/>
      <c r="J72" s="183">
        <f>J153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180</v>
      </c>
      <c r="E73" s="182"/>
      <c r="F73" s="182"/>
      <c r="G73" s="182"/>
      <c r="H73" s="182"/>
      <c r="I73" s="182"/>
      <c r="J73" s="183">
        <f>J216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183</v>
      </c>
      <c r="E74" s="177"/>
      <c r="F74" s="177"/>
      <c r="G74" s="177"/>
      <c r="H74" s="177"/>
      <c r="I74" s="177"/>
      <c r="J74" s="178">
        <f>J225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184</v>
      </c>
      <c r="E75" s="182"/>
      <c r="F75" s="182"/>
      <c r="G75" s="182"/>
      <c r="H75" s="182"/>
      <c r="I75" s="182"/>
      <c r="J75" s="183">
        <f>J226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4"/>
      <c r="C76" s="175"/>
      <c r="D76" s="176" t="s">
        <v>2857</v>
      </c>
      <c r="E76" s="177"/>
      <c r="F76" s="177"/>
      <c r="G76" s="177"/>
      <c r="H76" s="177"/>
      <c r="I76" s="177"/>
      <c r="J76" s="178">
        <f>J360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25"/>
      <c r="D77" s="181" t="s">
        <v>2858</v>
      </c>
      <c r="E77" s="182"/>
      <c r="F77" s="182"/>
      <c r="G77" s="182"/>
      <c r="H77" s="182"/>
      <c r="I77" s="182"/>
      <c r="J77" s="183">
        <f>J361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187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169" t="str">
        <f>E7</f>
        <v>Revitalizace CZT Liberec - GreenNet III</v>
      </c>
      <c r="F87" s="32"/>
      <c r="G87" s="32"/>
      <c r="H87" s="32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" customFormat="1" ht="12" customHeight="1">
      <c r="B88" s="21"/>
      <c r="C88" s="32" t="s">
        <v>164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69" t="s">
        <v>5867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166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E11</f>
        <v>D9a - InO 301.4 - Parovod - strojní část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F14</f>
        <v>Liberec</v>
      </c>
      <c r="G93" s="40"/>
      <c r="H93" s="40"/>
      <c r="I93" s="32" t="s">
        <v>23</v>
      </c>
      <c r="J93" s="72" t="str">
        <f>IF(J14="","",J14)</f>
        <v>13. 6. 2024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E17</f>
        <v>Teplárna Liberec, a.s.</v>
      </c>
      <c r="G95" s="40"/>
      <c r="H95" s="40"/>
      <c r="I95" s="32" t="s">
        <v>32</v>
      </c>
      <c r="J95" s="36" t="str">
        <f>E23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IF(E20="","",E20)</f>
        <v>Vyplň údaj</v>
      </c>
      <c r="G96" s="40"/>
      <c r="H96" s="40"/>
      <c r="I96" s="32" t="s">
        <v>36</v>
      </c>
      <c r="J96" s="36" t="str">
        <f>E26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85"/>
      <c r="B98" s="186"/>
      <c r="C98" s="187" t="s">
        <v>188</v>
      </c>
      <c r="D98" s="188" t="s">
        <v>58</v>
      </c>
      <c r="E98" s="188" t="s">
        <v>54</v>
      </c>
      <c r="F98" s="188" t="s">
        <v>55</v>
      </c>
      <c r="G98" s="188" t="s">
        <v>189</v>
      </c>
      <c r="H98" s="188" t="s">
        <v>190</v>
      </c>
      <c r="I98" s="188" t="s">
        <v>191</v>
      </c>
      <c r="J98" s="188" t="s">
        <v>170</v>
      </c>
      <c r="K98" s="189" t="s">
        <v>192</v>
      </c>
      <c r="L98" s="190"/>
      <c r="M98" s="92" t="s">
        <v>19</v>
      </c>
      <c r="N98" s="93" t="s">
        <v>43</v>
      </c>
      <c r="O98" s="93" t="s">
        <v>193</v>
      </c>
      <c r="P98" s="93" t="s">
        <v>194</v>
      </c>
      <c r="Q98" s="93" t="s">
        <v>195</v>
      </c>
      <c r="R98" s="93" t="s">
        <v>196</v>
      </c>
      <c r="S98" s="93" t="s">
        <v>197</v>
      </c>
      <c r="T98" s="94" t="s">
        <v>198</v>
      </c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="2" customFormat="1" ht="22.8" customHeight="1">
      <c r="A99" s="38"/>
      <c r="B99" s="39"/>
      <c r="C99" s="99" t="s">
        <v>199</v>
      </c>
      <c r="D99" s="40"/>
      <c r="E99" s="40"/>
      <c r="F99" s="40"/>
      <c r="G99" s="40"/>
      <c r="H99" s="40"/>
      <c r="I99" s="40"/>
      <c r="J99" s="191">
        <f>BK99</f>
        <v>0</v>
      </c>
      <c r="K99" s="40"/>
      <c r="L99" s="44"/>
      <c r="M99" s="95"/>
      <c r="N99" s="192"/>
      <c r="O99" s="96"/>
      <c r="P99" s="193">
        <f>P100+P118+P225+P360</f>
        <v>0</v>
      </c>
      <c r="Q99" s="96"/>
      <c r="R99" s="193">
        <f>R100+R118+R225+R360</f>
        <v>186.612548</v>
      </c>
      <c r="S99" s="96"/>
      <c r="T99" s="194">
        <f>T100+T118+T225+T360</f>
        <v>25.515000000000001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72</v>
      </c>
      <c r="AU99" s="17" t="s">
        <v>171</v>
      </c>
      <c r="BK99" s="195">
        <f>BK100+BK118+BK225+BK360</f>
        <v>0</v>
      </c>
    </row>
    <row r="100" s="12" customFormat="1" ht="25.92" customHeight="1">
      <c r="A100" s="12"/>
      <c r="B100" s="196"/>
      <c r="C100" s="197"/>
      <c r="D100" s="198" t="s">
        <v>72</v>
      </c>
      <c r="E100" s="199" t="s">
        <v>200</v>
      </c>
      <c r="F100" s="199" t="s">
        <v>201</v>
      </c>
      <c r="G100" s="197"/>
      <c r="H100" s="197"/>
      <c r="I100" s="200"/>
      <c r="J100" s="201">
        <f>BK100</f>
        <v>0</v>
      </c>
      <c r="K100" s="197"/>
      <c r="L100" s="202"/>
      <c r="M100" s="203"/>
      <c r="N100" s="204"/>
      <c r="O100" s="204"/>
      <c r="P100" s="205">
        <f>P101+P104+P112</f>
        <v>0</v>
      </c>
      <c r="Q100" s="204"/>
      <c r="R100" s="205">
        <f>R101+R104+R112</f>
        <v>0.078</v>
      </c>
      <c r="S100" s="204"/>
      <c r="T100" s="206">
        <f>T101+T104+T112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73</v>
      </c>
      <c r="AY100" s="207" t="s">
        <v>202</v>
      </c>
      <c r="BK100" s="209">
        <f>BK101+BK104+BK112</f>
        <v>0</v>
      </c>
    </row>
    <row r="101" s="12" customFormat="1" ht="22.8" customHeight="1">
      <c r="A101" s="12"/>
      <c r="B101" s="196"/>
      <c r="C101" s="197"/>
      <c r="D101" s="198" t="s">
        <v>72</v>
      </c>
      <c r="E101" s="210" t="s">
        <v>203</v>
      </c>
      <c r="F101" s="210" t="s">
        <v>204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SUM(P102:P103)</f>
        <v>0</v>
      </c>
      <c r="Q101" s="204"/>
      <c r="R101" s="205">
        <f>SUM(R102:R103)</f>
        <v>0.078</v>
      </c>
      <c r="S101" s="204"/>
      <c r="T101" s="206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80</v>
      </c>
      <c r="AY101" s="207" t="s">
        <v>202</v>
      </c>
      <c r="BK101" s="209">
        <f>SUM(BK102:BK103)</f>
        <v>0</v>
      </c>
    </row>
    <row r="102" s="2" customFormat="1" ht="16.5" customHeight="1">
      <c r="A102" s="38"/>
      <c r="B102" s="39"/>
      <c r="C102" s="212" t="s">
        <v>80</v>
      </c>
      <c r="D102" s="212" t="s">
        <v>205</v>
      </c>
      <c r="E102" s="213" t="s">
        <v>206</v>
      </c>
      <c r="F102" s="214" t="s">
        <v>207</v>
      </c>
      <c r="G102" s="215" t="s">
        <v>208</v>
      </c>
      <c r="H102" s="216">
        <v>600</v>
      </c>
      <c r="I102" s="217"/>
      <c r="J102" s="218">
        <f>ROUND(I102*H102,2)</f>
        <v>0</v>
      </c>
      <c r="K102" s="214" t="s">
        <v>209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0.00012999999999999999</v>
      </c>
      <c r="R102" s="221">
        <f>Q102*H102</f>
        <v>0.078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82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5869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213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82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254</v>
      </c>
      <c r="F104" s="210" t="s">
        <v>2568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SUM(P105:P111)</f>
        <v>0</v>
      </c>
      <c r="Q104" s="204"/>
      <c r="R104" s="205">
        <f>SUM(R105:R111)</f>
        <v>0</v>
      </c>
      <c r="S104" s="204"/>
      <c r="T104" s="206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SUM(BK105:BK111)</f>
        <v>0</v>
      </c>
    </row>
    <row r="105" s="2" customFormat="1" ht="24.15" customHeight="1">
      <c r="A105" s="38"/>
      <c r="B105" s="39"/>
      <c r="C105" s="212" t="s">
        <v>82</v>
      </c>
      <c r="D105" s="212" t="s">
        <v>205</v>
      </c>
      <c r="E105" s="213" t="s">
        <v>5870</v>
      </c>
      <c r="F105" s="214" t="s">
        <v>5871</v>
      </c>
      <c r="G105" s="215" t="s">
        <v>268</v>
      </c>
      <c r="H105" s="216">
        <v>560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5872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5873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4.15" customHeight="1">
      <c r="A107" s="38"/>
      <c r="B107" s="39"/>
      <c r="C107" s="212" t="s">
        <v>227</v>
      </c>
      <c r="D107" s="212" t="s">
        <v>205</v>
      </c>
      <c r="E107" s="213" t="s">
        <v>5874</v>
      </c>
      <c r="F107" s="214" t="s">
        <v>5875</v>
      </c>
      <c r="G107" s="215" t="s">
        <v>268</v>
      </c>
      <c r="H107" s="216">
        <v>16800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5876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5877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13" customFormat="1">
      <c r="A109" s="13"/>
      <c r="B109" s="230"/>
      <c r="C109" s="231"/>
      <c r="D109" s="232" t="s">
        <v>221</v>
      </c>
      <c r="E109" s="231"/>
      <c r="F109" s="234" t="s">
        <v>5878</v>
      </c>
      <c r="G109" s="231"/>
      <c r="H109" s="235">
        <v>16800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221</v>
      </c>
      <c r="AU109" s="241" t="s">
        <v>82</v>
      </c>
      <c r="AV109" s="13" t="s">
        <v>82</v>
      </c>
      <c r="AW109" s="13" t="s">
        <v>4</v>
      </c>
      <c r="AX109" s="13" t="s">
        <v>80</v>
      </c>
      <c r="AY109" s="241" t="s">
        <v>202</v>
      </c>
    </row>
    <row r="110" s="2" customFormat="1" ht="24.15" customHeight="1">
      <c r="A110" s="38"/>
      <c r="B110" s="39"/>
      <c r="C110" s="212" t="s">
        <v>210</v>
      </c>
      <c r="D110" s="212" t="s">
        <v>205</v>
      </c>
      <c r="E110" s="213" t="s">
        <v>5879</v>
      </c>
      <c r="F110" s="214" t="s">
        <v>5880</v>
      </c>
      <c r="G110" s="215" t="s">
        <v>268</v>
      </c>
      <c r="H110" s="216">
        <v>560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5881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5882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214</v>
      </c>
      <c r="F112" s="210" t="s">
        <v>215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SUM(P113:P117)</f>
        <v>0</v>
      </c>
      <c r="Q112" s="204"/>
      <c r="R112" s="205">
        <f>SUM(R113:R117)</f>
        <v>0</v>
      </c>
      <c r="S112" s="204"/>
      <c r="T112" s="206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80</v>
      </c>
      <c r="AY112" s="207" t="s">
        <v>202</v>
      </c>
      <c r="BK112" s="209">
        <f>SUM(BK113:BK117)</f>
        <v>0</v>
      </c>
    </row>
    <row r="113" s="2" customFormat="1" ht="21.75" customHeight="1">
      <c r="A113" s="38"/>
      <c r="B113" s="39"/>
      <c r="C113" s="212" t="s">
        <v>978</v>
      </c>
      <c r="D113" s="212" t="s">
        <v>205</v>
      </c>
      <c r="E113" s="213" t="s">
        <v>2746</v>
      </c>
      <c r="F113" s="214" t="s">
        <v>2747</v>
      </c>
      <c r="G113" s="215" t="s">
        <v>218</v>
      </c>
      <c r="H113" s="216">
        <v>25.515000000000001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5883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2749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12" t="s">
        <v>982</v>
      </c>
      <c r="D115" s="212" t="s">
        <v>205</v>
      </c>
      <c r="E115" s="213" t="s">
        <v>2750</v>
      </c>
      <c r="F115" s="214" t="s">
        <v>2751</v>
      </c>
      <c r="G115" s="215" t="s">
        <v>218</v>
      </c>
      <c r="H115" s="216">
        <v>510.30000000000001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5884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2753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13" customFormat="1">
      <c r="A117" s="13"/>
      <c r="B117" s="230"/>
      <c r="C117" s="231"/>
      <c r="D117" s="232" t="s">
        <v>221</v>
      </c>
      <c r="E117" s="231"/>
      <c r="F117" s="234" t="s">
        <v>5885</v>
      </c>
      <c r="G117" s="231"/>
      <c r="H117" s="235">
        <v>510.30000000000001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221</v>
      </c>
      <c r="AU117" s="241" t="s">
        <v>82</v>
      </c>
      <c r="AV117" s="13" t="s">
        <v>82</v>
      </c>
      <c r="AW117" s="13" t="s">
        <v>4</v>
      </c>
      <c r="AX117" s="13" t="s">
        <v>80</v>
      </c>
      <c r="AY117" s="241" t="s">
        <v>202</v>
      </c>
    </row>
    <row r="118" s="12" customFormat="1" ht="25.92" customHeight="1">
      <c r="A118" s="12"/>
      <c r="B118" s="196"/>
      <c r="C118" s="197"/>
      <c r="D118" s="198" t="s">
        <v>72</v>
      </c>
      <c r="E118" s="199" t="s">
        <v>223</v>
      </c>
      <c r="F118" s="199" t="s">
        <v>224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P119+P142+P145+P153+P216</f>
        <v>0</v>
      </c>
      <c r="Q118" s="204"/>
      <c r="R118" s="205">
        <f>R119+R142+R145+R153+R216</f>
        <v>142.17581799999999</v>
      </c>
      <c r="S118" s="204"/>
      <c r="T118" s="206">
        <f>T119+T142+T145+T153+T216</f>
        <v>25.515000000000001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82</v>
      </c>
      <c r="AT118" s="208" t="s">
        <v>72</v>
      </c>
      <c r="AU118" s="208" t="s">
        <v>73</v>
      </c>
      <c r="AY118" s="207" t="s">
        <v>202</v>
      </c>
      <c r="BK118" s="209">
        <f>BK119+BK142+BK145+BK153+BK216</f>
        <v>0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225</v>
      </c>
      <c r="F119" s="210" t="s">
        <v>226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SUM(P120:P141)</f>
        <v>0</v>
      </c>
      <c r="Q119" s="204"/>
      <c r="R119" s="205">
        <f>SUM(R120:R141)</f>
        <v>63.615089999999995</v>
      </c>
      <c r="S119" s="204"/>
      <c r="T119" s="206">
        <f>SUM(T120:T141)</f>
        <v>25.515000000000001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82</v>
      </c>
      <c r="AT119" s="208" t="s">
        <v>72</v>
      </c>
      <c r="AU119" s="208" t="s">
        <v>80</v>
      </c>
      <c r="AY119" s="207" t="s">
        <v>202</v>
      </c>
      <c r="BK119" s="209">
        <f>SUM(BK120:BK141)</f>
        <v>0</v>
      </c>
    </row>
    <row r="120" s="2" customFormat="1" ht="24.15" customHeight="1">
      <c r="A120" s="38"/>
      <c r="B120" s="39"/>
      <c r="C120" s="212" t="s">
        <v>991</v>
      </c>
      <c r="D120" s="212" t="s">
        <v>205</v>
      </c>
      <c r="E120" s="213" t="s">
        <v>228</v>
      </c>
      <c r="F120" s="214" t="s">
        <v>229</v>
      </c>
      <c r="G120" s="215" t="s">
        <v>218</v>
      </c>
      <c r="H120" s="216">
        <v>25.515000000000001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230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230</v>
      </c>
      <c r="BM120" s="223" t="s">
        <v>5886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232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37.8" customHeight="1">
      <c r="A122" s="38"/>
      <c r="B122" s="39"/>
      <c r="C122" s="212" t="s">
        <v>238</v>
      </c>
      <c r="D122" s="212" t="s">
        <v>205</v>
      </c>
      <c r="E122" s="213" t="s">
        <v>5887</v>
      </c>
      <c r="F122" s="214" t="s">
        <v>5888</v>
      </c>
      <c r="G122" s="215" t="s">
        <v>268</v>
      </c>
      <c r="H122" s="216">
        <v>5800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0.0026199999999999999</v>
      </c>
      <c r="R122" s="221">
        <f>Q122*H122</f>
        <v>15.196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235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235</v>
      </c>
      <c r="BM122" s="223" t="s">
        <v>5889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5890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16.5" customHeight="1">
      <c r="A124" s="38"/>
      <c r="B124" s="39"/>
      <c r="C124" s="242" t="s">
        <v>242</v>
      </c>
      <c r="D124" s="242" t="s">
        <v>243</v>
      </c>
      <c r="E124" s="243" t="s">
        <v>5891</v>
      </c>
      <c r="F124" s="244" t="s">
        <v>5892</v>
      </c>
      <c r="G124" s="245" t="s">
        <v>268</v>
      </c>
      <c r="H124" s="246">
        <v>5800</v>
      </c>
      <c r="I124" s="247"/>
      <c r="J124" s="248">
        <f>ROUND(I124*H124,2)</f>
        <v>0</v>
      </c>
      <c r="K124" s="244" t="s">
        <v>209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0.0080000000000000002</v>
      </c>
      <c r="R124" s="221">
        <f>Q124*H124</f>
        <v>46.399999999999999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246</v>
      </c>
      <c r="AT124" s="223" t="s">
        <v>243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235</v>
      </c>
      <c r="BM124" s="223" t="s">
        <v>5893</v>
      </c>
    </row>
    <row r="125" s="2" customFormat="1" ht="24.15" customHeight="1">
      <c r="A125" s="38"/>
      <c r="B125" s="39"/>
      <c r="C125" s="212" t="s">
        <v>248</v>
      </c>
      <c r="D125" s="212" t="s">
        <v>205</v>
      </c>
      <c r="E125" s="213" t="s">
        <v>278</v>
      </c>
      <c r="F125" s="214" t="s">
        <v>279</v>
      </c>
      <c r="G125" s="215" t="s">
        <v>280</v>
      </c>
      <c r="H125" s="216">
        <v>4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235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235</v>
      </c>
      <c r="BM125" s="223" t="s">
        <v>5894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282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42" t="s">
        <v>203</v>
      </c>
      <c r="D127" s="242" t="s">
        <v>243</v>
      </c>
      <c r="E127" s="243" t="s">
        <v>2973</v>
      </c>
      <c r="F127" s="244" t="s">
        <v>2974</v>
      </c>
      <c r="G127" s="245" t="s">
        <v>208</v>
      </c>
      <c r="H127" s="246">
        <v>1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4"/>
      <c r="P127" s="221">
        <f>O127*H127</f>
        <v>0</v>
      </c>
      <c r="Q127" s="221">
        <v>0.0015100000000000001</v>
      </c>
      <c r="R127" s="221">
        <f>Q127*H127</f>
        <v>0.0015100000000000001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246</v>
      </c>
      <c r="AT127" s="223" t="s">
        <v>243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235</v>
      </c>
      <c r="BM127" s="223" t="s">
        <v>5895</v>
      </c>
    </row>
    <row r="128" s="2" customFormat="1" ht="16.5" customHeight="1">
      <c r="A128" s="38"/>
      <c r="B128" s="39"/>
      <c r="C128" s="242" t="s">
        <v>254</v>
      </c>
      <c r="D128" s="242" t="s">
        <v>243</v>
      </c>
      <c r="E128" s="243" t="s">
        <v>244</v>
      </c>
      <c r="F128" s="244" t="s">
        <v>2976</v>
      </c>
      <c r="G128" s="245" t="s">
        <v>208</v>
      </c>
      <c r="H128" s="246">
        <v>1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0.0015100000000000001</v>
      </c>
      <c r="R128" s="221">
        <f>Q128*H128</f>
        <v>0.0015100000000000001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246</v>
      </c>
      <c r="AT128" s="223" t="s">
        <v>243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235</v>
      </c>
      <c r="BM128" s="223" t="s">
        <v>5896</v>
      </c>
    </row>
    <row r="129" s="2" customFormat="1" ht="16.5" customHeight="1">
      <c r="A129" s="38"/>
      <c r="B129" s="39"/>
      <c r="C129" s="242" t="s">
        <v>258</v>
      </c>
      <c r="D129" s="242" t="s">
        <v>243</v>
      </c>
      <c r="E129" s="243" t="s">
        <v>2988</v>
      </c>
      <c r="F129" s="244" t="s">
        <v>250</v>
      </c>
      <c r="G129" s="245" t="s">
        <v>208</v>
      </c>
      <c r="H129" s="246">
        <v>1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0.0015100000000000001</v>
      </c>
      <c r="R129" s="221">
        <f>Q129*H129</f>
        <v>0.0015100000000000001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246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235</v>
      </c>
      <c r="BM129" s="223" t="s">
        <v>5897</v>
      </c>
    </row>
    <row r="130" s="2" customFormat="1" ht="16.5" customHeight="1">
      <c r="A130" s="38"/>
      <c r="B130" s="39"/>
      <c r="C130" s="242" t="s">
        <v>262</v>
      </c>
      <c r="D130" s="242" t="s">
        <v>243</v>
      </c>
      <c r="E130" s="243" t="s">
        <v>259</v>
      </c>
      <c r="F130" s="244" t="s">
        <v>260</v>
      </c>
      <c r="G130" s="245" t="s">
        <v>208</v>
      </c>
      <c r="H130" s="246">
        <v>1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0.00108</v>
      </c>
      <c r="R130" s="221">
        <f>Q130*H130</f>
        <v>0.00108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246</v>
      </c>
      <c r="AT130" s="223" t="s">
        <v>243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235</v>
      </c>
      <c r="BM130" s="223" t="s">
        <v>5898</v>
      </c>
    </row>
    <row r="131" s="2" customFormat="1" ht="16.5" customHeight="1">
      <c r="A131" s="38"/>
      <c r="B131" s="39"/>
      <c r="C131" s="242" t="s">
        <v>8</v>
      </c>
      <c r="D131" s="242" t="s">
        <v>243</v>
      </c>
      <c r="E131" s="243" t="s">
        <v>284</v>
      </c>
      <c r="F131" s="244" t="s">
        <v>285</v>
      </c>
      <c r="G131" s="245" t="s">
        <v>280</v>
      </c>
      <c r="H131" s="246">
        <v>1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0.0014499999999999999</v>
      </c>
      <c r="R131" s="221">
        <f>Q131*H131</f>
        <v>0.0014499999999999999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246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235</v>
      </c>
      <c r="BM131" s="223" t="s">
        <v>5899</v>
      </c>
    </row>
    <row r="132" s="2" customFormat="1" ht="16.5" customHeight="1">
      <c r="A132" s="38"/>
      <c r="B132" s="39"/>
      <c r="C132" s="242" t="s">
        <v>272</v>
      </c>
      <c r="D132" s="242" t="s">
        <v>243</v>
      </c>
      <c r="E132" s="243" t="s">
        <v>295</v>
      </c>
      <c r="F132" s="244" t="s">
        <v>296</v>
      </c>
      <c r="G132" s="245" t="s">
        <v>280</v>
      </c>
      <c r="H132" s="246">
        <v>1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0.0032299999999999998</v>
      </c>
      <c r="R132" s="221">
        <f>Q132*H132</f>
        <v>0.0032299999999999998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246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235</v>
      </c>
      <c r="BM132" s="223" t="s">
        <v>5900</v>
      </c>
    </row>
    <row r="133" s="2" customFormat="1" ht="16.5" customHeight="1">
      <c r="A133" s="38"/>
      <c r="B133" s="39"/>
      <c r="C133" s="242" t="s">
        <v>277</v>
      </c>
      <c r="D133" s="242" t="s">
        <v>243</v>
      </c>
      <c r="E133" s="243" t="s">
        <v>2958</v>
      </c>
      <c r="F133" s="244" t="s">
        <v>2959</v>
      </c>
      <c r="G133" s="245" t="s">
        <v>280</v>
      </c>
      <c r="H133" s="246">
        <v>1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0.0058100000000000001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246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235</v>
      </c>
      <c r="BM133" s="223" t="s">
        <v>5901</v>
      </c>
    </row>
    <row r="134" s="2" customFormat="1" ht="16.5" customHeight="1">
      <c r="A134" s="38"/>
      <c r="B134" s="39"/>
      <c r="C134" s="242" t="s">
        <v>283</v>
      </c>
      <c r="D134" s="242" t="s">
        <v>243</v>
      </c>
      <c r="E134" s="243" t="s">
        <v>314</v>
      </c>
      <c r="F134" s="244" t="s">
        <v>315</v>
      </c>
      <c r="G134" s="245" t="s">
        <v>280</v>
      </c>
      <c r="H134" s="246">
        <v>1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0.00098999999999999999</v>
      </c>
      <c r="R134" s="221">
        <f>Q134*H134</f>
        <v>0.00098999999999999999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246</v>
      </c>
      <c r="AT134" s="223" t="s">
        <v>243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235</v>
      </c>
      <c r="BM134" s="223" t="s">
        <v>5902</v>
      </c>
    </row>
    <row r="135" s="2" customFormat="1" ht="24.15" customHeight="1">
      <c r="A135" s="38"/>
      <c r="B135" s="39"/>
      <c r="C135" s="212" t="s">
        <v>987</v>
      </c>
      <c r="D135" s="212" t="s">
        <v>205</v>
      </c>
      <c r="E135" s="213" t="s">
        <v>273</v>
      </c>
      <c r="F135" s="214" t="s">
        <v>274</v>
      </c>
      <c r="G135" s="215" t="s">
        <v>268</v>
      </c>
      <c r="H135" s="216">
        <v>5400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0.004725</v>
      </c>
      <c r="T135" s="222">
        <f>S135*H135</f>
        <v>25.515000000000001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235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235</v>
      </c>
      <c r="BM135" s="223" t="s">
        <v>5903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276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24.15" customHeight="1">
      <c r="A137" s="38"/>
      <c r="B137" s="39"/>
      <c r="C137" s="212" t="s">
        <v>235</v>
      </c>
      <c r="D137" s="212" t="s">
        <v>205</v>
      </c>
      <c r="E137" s="213" t="s">
        <v>5904</v>
      </c>
      <c r="F137" s="214" t="s">
        <v>5905</v>
      </c>
      <c r="G137" s="215" t="s">
        <v>268</v>
      </c>
      <c r="H137" s="216">
        <v>5800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6.9999999999999994E-05</v>
      </c>
      <c r="R137" s="221">
        <f>Q137*H137</f>
        <v>0.40599999999999997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235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235</v>
      </c>
      <c r="BM137" s="223" t="s">
        <v>5906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5907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16.5" customHeight="1">
      <c r="A139" s="38"/>
      <c r="B139" s="39"/>
      <c r="C139" s="242" t="s">
        <v>290</v>
      </c>
      <c r="D139" s="242" t="s">
        <v>243</v>
      </c>
      <c r="E139" s="243" t="s">
        <v>5908</v>
      </c>
      <c r="F139" s="244" t="s">
        <v>5909</v>
      </c>
      <c r="G139" s="245" t="s">
        <v>218</v>
      </c>
      <c r="H139" s="246">
        <v>1.5960000000000001</v>
      </c>
      <c r="I139" s="247"/>
      <c r="J139" s="248">
        <f>ROUND(I139*H139,2)</f>
        <v>0</v>
      </c>
      <c r="K139" s="244" t="s">
        <v>209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1</v>
      </c>
      <c r="R139" s="221">
        <f>Q139*H139</f>
        <v>1.5960000000000001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680</v>
      </c>
      <c r="AT139" s="223" t="s">
        <v>243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680</v>
      </c>
      <c r="BM139" s="223" t="s">
        <v>5910</v>
      </c>
    </row>
    <row r="140" s="2" customFormat="1" ht="24.15" customHeight="1">
      <c r="A140" s="38"/>
      <c r="B140" s="39"/>
      <c r="C140" s="212" t="s">
        <v>294</v>
      </c>
      <c r="D140" s="212" t="s">
        <v>205</v>
      </c>
      <c r="E140" s="213" t="s">
        <v>3043</v>
      </c>
      <c r="F140" s="214" t="s">
        <v>3044</v>
      </c>
      <c r="G140" s="215" t="s">
        <v>218</v>
      </c>
      <c r="H140" s="216">
        <v>62.018999999999998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235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235</v>
      </c>
      <c r="BM140" s="223" t="s">
        <v>5911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3046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3443</v>
      </c>
      <c r="F142" s="210" t="s">
        <v>3444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SUM(P143:P144)</f>
        <v>0</v>
      </c>
      <c r="Q142" s="204"/>
      <c r="R142" s="205">
        <f>SUM(R143:R144)</f>
        <v>0</v>
      </c>
      <c r="S142" s="204"/>
      <c r="T142" s="20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72</v>
      </c>
      <c r="AU142" s="208" t="s">
        <v>80</v>
      </c>
      <c r="AY142" s="207" t="s">
        <v>202</v>
      </c>
      <c r="BK142" s="209">
        <f>SUM(BK143:BK144)</f>
        <v>0</v>
      </c>
    </row>
    <row r="143" s="2" customFormat="1" ht="24.15" customHeight="1">
      <c r="A143" s="38"/>
      <c r="B143" s="39"/>
      <c r="C143" s="212" t="s">
        <v>298</v>
      </c>
      <c r="D143" s="212" t="s">
        <v>205</v>
      </c>
      <c r="E143" s="213" t="s">
        <v>3676</v>
      </c>
      <c r="F143" s="214" t="s">
        <v>3677</v>
      </c>
      <c r="G143" s="215" t="s">
        <v>218</v>
      </c>
      <c r="H143" s="216">
        <v>0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235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235</v>
      </c>
      <c r="BM143" s="223" t="s">
        <v>5912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3679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12" customFormat="1" ht="22.8" customHeight="1">
      <c r="A145" s="12"/>
      <c r="B145" s="196"/>
      <c r="C145" s="197"/>
      <c r="D145" s="198" t="s">
        <v>72</v>
      </c>
      <c r="E145" s="210" t="s">
        <v>333</v>
      </c>
      <c r="F145" s="210" t="s">
        <v>334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SUM(P146:P152)</f>
        <v>0</v>
      </c>
      <c r="Q145" s="204"/>
      <c r="R145" s="205">
        <f>SUM(R146:R152)</f>
        <v>76.404637999999991</v>
      </c>
      <c r="S145" s="204"/>
      <c r="T145" s="206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82</v>
      </c>
      <c r="AT145" s="208" t="s">
        <v>72</v>
      </c>
      <c r="AU145" s="208" t="s">
        <v>80</v>
      </c>
      <c r="AY145" s="207" t="s">
        <v>202</v>
      </c>
      <c r="BK145" s="209">
        <f>SUM(BK146:BK152)</f>
        <v>0</v>
      </c>
    </row>
    <row r="146" s="2" customFormat="1" ht="24.15" customHeight="1">
      <c r="A146" s="38"/>
      <c r="B146" s="39"/>
      <c r="C146" s="212" t="s">
        <v>302</v>
      </c>
      <c r="D146" s="212" t="s">
        <v>205</v>
      </c>
      <c r="E146" s="213" t="s">
        <v>373</v>
      </c>
      <c r="F146" s="214" t="s">
        <v>374</v>
      </c>
      <c r="G146" s="215" t="s">
        <v>208</v>
      </c>
      <c r="H146" s="216">
        <v>1</v>
      </c>
      <c r="I146" s="217"/>
      <c r="J146" s="218">
        <f>ROUND(I146*H146,2)</f>
        <v>0</v>
      </c>
      <c r="K146" s="214" t="s">
        <v>209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0.0095499999999999995</v>
      </c>
      <c r="R146" s="221">
        <f>Q146*H146</f>
        <v>0.0095499999999999995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235</v>
      </c>
      <c r="AT146" s="223" t="s">
        <v>205</v>
      </c>
      <c r="AU146" s="223" t="s">
        <v>82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235</v>
      </c>
      <c r="BM146" s="223" t="s">
        <v>5913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376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82</v>
      </c>
    </row>
    <row r="148" s="2" customFormat="1" ht="21.75" customHeight="1">
      <c r="A148" s="38"/>
      <c r="B148" s="39"/>
      <c r="C148" s="212" t="s">
        <v>7</v>
      </c>
      <c r="D148" s="212" t="s">
        <v>205</v>
      </c>
      <c r="E148" s="213" t="s">
        <v>398</v>
      </c>
      <c r="F148" s="214" t="s">
        <v>5914</v>
      </c>
      <c r="G148" s="215" t="s">
        <v>208</v>
      </c>
      <c r="H148" s="216">
        <v>1156.0999999999999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0.06608</v>
      </c>
      <c r="R148" s="221">
        <f>Q148*H148</f>
        <v>76.395087999999987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235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235</v>
      </c>
      <c r="BM148" s="223" t="s">
        <v>5915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401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13" customFormat="1">
      <c r="A150" s="13"/>
      <c r="B150" s="230"/>
      <c r="C150" s="231"/>
      <c r="D150" s="232" t="s">
        <v>221</v>
      </c>
      <c r="E150" s="231"/>
      <c r="F150" s="234" t="s">
        <v>5916</v>
      </c>
      <c r="G150" s="231"/>
      <c r="H150" s="235">
        <v>1156.0999999999999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221</v>
      </c>
      <c r="AU150" s="241" t="s">
        <v>82</v>
      </c>
      <c r="AV150" s="13" t="s">
        <v>82</v>
      </c>
      <c r="AW150" s="13" t="s">
        <v>4</v>
      </c>
      <c r="AX150" s="13" t="s">
        <v>80</v>
      </c>
      <c r="AY150" s="241" t="s">
        <v>202</v>
      </c>
    </row>
    <row r="151" s="2" customFormat="1" ht="24.15" customHeight="1">
      <c r="A151" s="38"/>
      <c r="B151" s="39"/>
      <c r="C151" s="212" t="s">
        <v>309</v>
      </c>
      <c r="D151" s="212" t="s">
        <v>205</v>
      </c>
      <c r="E151" s="213" t="s">
        <v>403</v>
      </c>
      <c r="F151" s="214" t="s">
        <v>404</v>
      </c>
      <c r="G151" s="215" t="s">
        <v>218</v>
      </c>
      <c r="H151" s="216">
        <v>76.405000000000001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235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235</v>
      </c>
      <c r="BM151" s="223" t="s">
        <v>5917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406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407</v>
      </c>
      <c r="F153" s="210" t="s">
        <v>408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SUM(P154:P215)</f>
        <v>0</v>
      </c>
      <c r="Q153" s="204"/>
      <c r="R153" s="205">
        <f>SUM(R154:R215)</f>
        <v>2.1428400000000001</v>
      </c>
      <c r="S153" s="204"/>
      <c r="T153" s="206">
        <f>SUM(T154:T215)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82</v>
      </c>
      <c r="AT153" s="208" t="s">
        <v>72</v>
      </c>
      <c r="AU153" s="208" t="s">
        <v>80</v>
      </c>
      <c r="AY153" s="207" t="s">
        <v>202</v>
      </c>
      <c r="BK153" s="209">
        <f>SUM(BK154:BK215)</f>
        <v>0</v>
      </c>
    </row>
    <row r="154" s="2" customFormat="1" ht="16.5" customHeight="1">
      <c r="A154" s="38"/>
      <c r="B154" s="39"/>
      <c r="C154" s="212" t="s">
        <v>313</v>
      </c>
      <c r="D154" s="212" t="s">
        <v>205</v>
      </c>
      <c r="E154" s="213" t="s">
        <v>3746</v>
      </c>
      <c r="F154" s="214" t="s">
        <v>3747</v>
      </c>
      <c r="G154" s="215" t="s">
        <v>412</v>
      </c>
      <c r="H154" s="216">
        <v>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0.0032399999999999998</v>
      </c>
      <c r="R154" s="221">
        <f>Q154*H154</f>
        <v>0.0064799999999999996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235</v>
      </c>
      <c r="BM154" s="223" t="s">
        <v>5918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3749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328</v>
      </c>
      <c r="D156" s="212" t="s">
        <v>205</v>
      </c>
      <c r="E156" s="213" t="s">
        <v>3750</v>
      </c>
      <c r="F156" s="214" t="s">
        <v>3751</v>
      </c>
      <c r="G156" s="215" t="s">
        <v>412</v>
      </c>
      <c r="H156" s="216">
        <v>36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0.0055300000000000002</v>
      </c>
      <c r="R156" s="221">
        <f>Q156*H156</f>
        <v>0.19908000000000001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235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235</v>
      </c>
      <c r="BM156" s="223" t="s">
        <v>5919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3753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16.5" customHeight="1">
      <c r="A158" s="38"/>
      <c r="B158" s="39"/>
      <c r="C158" s="212" t="s">
        <v>335</v>
      </c>
      <c r="D158" s="212" t="s">
        <v>205</v>
      </c>
      <c r="E158" s="213" t="s">
        <v>3754</v>
      </c>
      <c r="F158" s="214" t="s">
        <v>3755</v>
      </c>
      <c r="G158" s="215" t="s">
        <v>412</v>
      </c>
      <c r="H158" s="216">
        <v>1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0.0070400000000000003</v>
      </c>
      <c r="R158" s="221">
        <f>Q158*H158</f>
        <v>0.0070400000000000003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235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235</v>
      </c>
      <c r="BM158" s="223" t="s">
        <v>5920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3757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 ht="16.5" customHeight="1">
      <c r="A160" s="38"/>
      <c r="B160" s="39"/>
      <c r="C160" s="212" t="s">
        <v>340</v>
      </c>
      <c r="D160" s="212" t="s">
        <v>205</v>
      </c>
      <c r="E160" s="213" t="s">
        <v>3763</v>
      </c>
      <c r="F160" s="214" t="s">
        <v>3764</v>
      </c>
      <c r="G160" s="215" t="s">
        <v>412</v>
      </c>
      <c r="H160" s="216">
        <v>1</v>
      </c>
      <c r="I160" s="217"/>
      <c r="J160" s="218">
        <f>ROUND(I160*H160,2)</f>
        <v>0</v>
      </c>
      <c r="K160" s="214" t="s">
        <v>209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0.01149</v>
      </c>
      <c r="R160" s="221">
        <f>Q160*H160</f>
        <v>0.01149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235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235</v>
      </c>
      <c r="BM160" s="223" t="s">
        <v>5921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3766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82</v>
      </c>
    </row>
    <row r="162" s="2" customFormat="1" ht="16.5" customHeight="1">
      <c r="A162" s="38"/>
      <c r="B162" s="39"/>
      <c r="C162" s="212" t="s">
        <v>345</v>
      </c>
      <c r="D162" s="212" t="s">
        <v>205</v>
      </c>
      <c r="E162" s="213" t="s">
        <v>3775</v>
      </c>
      <c r="F162" s="214" t="s">
        <v>3776</v>
      </c>
      <c r="G162" s="215" t="s">
        <v>412</v>
      </c>
      <c r="H162" s="216">
        <v>1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0.022780000000000002</v>
      </c>
      <c r="R162" s="221">
        <f>Q162*H162</f>
        <v>0.022780000000000002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235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235</v>
      </c>
      <c r="BM162" s="223" t="s">
        <v>5922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3778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 ht="16.5" customHeight="1">
      <c r="A164" s="38"/>
      <c r="B164" s="39"/>
      <c r="C164" s="212" t="s">
        <v>351</v>
      </c>
      <c r="D164" s="212" t="s">
        <v>205</v>
      </c>
      <c r="E164" s="213" t="s">
        <v>3779</v>
      </c>
      <c r="F164" s="214" t="s">
        <v>3780</v>
      </c>
      <c r="G164" s="215" t="s">
        <v>412</v>
      </c>
      <c r="H164" s="216">
        <v>1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0.02605</v>
      </c>
      <c r="R164" s="221">
        <f>Q164*H164</f>
        <v>0.02605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235</v>
      </c>
      <c r="BM164" s="223" t="s">
        <v>5923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3782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 ht="16.5" customHeight="1">
      <c r="A166" s="38"/>
      <c r="B166" s="39"/>
      <c r="C166" s="242" t="s">
        <v>357</v>
      </c>
      <c r="D166" s="242" t="s">
        <v>243</v>
      </c>
      <c r="E166" s="243" t="s">
        <v>5924</v>
      </c>
      <c r="F166" s="244" t="s">
        <v>5925</v>
      </c>
      <c r="G166" s="245" t="s">
        <v>280</v>
      </c>
      <c r="H166" s="246">
        <v>1</v>
      </c>
      <c r="I166" s="247"/>
      <c r="J166" s="248">
        <f>ROUND(I166*H166,2)</f>
        <v>0</v>
      </c>
      <c r="K166" s="244" t="s">
        <v>209</v>
      </c>
      <c r="L166" s="249"/>
      <c r="M166" s="250" t="s">
        <v>19</v>
      </c>
      <c r="N166" s="251" t="s">
        <v>44</v>
      </c>
      <c r="O166" s="84"/>
      <c r="P166" s="221">
        <f>O166*H166</f>
        <v>0</v>
      </c>
      <c r="Q166" s="221">
        <v>0.078</v>
      </c>
      <c r="R166" s="221">
        <f>Q166*H166</f>
        <v>0.078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680</v>
      </c>
      <c r="AT166" s="223" t="s">
        <v>243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680</v>
      </c>
      <c r="BM166" s="223" t="s">
        <v>5926</v>
      </c>
    </row>
    <row r="167" s="2" customFormat="1" ht="16.5" customHeight="1">
      <c r="A167" s="38"/>
      <c r="B167" s="39"/>
      <c r="C167" s="242" t="s">
        <v>246</v>
      </c>
      <c r="D167" s="242" t="s">
        <v>243</v>
      </c>
      <c r="E167" s="243" t="s">
        <v>5927</v>
      </c>
      <c r="F167" s="244" t="s">
        <v>5928</v>
      </c>
      <c r="G167" s="245" t="s">
        <v>280</v>
      </c>
      <c r="H167" s="246">
        <v>1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0.023</v>
      </c>
      <c r="R167" s="221">
        <f>Q167*H167</f>
        <v>0.023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680</v>
      </c>
      <c r="AT167" s="223" t="s">
        <v>243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680</v>
      </c>
      <c r="BM167" s="223" t="s">
        <v>5929</v>
      </c>
    </row>
    <row r="168" s="2" customFormat="1" ht="16.5" customHeight="1">
      <c r="A168" s="38"/>
      <c r="B168" s="39"/>
      <c r="C168" s="242" t="s">
        <v>367</v>
      </c>
      <c r="D168" s="242" t="s">
        <v>243</v>
      </c>
      <c r="E168" s="243" t="s">
        <v>5930</v>
      </c>
      <c r="F168" s="244" t="s">
        <v>5931</v>
      </c>
      <c r="G168" s="245" t="s">
        <v>280</v>
      </c>
      <c r="H168" s="246">
        <v>1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0.012999999999999999</v>
      </c>
      <c r="R168" s="221">
        <f>Q168*H168</f>
        <v>0.012999999999999999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680</v>
      </c>
      <c r="AT168" s="223" t="s">
        <v>243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680</v>
      </c>
      <c r="BM168" s="223" t="s">
        <v>5932</v>
      </c>
    </row>
    <row r="169" s="2" customFormat="1" ht="24.9" customHeight="1">
      <c r="A169" s="38"/>
      <c r="B169" s="39"/>
      <c r="C169" s="242" t="s">
        <v>372</v>
      </c>
      <c r="D169" s="242" t="s">
        <v>243</v>
      </c>
      <c r="E169" s="243" t="s">
        <v>5933</v>
      </c>
      <c r="F169" s="244" t="s">
        <v>5934</v>
      </c>
      <c r="G169" s="245" t="s">
        <v>280</v>
      </c>
      <c r="H169" s="246">
        <v>1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4"/>
      <c r="P169" s="221">
        <f>O169*H169</f>
        <v>0</v>
      </c>
      <c r="Q169" s="221">
        <v>0.010500000000000001</v>
      </c>
      <c r="R169" s="221">
        <f>Q169*H169</f>
        <v>0.010500000000000001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680</v>
      </c>
      <c r="AT169" s="223" t="s">
        <v>243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680</v>
      </c>
      <c r="BM169" s="223" t="s">
        <v>5935</v>
      </c>
    </row>
    <row r="170" s="2" customFormat="1" ht="16.5" customHeight="1">
      <c r="A170" s="38"/>
      <c r="B170" s="39"/>
      <c r="C170" s="212" t="s">
        <v>317</v>
      </c>
      <c r="D170" s="212" t="s">
        <v>205</v>
      </c>
      <c r="E170" s="213" t="s">
        <v>5936</v>
      </c>
      <c r="F170" s="214" t="s">
        <v>5937</v>
      </c>
      <c r="G170" s="215" t="s">
        <v>412</v>
      </c>
      <c r="H170" s="216">
        <v>1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0.051990000000000001</v>
      </c>
      <c r="R170" s="221">
        <f>Q170*H170</f>
        <v>0.051990000000000001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235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235</v>
      </c>
      <c r="BM170" s="223" t="s">
        <v>5938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5939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 ht="16.5" customHeight="1">
      <c r="A172" s="38"/>
      <c r="B172" s="39"/>
      <c r="C172" s="212" t="s">
        <v>323</v>
      </c>
      <c r="D172" s="212" t="s">
        <v>205</v>
      </c>
      <c r="E172" s="213" t="s">
        <v>5940</v>
      </c>
      <c r="F172" s="214" t="s">
        <v>3784</v>
      </c>
      <c r="G172" s="215" t="s">
        <v>412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0.0044600000000000004</v>
      </c>
      <c r="R172" s="221">
        <f>Q172*H172</f>
        <v>0.0044600000000000004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235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5941</v>
      </c>
    </row>
    <row r="173" s="2" customFormat="1" ht="16.5" customHeight="1">
      <c r="A173" s="38"/>
      <c r="B173" s="39"/>
      <c r="C173" s="212" t="s">
        <v>377</v>
      </c>
      <c r="D173" s="212" t="s">
        <v>205</v>
      </c>
      <c r="E173" s="213" t="s">
        <v>5942</v>
      </c>
      <c r="F173" s="214" t="s">
        <v>5943</v>
      </c>
      <c r="G173" s="215" t="s">
        <v>412</v>
      </c>
      <c r="H173" s="216">
        <v>1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0.0080400000000000003</v>
      </c>
      <c r="R173" s="221">
        <f>Q173*H173</f>
        <v>0.0080400000000000003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235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235</v>
      </c>
      <c r="BM173" s="223" t="s">
        <v>5944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5945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12" t="s">
        <v>382</v>
      </c>
      <c r="D175" s="212" t="s">
        <v>205</v>
      </c>
      <c r="E175" s="213" t="s">
        <v>5946</v>
      </c>
      <c r="F175" s="214" t="s">
        <v>5947</v>
      </c>
      <c r="G175" s="215" t="s">
        <v>412</v>
      </c>
      <c r="H175" s="216">
        <v>30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0.01494</v>
      </c>
      <c r="R175" s="221">
        <f>Q175*H175</f>
        <v>0.44819999999999999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235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5948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5949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16.5" customHeight="1">
      <c r="A177" s="38"/>
      <c r="B177" s="39"/>
      <c r="C177" s="212" t="s">
        <v>387</v>
      </c>
      <c r="D177" s="212" t="s">
        <v>205</v>
      </c>
      <c r="E177" s="213" t="s">
        <v>5950</v>
      </c>
      <c r="F177" s="214" t="s">
        <v>5947</v>
      </c>
      <c r="G177" s="215" t="s">
        <v>412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0.01494</v>
      </c>
      <c r="R177" s="221">
        <f>Q177*H177</f>
        <v>0.01494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235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5951</v>
      </c>
    </row>
    <row r="178" s="2" customFormat="1" ht="16.5" customHeight="1">
      <c r="A178" s="38"/>
      <c r="B178" s="39"/>
      <c r="C178" s="212" t="s">
        <v>392</v>
      </c>
      <c r="D178" s="212" t="s">
        <v>205</v>
      </c>
      <c r="E178" s="213" t="s">
        <v>5952</v>
      </c>
      <c r="F178" s="214" t="s">
        <v>5953</v>
      </c>
      <c r="G178" s="215" t="s">
        <v>412</v>
      </c>
      <c r="H178" s="216">
        <v>1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0.01924</v>
      </c>
      <c r="R178" s="221">
        <f>Q178*H178</f>
        <v>0.01924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235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235</v>
      </c>
      <c r="BM178" s="223" t="s">
        <v>5954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5955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 ht="16.5" customHeight="1">
      <c r="A180" s="38"/>
      <c r="B180" s="39"/>
      <c r="C180" s="212" t="s">
        <v>397</v>
      </c>
      <c r="D180" s="212" t="s">
        <v>205</v>
      </c>
      <c r="E180" s="213" t="s">
        <v>5956</v>
      </c>
      <c r="F180" s="214" t="s">
        <v>5957</v>
      </c>
      <c r="G180" s="215" t="s">
        <v>412</v>
      </c>
      <c r="H180" s="216">
        <v>1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0.035490000000000001</v>
      </c>
      <c r="R180" s="221">
        <f>Q180*H180</f>
        <v>0.035490000000000001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5958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5959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 ht="16.5" customHeight="1">
      <c r="A182" s="38"/>
      <c r="B182" s="39"/>
      <c r="C182" s="212" t="s">
        <v>402</v>
      </c>
      <c r="D182" s="212" t="s">
        <v>205</v>
      </c>
      <c r="E182" s="213" t="s">
        <v>5960</v>
      </c>
      <c r="F182" s="214" t="s">
        <v>5961</v>
      </c>
      <c r="G182" s="215" t="s">
        <v>412</v>
      </c>
      <c r="H182" s="216">
        <v>1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0.098780000000000007</v>
      </c>
      <c r="R182" s="221">
        <f>Q182*H182</f>
        <v>0.098780000000000007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235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235</v>
      </c>
      <c r="BM182" s="223" t="s">
        <v>5962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5963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 ht="24.15" customHeight="1">
      <c r="A184" s="38"/>
      <c r="B184" s="39"/>
      <c r="C184" s="242" t="s">
        <v>409</v>
      </c>
      <c r="D184" s="242" t="s">
        <v>243</v>
      </c>
      <c r="E184" s="243" t="s">
        <v>470</v>
      </c>
      <c r="F184" s="244" t="s">
        <v>480</v>
      </c>
      <c r="G184" s="245" t="s">
        <v>280</v>
      </c>
      <c r="H184" s="246">
        <v>1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0.085999999999999993</v>
      </c>
      <c r="R184" s="221">
        <f>Q184*H184</f>
        <v>0.085999999999999993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246</v>
      </c>
      <c r="AT184" s="223" t="s">
        <v>243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235</v>
      </c>
      <c r="BM184" s="223" t="s">
        <v>5964</v>
      </c>
    </row>
    <row r="185" s="2" customFormat="1">
      <c r="A185" s="38"/>
      <c r="B185" s="39"/>
      <c r="C185" s="40"/>
      <c r="D185" s="232" t="s">
        <v>491</v>
      </c>
      <c r="E185" s="40"/>
      <c r="F185" s="252" t="s">
        <v>5965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491</v>
      </c>
      <c r="AU185" s="17" t="s">
        <v>82</v>
      </c>
    </row>
    <row r="186" s="2" customFormat="1" ht="16.5" customHeight="1">
      <c r="A186" s="38"/>
      <c r="B186" s="39"/>
      <c r="C186" s="242" t="s">
        <v>415</v>
      </c>
      <c r="D186" s="242" t="s">
        <v>243</v>
      </c>
      <c r="E186" s="243" t="s">
        <v>5966</v>
      </c>
      <c r="F186" s="244" t="s">
        <v>5967</v>
      </c>
      <c r="G186" s="245" t="s">
        <v>280</v>
      </c>
      <c r="H186" s="246">
        <v>3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0.085999999999999993</v>
      </c>
      <c r="R186" s="221">
        <f>Q186*H186</f>
        <v>0.25800000000000001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246</v>
      </c>
      <c r="AT186" s="223" t="s">
        <v>243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5968</v>
      </c>
    </row>
    <row r="187" s="2" customFormat="1" ht="16.5" customHeight="1">
      <c r="A187" s="38"/>
      <c r="B187" s="39"/>
      <c r="C187" s="212" t="s">
        <v>419</v>
      </c>
      <c r="D187" s="212" t="s">
        <v>205</v>
      </c>
      <c r="E187" s="213" t="s">
        <v>5969</v>
      </c>
      <c r="F187" s="214" t="s">
        <v>5970</v>
      </c>
      <c r="G187" s="215" t="s">
        <v>412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0.17105000000000001</v>
      </c>
      <c r="R187" s="221">
        <f>Q187*H187</f>
        <v>0.17105000000000001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235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235</v>
      </c>
      <c r="BM187" s="223" t="s">
        <v>5971</v>
      </c>
    </row>
    <row r="188" s="2" customFormat="1" ht="21.75" customHeight="1">
      <c r="A188" s="38"/>
      <c r="B188" s="39"/>
      <c r="C188" s="212" t="s">
        <v>424</v>
      </c>
      <c r="D188" s="212" t="s">
        <v>205</v>
      </c>
      <c r="E188" s="213" t="s">
        <v>5972</v>
      </c>
      <c r="F188" s="214" t="s">
        <v>5973</v>
      </c>
      <c r="G188" s="215" t="s">
        <v>412</v>
      </c>
      <c r="H188" s="216">
        <v>3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0.01289</v>
      </c>
      <c r="R188" s="221">
        <f>Q188*H188</f>
        <v>0.038670000000000003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235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235</v>
      </c>
      <c r="BM188" s="223" t="s">
        <v>5974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5975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 ht="16.5" customHeight="1">
      <c r="A190" s="38"/>
      <c r="B190" s="39"/>
      <c r="C190" s="212" t="s">
        <v>428</v>
      </c>
      <c r="D190" s="212" t="s">
        <v>205</v>
      </c>
      <c r="E190" s="213" t="s">
        <v>3850</v>
      </c>
      <c r="F190" s="214" t="s">
        <v>3851</v>
      </c>
      <c r="G190" s="215" t="s">
        <v>412</v>
      </c>
      <c r="H190" s="216">
        <v>0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0.0018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235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235</v>
      </c>
      <c r="BM190" s="223" t="s">
        <v>5976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3853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 ht="16.5" customHeight="1">
      <c r="A192" s="38"/>
      <c r="B192" s="39"/>
      <c r="C192" s="212" t="s">
        <v>433</v>
      </c>
      <c r="D192" s="212" t="s">
        <v>205</v>
      </c>
      <c r="E192" s="213" t="s">
        <v>494</v>
      </c>
      <c r="F192" s="214" t="s">
        <v>495</v>
      </c>
      <c r="G192" s="215" t="s">
        <v>412</v>
      </c>
      <c r="H192" s="216">
        <v>4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0.0028400000000000001</v>
      </c>
      <c r="R192" s="221">
        <f>Q192*H192</f>
        <v>0.01136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235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235</v>
      </c>
      <c r="BM192" s="223" t="s">
        <v>5977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497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2" customFormat="1" ht="16.5" customHeight="1">
      <c r="A194" s="38"/>
      <c r="B194" s="39"/>
      <c r="C194" s="212" t="s">
        <v>438</v>
      </c>
      <c r="D194" s="212" t="s">
        <v>205</v>
      </c>
      <c r="E194" s="213" t="s">
        <v>499</v>
      </c>
      <c r="F194" s="214" t="s">
        <v>3855</v>
      </c>
      <c r="G194" s="215" t="s">
        <v>412</v>
      </c>
      <c r="H194" s="216">
        <v>0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0.0028400000000000001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235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235</v>
      </c>
      <c r="BM194" s="223" t="s">
        <v>5978</v>
      </c>
    </row>
    <row r="195" s="2" customFormat="1" ht="16.5" customHeight="1">
      <c r="A195" s="38"/>
      <c r="B195" s="39"/>
      <c r="C195" s="212" t="s">
        <v>443</v>
      </c>
      <c r="D195" s="212" t="s">
        <v>205</v>
      </c>
      <c r="E195" s="213" t="s">
        <v>503</v>
      </c>
      <c r="F195" s="214" t="s">
        <v>504</v>
      </c>
      <c r="G195" s="215" t="s">
        <v>412</v>
      </c>
      <c r="H195" s="216">
        <v>24</v>
      </c>
      <c r="I195" s="217"/>
      <c r="J195" s="218">
        <f>ROUND(I195*H195,2)</f>
        <v>0</v>
      </c>
      <c r="K195" s="214" t="s">
        <v>209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0.0047200000000000002</v>
      </c>
      <c r="R195" s="221">
        <f>Q195*H195</f>
        <v>0.11328000000000001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235</v>
      </c>
      <c r="AT195" s="223" t="s">
        <v>205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5979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506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82</v>
      </c>
    </row>
    <row r="197" s="2" customFormat="1" ht="16.5" customHeight="1">
      <c r="A197" s="38"/>
      <c r="B197" s="39"/>
      <c r="C197" s="212" t="s">
        <v>447</v>
      </c>
      <c r="D197" s="212" t="s">
        <v>205</v>
      </c>
      <c r="E197" s="213" t="s">
        <v>3861</v>
      </c>
      <c r="F197" s="214" t="s">
        <v>500</v>
      </c>
      <c r="G197" s="215" t="s">
        <v>412</v>
      </c>
      <c r="H197" s="216">
        <v>2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0.0047200000000000002</v>
      </c>
      <c r="R197" s="221">
        <f>Q197*H197</f>
        <v>0.0094400000000000005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235</v>
      </c>
      <c r="AT197" s="223" t="s">
        <v>205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5980</v>
      </c>
    </row>
    <row r="198" s="2" customFormat="1" ht="16.5" customHeight="1">
      <c r="A198" s="38"/>
      <c r="B198" s="39"/>
      <c r="C198" s="212" t="s">
        <v>451</v>
      </c>
      <c r="D198" s="212" t="s">
        <v>205</v>
      </c>
      <c r="E198" s="213" t="s">
        <v>508</v>
      </c>
      <c r="F198" s="214" t="s">
        <v>509</v>
      </c>
      <c r="G198" s="215" t="s">
        <v>412</v>
      </c>
      <c r="H198" s="216">
        <v>4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0.0061700000000000001</v>
      </c>
      <c r="R198" s="221">
        <f>Q198*H198</f>
        <v>0.024680000000000001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235</v>
      </c>
      <c r="BM198" s="223" t="s">
        <v>5981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511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16.5" customHeight="1">
      <c r="A200" s="38"/>
      <c r="B200" s="39"/>
      <c r="C200" s="212" t="s">
        <v>455</v>
      </c>
      <c r="D200" s="212" t="s">
        <v>205</v>
      </c>
      <c r="E200" s="213" t="s">
        <v>513</v>
      </c>
      <c r="F200" s="214" t="s">
        <v>514</v>
      </c>
      <c r="G200" s="215" t="s">
        <v>412</v>
      </c>
      <c r="H200" s="216">
        <v>0</v>
      </c>
      <c r="I200" s="217"/>
      <c r="J200" s="218">
        <f>ROUND(I200*H200,2)</f>
        <v>0</v>
      </c>
      <c r="K200" s="214" t="s">
        <v>209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0.0084499999999999992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235</v>
      </c>
      <c r="AT200" s="223" t="s">
        <v>205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235</v>
      </c>
      <c r="BM200" s="223" t="s">
        <v>5982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516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 ht="16.5" customHeight="1">
      <c r="A202" s="38"/>
      <c r="B202" s="39"/>
      <c r="C202" s="212" t="s">
        <v>460</v>
      </c>
      <c r="D202" s="212" t="s">
        <v>205</v>
      </c>
      <c r="E202" s="213" t="s">
        <v>3871</v>
      </c>
      <c r="F202" s="214" t="s">
        <v>3872</v>
      </c>
      <c r="G202" s="215" t="s">
        <v>412</v>
      </c>
      <c r="H202" s="216">
        <v>6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0.0096299999999999997</v>
      </c>
      <c r="R202" s="221">
        <f>Q202*H202</f>
        <v>0.057779999999999998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235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235</v>
      </c>
      <c r="BM202" s="223" t="s">
        <v>5983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3874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2" customFormat="1" ht="16.5" customHeight="1">
      <c r="A204" s="38"/>
      <c r="B204" s="39"/>
      <c r="C204" s="212" t="s">
        <v>464</v>
      </c>
      <c r="D204" s="212" t="s">
        <v>205</v>
      </c>
      <c r="E204" s="213" t="s">
        <v>517</v>
      </c>
      <c r="F204" s="214" t="s">
        <v>518</v>
      </c>
      <c r="G204" s="215" t="s">
        <v>412</v>
      </c>
      <c r="H204" s="216">
        <v>0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0.011679999999999999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5984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520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 ht="16.5" customHeight="1">
      <c r="A206" s="38"/>
      <c r="B206" s="39"/>
      <c r="C206" s="212" t="s">
        <v>469</v>
      </c>
      <c r="D206" s="212" t="s">
        <v>205</v>
      </c>
      <c r="E206" s="213" t="s">
        <v>3879</v>
      </c>
      <c r="F206" s="214" t="s">
        <v>3880</v>
      </c>
      <c r="G206" s="215" t="s">
        <v>412</v>
      </c>
      <c r="H206" s="216">
        <v>0</v>
      </c>
      <c r="I206" s="217"/>
      <c r="J206" s="218">
        <f>ROUND(I206*H206,2)</f>
        <v>0</v>
      </c>
      <c r="K206" s="214" t="s">
        <v>209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0.015270000000000001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235</v>
      </c>
      <c r="AT206" s="223" t="s">
        <v>205</v>
      </c>
      <c r="AU206" s="223" t="s">
        <v>82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235</v>
      </c>
      <c r="BM206" s="223" t="s">
        <v>5985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3882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82</v>
      </c>
    </row>
    <row r="208" s="2" customFormat="1" ht="16.5" customHeight="1">
      <c r="A208" s="38"/>
      <c r="B208" s="39"/>
      <c r="C208" s="212" t="s">
        <v>473</v>
      </c>
      <c r="D208" s="212" t="s">
        <v>205</v>
      </c>
      <c r="E208" s="213" t="s">
        <v>522</v>
      </c>
      <c r="F208" s="214" t="s">
        <v>523</v>
      </c>
      <c r="G208" s="215" t="s">
        <v>412</v>
      </c>
      <c r="H208" s="216">
        <v>4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0.01951</v>
      </c>
      <c r="R208" s="221">
        <f>Q208*H208</f>
        <v>0.078039999999999998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235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235</v>
      </c>
      <c r="BM208" s="223" t="s">
        <v>5986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525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2" customFormat="1" ht="16.5" customHeight="1">
      <c r="A210" s="38"/>
      <c r="B210" s="39"/>
      <c r="C210" s="212" t="s">
        <v>478</v>
      </c>
      <c r="D210" s="212" t="s">
        <v>205</v>
      </c>
      <c r="E210" s="213" t="s">
        <v>3887</v>
      </c>
      <c r="F210" s="214" t="s">
        <v>3888</v>
      </c>
      <c r="G210" s="215" t="s">
        <v>412</v>
      </c>
      <c r="H210" s="216">
        <v>2</v>
      </c>
      <c r="I210" s="217"/>
      <c r="J210" s="218">
        <f>ROUND(I210*H210,2)</f>
        <v>0</v>
      </c>
      <c r="K210" s="214" t="s">
        <v>209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0.020930000000000001</v>
      </c>
      <c r="R210" s="221">
        <f>Q210*H210</f>
        <v>0.041860000000000001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235</v>
      </c>
      <c r="AT210" s="223" t="s">
        <v>205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235</v>
      </c>
      <c r="BM210" s="223" t="s">
        <v>5987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3890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82</v>
      </c>
    </row>
    <row r="212" s="2" customFormat="1" ht="16.5" customHeight="1">
      <c r="A212" s="38"/>
      <c r="B212" s="39"/>
      <c r="C212" s="212" t="s">
        <v>482</v>
      </c>
      <c r="D212" s="212" t="s">
        <v>205</v>
      </c>
      <c r="E212" s="213" t="s">
        <v>5988</v>
      </c>
      <c r="F212" s="214" t="s">
        <v>5989</v>
      </c>
      <c r="G212" s="215" t="s">
        <v>412</v>
      </c>
      <c r="H212" s="216">
        <v>4</v>
      </c>
      <c r="I212" s="217"/>
      <c r="J212" s="218">
        <f>ROUND(I212*H212,2)</f>
        <v>0</v>
      </c>
      <c r="K212" s="214" t="s">
        <v>209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0.043529999999999999</v>
      </c>
      <c r="R212" s="221">
        <f>Q212*H212</f>
        <v>0.17412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235</v>
      </c>
      <c r="AT212" s="223" t="s">
        <v>205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235</v>
      </c>
      <c r="BM212" s="223" t="s">
        <v>5990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5991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82</v>
      </c>
    </row>
    <row r="214" s="2" customFormat="1" ht="24.15" customHeight="1">
      <c r="A214" s="38"/>
      <c r="B214" s="39"/>
      <c r="C214" s="212" t="s">
        <v>487</v>
      </c>
      <c r="D214" s="212" t="s">
        <v>205</v>
      </c>
      <c r="E214" s="213" t="s">
        <v>4044</v>
      </c>
      <c r="F214" s="214" t="s">
        <v>4045</v>
      </c>
      <c r="G214" s="215" t="s">
        <v>218</v>
      </c>
      <c r="H214" s="216">
        <v>2.0179999999999998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235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235</v>
      </c>
      <c r="BM214" s="223" t="s">
        <v>5992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4047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602</v>
      </c>
      <c r="F216" s="210" t="s">
        <v>603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SUM(P217:P224)</f>
        <v>0</v>
      </c>
      <c r="Q216" s="204"/>
      <c r="R216" s="205">
        <f>SUM(R217:R224)</f>
        <v>0.013250000000000001</v>
      </c>
      <c r="S216" s="204"/>
      <c r="T216" s="206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82</v>
      </c>
      <c r="AT216" s="208" t="s">
        <v>72</v>
      </c>
      <c r="AU216" s="208" t="s">
        <v>80</v>
      </c>
      <c r="AY216" s="207" t="s">
        <v>202</v>
      </c>
      <c r="BK216" s="209">
        <f>SUM(BK217:BK224)</f>
        <v>0</v>
      </c>
    </row>
    <row r="217" s="2" customFormat="1" ht="24.15" customHeight="1">
      <c r="A217" s="38"/>
      <c r="B217" s="39"/>
      <c r="C217" s="212" t="s">
        <v>493</v>
      </c>
      <c r="D217" s="212" t="s">
        <v>205</v>
      </c>
      <c r="E217" s="213" t="s">
        <v>605</v>
      </c>
      <c r="F217" s="214" t="s">
        <v>606</v>
      </c>
      <c r="G217" s="215" t="s">
        <v>280</v>
      </c>
      <c r="H217" s="216">
        <v>250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235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5993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608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>
      <c r="A219" s="38"/>
      <c r="B219" s="39"/>
      <c r="C219" s="40"/>
      <c r="D219" s="232" t="s">
        <v>491</v>
      </c>
      <c r="E219" s="40"/>
      <c r="F219" s="252" t="s">
        <v>609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491</v>
      </c>
      <c r="AU219" s="17" t="s">
        <v>82</v>
      </c>
    </row>
    <row r="220" s="2" customFormat="1" ht="16.5" customHeight="1">
      <c r="A220" s="38"/>
      <c r="B220" s="39"/>
      <c r="C220" s="212" t="s">
        <v>498</v>
      </c>
      <c r="D220" s="212" t="s">
        <v>205</v>
      </c>
      <c r="E220" s="213" t="s">
        <v>611</v>
      </c>
      <c r="F220" s="214" t="s">
        <v>612</v>
      </c>
      <c r="G220" s="215" t="s">
        <v>280</v>
      </c>
      <c r="H220" s="216">
        <v>4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5994</v>
      </c>
    </row>
    <row r="221" s="2" customFormat="1" ht="16.5" customHeight="1">
      <c r="A221" s="38"/>
      <c r="B221" s="39"/>
      <c r="C221" s="242" t="s">
        <v>502</v>
      </c>
      <c r="D221" s="242" t="s">
        <v>243</v>
      </c>
      <c r="E221" s="243" t="s">
        <v>615</v>
      </c>
      <c r="F221" s="244" t="s">
        <v>616</v>
      </c>
      <c r="G221" s="245" t="s">
        <v>208</v>
      </c>
      <c r="H221" s="246">
        <v>125</v>
      </c>
      <c r="I221" s="247"/>
      <c r="J221" s="248">
        <f>ROUND(I221*H221,2)</f>
        <v>0</v>
      </c>
      <c r="K221" s="244" t="s">
        <v>19</v>
      </c>
      <c r="L221" s="249"/>
      <c r="M221" s="250" t="s">
        <v>19</v>
      </c>
      <c r="N221" s="251" t="s">
        <v>44</v>
      </c>
      <c r="O221" s="84"/>
      <c r="P221" s="221">
        <f>O221*H221</f>
        <v>0</v>
      </c>
      <c r="Q221" s="221">
        <v>9.0000000000000006E-05</v>
      </c>
      <c r="R221" s="221">
        <f>Q221*H221</f>
        <v>0.011250000000000001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246</v>
      </c>
      <c r="AT221" s="223" t="s">
        <v>243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235</v>
      </c>
      <c r="BM221" s="223" t="s">
        <v>5995</v>
      </c>
    </row>
    <row r="222" s="13" customFormat="1">
      <c r="A222" s="13"/>
      <c r="B222" s="230"/>
      <c r="C222" s="231"/>
      <c r="D222" s="232" t="s">
        <v>221</v>
      </c>
      <c r="E222" s="233" t="s">
        <v>19</v>
      </c>
      <c r="F222" s="234" t="s">
        <v>5996</v>
      </c>
      <c r="G222" s="231"/>
      <c r="H222" s="235">
        <v>125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221</v>
      </c>
      <c r="AU222" s="241" t="s">
        <v>82</v>
      </c>
      <c r="AV222" s="13" t="s">
        <v>82</v>
      </c>
      <c r="AW222" s="13" t="s">
        <v>35</v>
      </c>
      <c r="AX222" s="13" t="s">
        <v>80</v>
      </c>
      <c r="AY222" s="241" t="s">
        <v>202</v>
      </c>
    </row>
    <row r="223" s="2" customFormat="1" ht="16.5" customHeight="1">
      <c r="A223" s="38"/>
      <c r="B223" s="39"/>
      <c r="C223" s="242" t="s">
        <v>507</v>
      </c>
      <c r="D223" s="242" t="s">
        <v>243</v>
      </c>
      <c r="E223" s="243" t="s">
        <v>619</v>
      </c>
      <c r="F223" s="244" t="s">
        <v>620</v>
      </c>
      <c r="G223" s="245" t="s">
        <v>621</v>
      </c>
      <c r="H223" s="246">
        <v>4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4"/>
      <c r="P223" s="221">
        <f>O223*H223</f>
        <v>0</v>
      </c>
      <c r="Q223" s="221">
        <v>0.00050000000000000001</v>
      </c>
      <c r="R223" s="221">
        <f>Q223*H223</f>
        <v>0.002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246</v>
      </c>
      <c r="AT223" s="223" t="s">
        <v>243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5997</v>
      </c>
    </row>
    <row r="224" s="2" customFormat="1">
      <c r="A224" s="38"/>
      <c r="B224" s="39"/>
      <c r="C224" s="40"/>
      <c r="D224" s="232" t="s">
        <v>491</v>
      </c>
      <c r="E224" s="40"/>
      <c r="F224" s="252" t="s">
        <v>492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491</v>
      </c>
      <c r="AU224" s="17" t="s">
        <v>82</v>
      </c>
    </row>
    <row r="225" s="12" customFormat="1" ht="25.92" customHeight="1">
      <c r="A225" s="12"/>
      <c r="B225" s="196"/>
      <c r="C225" s="197"/>
      <c r="D225" s="198" t="s">
        <v>72</v>
      </c>
      <c r="E225" s="199" t="s">
        <v>243</v>
      </c>
      <c r="F225" s="199" t="s">
        <v>669</v>
      </c>
      <c r="G225" s="197"/>
      <c r="H225" s="197"/>
      <c r="I225" s="200"/>
      <c r="J225" s="201">
        <f>BK225</f>
        <v>0</v>
      </c>
      <c r="K225" s="197"/>
      <c r="L225" s="202"/>
      <c r="M225" s="203"/>
      <c r="N225" s="204"/>
      <c r="O225" s="204"/>
      <c r="P225" s="205">
        <f>P226</f>
        <v>0</v>
      </c>
      <c r="Q225" s="204"/>
      <c r="R225" s="205">
        <f>R226</f>
        <v>44.358730000000001</v>
      </c>
      <c r="S225" s="204"/>
      <c r="T225" s="206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227</v>
      </c>
      <c r="AT225" s="208" t="s">
        <v>72</v>
      </c>
      <c r="AU225" s="208" t="s">
        <v>73</v>
      </c>
      <c r="AY225" s="207" t="s">
        <v>202</v>
      </c>
      <c r="BK225" s="209">
        <f>BK226</f>
        <v>0</v>
      </c>
    </row>
    <row r="226" s="12" customFormat="1" ht="22.8" customHeight="1">
      <c r="A226" s="12"/>
      <c r="B226" s="196"/>
      <c r="C226" s="197"/>
      <c r="D226" s="198" t="s">
        <v>72</v>
      </c>
      <c r="E226" s="210" t="s">
        <v>670</v>
      </c>
      <c r="F226" s="210" t="s">
        <v>671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SUM(P227:P359)</f>
        <v>0</v>
      </c>
      <c r="Q226" s="204"/>
      <c r="R226" s="205">
        <f>SUM(R227:R359)</f>
        <v>44.358730000000001</v>
      </c>
      <c r="S226" s="204"/>
      <c r="T226" s="206">
        <f>SUM(T227:T359)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227</v>
      </c>
      <c r="AT226" s="208" t="s">
        <v>72</v>
      </c>
      <c r="AU226" s="208" t="s">
        <v>80</v>
      </c>
      <c r="AY226" s="207" t="s">
        <v>202</v>
      </c>
      <c r="BK226" s="209">
        <f>SUM(BK227:BK359)</f>
        <v>0</v>
      </c>
    </row>
    <row r="227" s="2" customFormat="1" ht="16.5" customHeight="1">
      <c r="A227" s="38"/>
      <c r="B227" s="39"/>
      <c r="C227" s="212" t="s">
        <v>512</v>
      </c>
      <c r="D227" s="212" t="s">
        <v>205</v>
      </c>
      <c r="E227" s="213" t="s">
        <v>779</v>
      </c>
      <c r="F227" s="214" t="s">
        <v>780</v>
      </c>
      <c r="G227" s="215" t="s">
        <v>208</v>
      </c>
      <c r="H227" s="216">
        <v>4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1.0000000000000001E-05</v>
      </c>
      <c r="R227" s="221">
        <f>Q227*H227</f>
        <v>4.0000000000000003E-05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230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230</v>
      </c>
      <c r="BM227" s="223" t="s">
        <v>5998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782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42" t="s">
        <v>230</v>
      </c>
      <c r="D229" s="242" t="s">
        <v>243</v>
      </c>
      <c r="E229" s="243" t="s">
        <v>5999</v>
      </c>
      <c r="F229" s="244" t="s">
        <v>6000</v>
      </c>
      <c r="G229" s="245" t="s">
        <v>208</v>
      </c>
      <c r="H229" s="246">
        <v>4.4000000000000004</v>
      </c>
      <c r="I229" s="247"/>
      <c r="J229" s="248">
        <f>ROUND(I229*H229,2)</f>
        <v>0</v>
      </c>
      <c r="K229" s="244" t="s">
        <v>19</v>
      </c>
      <c r="L229" s="249"/>
      <c r="M229" s="250" t="s">
        <v>19</v>
      </c>
      <c r="N229" s="251" t="s">
        <v>44</v>
      </c>
      <c r="O229" s="84"/>
      <c r="P229" s="221">
        <f>O229*H229</f>
        <v>0</v>
      </c>
      <c r="Q229" s="221">
        <v>0.0030000000000000001</v>
      </c>
      <c r="R229" s="221">
        <f>Q229*H229</f>
        <v>0.013200000000000002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960</v>
      </c>
      <c r="AT229" s="223" t="s">
        <v>243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230</v>
      </c>
      <c r="BM229" s="223" t="s">
        <v>6001</v>
      </c>
    </row>
    <row r="230" s="13" customFormat="1">
      <c r="A230" s="13"/>
      <c r="B230" s="230"/>
      <c r="C230" s="231"/>
      <c r="D230" s="232" t="s">
        <v>221</v>
      </c>
      <c r="E230" s="231"/>
      <c r="F230" s="234" t="s">
        <v>366</v>
      </c>
      <c r="G230" s="231"/>
      <c r="H230" s="235">
        <v>4.4000000000000004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221</v>
      </c>
      <c r="AU230" s="241" t="s">
        <v>82</v>
      </c>
      <c r="AV230" s="13" t="s">
        <v>82</v>
      </c>
      <c r="AW230" s="13" t="s">
        <v>4</v>
      </c>
      <c r="AX230" s="13" t="s">
        <v>80</v>
      </c>
      <c r="AY230" s="241" t="s">
        <v>202</v>
      </c>
    </row>
    <row r="231" s="2" customFormat="1" ht="16.5" customHeight="1">
      <c r="A231" s="38"/>
      <c r="B231" s="39"/>
      <c r="C231" s="212" t="s">
        <v>521</v>
      </c>
      <c r="D231" s="212" t="s">
        <v>205</v>
      </c>
      <c r="E231" s="213" t="s">
        <v>6002</v>
      </c>
      <c r="F231" s="214" t="s">
        <v>6003</v>
      </c>
      <c r="G231" s="215" t="s">
        <v>208</v>
      </c>
      <c r="H231" s="216">
        <v>4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1.0000000000000001E-05</v>
      </c>
      <c r="R231" s="221">
        <f>Q231*H231</f>
        <v>4.0000000000000003E-05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230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230</v>
      </c>
      <c r="BM231" s="223" t="s">
        <v>6004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6005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16.5" customHeight="1">
      <c r="A233" s="38"/>
      <c r="B233" s="39"/>
      <c r="C233" s="242" t="s">
        <v>526</v>
      </c>
      <c r="D233" s="242" t="s">
        <v>243</v>
      </c>
      <c r="E233" s="243" t="s">
        <v>799</v>
      </c>
      <c r="F233" s="244" t="s">
        <v>800</v>
      </c>
      <c r="G233" s="245" t="s">
        <v>208</v>
      </c>
      <c r="H233" s="246">
        <v>4.4000000000000004</v>
      </c>
      <c r="I233" s="247"/>
      <c r="J233" s="248">
        <f>ROUND(I233*H233,2)</f>
        <v>0</v>
      </c>
      <c r="K233" s="244" t="s">
        <v>209</v>
      </c>
      <c r="L233" s="249"/>
      <c r="M233" s="250" t="s">
        <v>19</v>
      </c>
      <c r="N233" s="251" t="s">
        <v>44</v>
      </c>
      <c r="O233" s="84"/>
      <c r="P233" s="221">
        <f>O233*H233</f>
        <v>0</v>
      </c>
      <c r="Q233" s="221">
        <v>0.0050200000000000002</v>
      </c>
      <c r="R233" s="221">
        <f>Q233*H233</f>
        <v>0.022088000000000003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680</v>
      </c>
      <c r="AT233" s="223" t="s">
        <v>243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680</v>
      </c>
      <c r="BM233" s="223" t="s">
        <v>6006</v>
      </c>
    </row>
    <row r="234" s="13" customFormat="1">
      <c r="A234" s="13"/>
      <c r="B234" s="230"/>
      <c r="C234" s="231"/>
      <c r="D234" s="232" t="s">
        <v>221</v>
      </c>
      <c r="E234" s="231"/>
      <c r="F234" s="234" t="s">
        <v>366</v>
      </c>
      <c r="G234" s="231"/>
      <c r="H234" s="235">
        <v>4.4000000000000004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221</v>
      </c>
      <c r="AU234" s="241" t="s">
        <v>82</v>
      </c>
      <c r="AV234" s="13" t="s">
        <v>82</v>
      </c>
      <c r="AW234" s="13" t="s">
        <v>4</v>
      </c>
      <c r="AX234" s="13" t="s">
        <v>80</v>
      </c>
      <c r="AY234" s="241" t="s">
        <v>202</v>
      </c>
    </row>
    <row r="235" s="2" customFormat="1" ht="16.5" customHeight="1">
      <c r="A235" s="38"/>
      <c r="B235" s="39"/>
      <c r="C235" s="212" t="s">
        <v>953</v>
      </c>
      <c r="D235" s="212" t="s">
        <v>205</v>
      </c>
      <c r="E235" s="213" t="s">
        <v>6007</v>
      </c>
      <c r="F235" s="214" t="s">
        <v>6008</v>
      </c>
      <c r="G235" s="215" t="s">
        <v>208</v>
      </c>
      <c r="H235" s="216">
        <v>21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4.0000000000000003E-05</v>
      </c>
      <c r="R235" s="221">
        <f>Q235*H235</f>
        <v>0.00084000000000000003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230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230</v>
      </c>
      <c r="BM235" s="223" t="s">
        <v>6009</v>
      </c>
    </row>
    <row r="236" s="2" customFormat="1" ht="16.5" customHeight="1">
      <c r="A236" s="38"/>
      <c r="B236" s="39"/>
      <c r="C236" s="242" t="s">
        <v>957</v>
      </c>
      <c r="D236" s="242" t="s">
        <v>243</v>
      </c>
      <c r="E236" s="243" t="s">
        <v>6010</v>
      </c>
      <c r="F236" s="244" t="s">
        <v>6011</v>
      </c>
      <c r="G236" s="245" t="s">
        <v>208</v>
      </c>
      <c r="H236" s="246">
        <v>21</v>
      </c>
      <c r="I236" s="247"/>
      <c r="J236" s="248">
        <f>ROUND(I236*H236,2)</f>
        <v>0</v>
      </c>
      <c r="K236" s="244" t="s">
        <v>209</v>
      </c>
      <c r="L236" s="249"/>
      <c r="M236" s="250" t="s">
        <v>19</v>
      </c>
      <c r="N236" s="251" t="s">
        <v>44</v>
      </c>
      <c r="O236" s="84"/>
      <c r="P236" s="221">
        <f>O236*H236</f>
        <v>0</v>
      </c>
      <c r="Q236" s="221">
        <v>0.0065599999999999999</v>
      </c>
      <c r="R236" s="221">
        <f>Q236*H236</f>
        <v>0.13775999999999999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680</v>
      </c>
      <c r="AT236" s="223" t="s">
        <v>243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680</v>
      </c>
      <c r="BM236" s="223" t="s">
        <v>6012</v>
      </c>
    </row>
    <row r="237" s="2" customFormat="1" ht="16.5" customHeight="1">
      <c r="A237" s="38"/>
      <c r="B237" s="39"/>
      <c r="C237" s="212" t="s">
        <v>934</v>
      </c>
      <c r="D237" s="212" t="s">
        <v>205</v>
      </c>
      <c r="E237" s="213" t="s">
        <v>6013</v>
      </c>
      <c r="F237" s="214" t="s">
        <v>6014</v>
      </c>
      <c r="G237" s="215" t="s">
        <v>208</v>
      </c>
      <c r="H237" s="216">
        <v>1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3.0000000000000001E-05</v>
      </c>
      <c r="R237" s="221">
        <f>Q237*H237</f>
        <v>3.0000000000000001E-05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230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230</v>
      </c>
      <c r="BM237" s="223" t="s">
        <v>6015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6016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 ht="16.5" customHeight="1">
      <c r="A239" s="38"/>
      <c r="B239" s="39"/>
      <c r="C239" s="242" t="s">
        <v>940</v>
      </c>
      <c r="D239" s="242" t="s">
        <v>243</v>
      </c>
      <c r="E239" s="243" t="s">
        <v>6017</v>
      </c>
      <c r="F239" s="244" t="s">
        <v>6018</v>
      </c>
      <c r="G239" s="245" t="s">
        <v>208</v>
      </c>
      <c r="H239" s="246">
        <v>1</v>
      </c>
      <c r="I239" s="247"/>
      <c r="J239" s="248">
        <f>ROUND(I239*H239,2)</f>
        <v>0</v>
      </c>
      <c r="K239" s="244" t="s">
        <v>209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0.0078499999999999993</v>
      </c>
      <c r="R239" s="221">
        <f>Q239*H239</f>
        <v>0.0078499999999999993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6019</v>
      </c>
    </row>
    <row r="240" s="2" customFormat="1" ht="16.5" customHeight="1">
      <c r="A240" s="38"/>
      <c r="B240" s="39"/>
      <c r="C240" s="212" t="s">
        <v>531</v>
      </c>
      <c r="D240" s="212" t="s">
        <v>205</v>
      </c>
      <c r="E240" s="213" t="s">
        <v>824</v>
      </c>
      <c r="F240" s="214" t="s">
        <v>825</v>
      </c>
      <c r="G240" s="215" t="s">
        <v>208</v>
      </c>
      <c r="H240" s="216">
        <v>276</v>
      </c>
      <c r="I240" s="217"/>
      <c r="J240" s="218">
        <f>ROUND(I240*H240,2)</f>
        <v>0</v>
      </c>
      <c r="K240" s="214" t="s">
        <v>209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2.0000000000000002E-05</v>
      </c>
      <c r="R240" s="221">
        <f>Q240*H240</f>
        <v>0.0055200000000000006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230</v>
      </c>
      <c r="AT240" s="223" t="s">
        <v>205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230</v>
      </c>
      <c r="BM240" s="223" t="s">
        <v>6020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827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82</v>
      </c>
    </row>
    <row r="242" s="2" customFormat="1" ht="16.5" customHeight="1">
      <c r="A242" s="38"/>
      <c r="B242" s="39"/>
      <c r="C242" s="242" t="s">
        <v>536</v>
      </c>
      <c r="D242" s="242" t="s">
        <v>243</v>
      </c>
      <c r="E242" s="243" t="s">
        <v>6021</v>
      </c>
      <c r="F242" s="244" t="s">
        <v>6022</v>
      </c>
      <c r="G242" s="245" t="s">
        <v>208</v>
      </c>
      <c r="H242" s="246">
        <v>276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0.0056600000000000001</v>
      </c>
      <c r="R242" s="221">
        <f>Q242*H242</f>
        <v>1.56216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680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680</v>
      </c>
      <c r="BM242" s="223" t="s">
        <v>6023</v>
      </c>
    </row>
    <row r="243" s="13" customFormat="1">
      <c r="A243" s="13"/>
      <c r="B243" s="230"/>
      <c r="C243" s="231"/>
      <c r="D243" s="232" t="s">
        <v>221</v>
      </c>
      <c r="E243" s="233" t="s">
        <v>19</v>
      </c>
      <c r="F243" s="234" t="s">
        <v>6024</v>
      </c>
      <c r="G243" s="231"/>
      <c r="H243" s="235">
        <v>276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35</v>
      </c>
      <c r="AX243" s="13" t="s">
        <v>80</v>
      </c>
      <c r="AY243" s="241" t="s">
        <v>202</v>
      </c>
    </row>
    <row r="244" s="2" customFormat="1" ht="16.5" customHeight="1">
      <c r="A244" s="38"/>
      <c r="B244" s="39"/>
      <c r="C244" s="212" t="s">
        <v>540</v>
      </c>
      <c r="D244" s="212" t="s">
        <v>205</v>
      </c>
      <c r="E244" s="213" t="s">
        <v>6025</v>
      </c>
      <c r="F244" s="214" t="s">
        <v>6026</v>
      </c>
      <c r="G244" s="215" t="s">
        <v>208</v>
      </c>
      <c r="H244" s="216">
        <v>276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3.0000000000000001E-05</v>
      </c>
      <c r="R244" s="221">
        <f>Q244*H244</f>
        <v>0.0082800000000000009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230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230</v>
      </c>
      <c r="BM244" s="223" t="s">
        <v>6027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6028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16.5" customHeight="1">
      <c r="A246" s="38"/>
      <c r="B246" s="39"/>
      <c r="C246" s="242" t="s">
        <v>545</v>
      </c>
      <c r="D246" s="242" t="s">
        <v>243</v>
      </c>
      <c r="E246" s="243" t="s">
        <v>6029</v>
      </c>
      <c r="F246" s="244" t="s">
        <v>6030</v>
      </c>
      <c r="G246" s="245" t="s">
        <v>208</v>
      </c>
      <c r="H246" s="246">
        <v>303.60000000000002</v>
      </c>
      <c r="I246" s="247"/>
      <c r="J246" s="248">
        <f>ROUND(I246*H246,2)</f>
        <v>0</v>
      </c>
      <c r="K246" s="244" t="s">
        <v>19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0.011220000000000001</v>
      </c>
      <c r="R246" s="221">
        <f>Q246*H246</f>
        <v>3.4063920000000003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960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230</v>
      </c>
      <c r="BM246" s="223" t="s">
        <v>6031</v>
      </c>
    </row>
    <row r="247" s="13" customFormat="1">
      <c r="A247" s="13"/>
      <c r="B247" s="230"/>
      <c r="C247" s="231"/>
      <c r="D247" s="232" t="s">
        <v>221</v>
      </c>
      <c r="E247" s="233" t="s">
        <v>19</v>
      </c>
      <c r="F247" s="234" t="s">
        <v>6024</v>
      </c>
      <c r="G247" s="231"/>
      <c r="H247" s="235">
        <v>276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221</v>
      </c>
      <c r="AU247" s="241" t="s">
        <v>82</v>
      </c>
      <c r="AV247" s="13" t="s">
        <v>82</v>
      </c>
      <c r="AW247" s="13" t="s">
        <v>35</v>
      </c>
      <c r="AX247" s="13" t="s">
        <v>80</v>
      </c>
      <c r="AY247" s="241" t="s">
        <v>202</v>
      </c>
    </row>
    <row r="248" s="13" customFormat="1">
      <c r="A248" s="13"/>
      <c r="B248" s="230"/>
      <c r="C248" s="231"/>
      <c r="D248" s="232" t="s">
        <v>221</v>
      </c>
      <c r="E248" s="231"/>
      <c r="F248" s="234" t="s">
        <v>6032</v>
      </c>
      <c r="G248" s="231"/>
      <c r="H248" s="235">
        <v>303.60000000000002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221</v>
      </c>
      <c r="AU248" s="241" t="s">
        <v>82</v>
      </c>
      <c r="AV248" s="13" t="s">
        <v>82</v>
      </c>
      <c r="AW248" s="13" t="s">
        <v>4</v>
      </c>
      <c r="AX248" s="13" t="s">
        <v>80</v>
      </c>
      <c r="AY248" s="241" t="s">
        <v>202</v>
      </c>
    </row>
    <row r="249" s="2" customFormat="1" ht="16.5" customHeight="1">
      <c r="A249" s="38"/>
      <c r="B249" s="39"/>
      <c r="C249" s="212" t="s">
        <v>550</v>
      </c>
      <c r="D249" s="212" t="s">
        <v>205</v>
      </c>
      <c r="E249" s="213" t="s">
        <v>873</v>
      </c>
      <c r="F249" s="214" t="s">
        <v>874</v>
      </c>
      <c r="G249" s="215" t="s">
        <v>208</v>
      </c>
      <c r="H249" s="216">
        <v>1200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6.0000000000000002E-05</v>
      </c>
      <c r="R249" s="221">
        <f>Q249*H249</f>
        <v>0.072000000000000008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230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230</v>
      </c>
      <c r="BM249" s="223" t="s">
        <v>6033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876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2" customFormat="1" ht="16.5" customHeight="1">
      <c r="A251" s="38"/>
      <c r="B251" s="39"/>
      <c r="C251" s="242" t="s">
        <v>555</v>
      </c>
      <c r="D251" s="242" t="s">
        <v>243</v>
      </c>
      <c r="E251" s="243" t="s">
        <v>888</v>
      </c>
      <c r="F251" s="244" t="s">
        <v>889</v>
      </c>
      <c r="G251" s="245" t="s">
        <v>208</v>
      </c>
      <c r="H251" s="246">
        <v>1320</v>
      </c>
      <c r="I251" s="247"/>
      <c r="J251" s="248">
        <f>ROUND(I251*H251,2)</f>
        <v>0</v>
      </c>
      <c r="K251" s="244" t="s">
        <v>209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0.021999999999999999</v>
      </c>
      <c r="R251" s="221">
        <f>Q251*H251</f>
        <v>29.039999999999999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680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680</v>
      </c>
      <c r="BM251" s="223" t="s">
        <v>6034</v>
      </c>
    </row>
    <row r="252" s="13" customFormat="1">
      <c r="A252" s="13"/>
      <c r="B252" s="230"/>
      <c r="C252" s="231"/>
      <c r="D252" s="232" t="s">
        <v>221</v>
      </c>
      <c r="E252" s="231"/>
      <c r="F252" s="234" t="s">
        <v>6035</v>
      </c>
      <c r="G252" s="231"/>
      <c r="H252" s="235">
        <v>1320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221</v>
      </c>
      <c r="AU252" s="241" t="s">
        <v>82</v>
      </c>
      <c r="AV252" s="13" t="s">
        <v>82</v>
      </c>
      <c r="AW252" s="13" t="s">
        <v>4</v>
      </c>
      <c r="AX252" s="13" t="s">
        <v>80</v>
      </c>
      <c r="AY252" s="241" t="s">
        <v>202</v>
      </c>
    </row>
    <row r="253" s="2" customFormat="1" ht="16.5" customHeight="1">
      <c r="A253" s="38"/>
      <c r="B253" s="39"/>
      <c r="C253" s="212" t="s">
        <v>944</v>
      </c>
      <c r="D253" s="212" t="s">
        <v>205</v>
      </c>
      <c r="E253" s="213" t="s">
        <v>6036</v>
      </c>
      <c r="F253" s="214" t="s">
        <v>6037</v>
      </c>
      <c r="G253" s="215" t="s">
        <v>208</v>
      </c>
      <c r="H253" s="216">
        <v>3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0.00012</v>
      </c>
      <c r="R253" s="221">
        <f>Q253*H253</f>
        <v>0.00036000000000000002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230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230</v>
      </c>
      <c r="BM253" s="223" t="s">
        <v>6038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6039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 ht="16.5" customHeight="1">
      <c r="A255" s="38"/>
      <c r="B255" s="39"/>
      <c r="C255" s="242" t="s">
        <v>949</v>
      </c>
      <c r="D255" s="242" t="s">
        <v>243</v>
      </c>
      <c r="E255" s="243" t="s">
        <v>6040</v>
      </c>
      <c r="F255" s="244" t="s">
        <v>6041</v>
      </c>
      <c r="G255" s="245" t="s">
        <v>208</v>
      </c>
      <c r="H255" s="246">
        <v>3</v>
      </c>
      <c r="I255" s="247"/>
      <c r="J255" s="248">
        <f>ROUND(I255*H255,2)</f>
        <v>0</v>
      </c>
      <c r="K255" s="244" t="s">
        <v>209</v>
      </c>
      <c r="L255" s="249"/>
      <c r="M255" s="250" t="s">
        <v>19</v>
      </c>
      <c r="N255" s="251" t="s">
        <v>44</v>
      </c>
      <c r="O255" s="84"/>
      <c r="P255" s="221">
        <f>O255*H255</f>
        <v>0</v>
      </c>
      <c r="Q255" s="221">
        <v>0.023949999999999999</v>
      </c>
      <c r="R255" s="221">
        <f>Q255*H255</f>
        <v>0.071849999999999997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246</v>
      </c>
      <c r="AT255" s="223" t="s">
        <v>243</v>
      </c>
      <c r="AU255" s="223" t="s">
        <v>82</v>
      </c>
      <c r="AY255" s="17" t="s">
        <v>202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235</v>
      </c>
      <c r="BM255" s="223" t="s">
        <v>6042</v>
      </c>
    </row>
    <row r="256" s="2" customFormat="1" ht="16.5" customHeight="1">
      <c r="A256" s="38"/>
      <c r="B256" s="39"/>
      <c r="C256" s="212" t="s">
        <v>560</v>
      </c>
      <c r="D256" s="212" t="s">
        <v>205</v>
      </c>
      <c r="E256" s="213" t="s">
        <v>909</v>
      </c>
      <c r="F256" s="214" t="s">
        <v>910</v>
      </c>
      <c r="G256" s="215" t="s">
        <v>208</v>
      </c>
      <c r="H256" s="216">
        <v>24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0.00019000000000000001</v>
      </c>
      <c r="R256" s="221">
        <f>Q256*H256</f>
        <v>0.0045599999999999998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230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230</v>
      </c>
      <c r="BM256" s="223" t="s">
        <v>6043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912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 ht="16.5" customHeight="1">
      <c r="A258" s="38"/>
      <c r="B258" s="39"/>
      <c r="C258" s="242" t="s">
        <v>565</v>
      </c>
      <c r="D258" s="242" t="s">
        <v>243</v>
      </c>
      <c r="E258" s="243" t="s">
        <v>6044</v>
      </c>
      <c r="F258" s="244" t="s">
        <v>6045</v>
      </c>
      <c r="G258" s="245" t="s">
        <v>208</v>
      </c>
      <c r="H258" s="246">
        <v>26.399999999999999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0.063060000000000005</v>
      </c>
      <c r="R258" s="221">
        <f>Q258*H258</f>
        <v>1.664784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680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680</v>
      </c>
      <c r="BM258" s="223" t="s">
        <v>6046</v>
      </c>
    </row>
    <row r="259" s="13" customFormat="1">
      <c r="A259" s="13"/>
      <c r="B259" s="230"/>
      <c r="C259" s="231"/>
      <c r="D259" s="232" t="s">
        <v>221</v>
      </c>
      <c r="E259" s="231"/>
      <c r="F259" s="234" t="s">
        <v>2998</v>
      </c>
      <c r="G259" s="231"/>
      <c r="H259" s="235">
        <v>26.399999999999999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221</v>
      </c>
      <c r="AU259" s="241" t="s">
        <v>82</v>
      </c>
      <c r="AV259" s="13" t="s">
        <v>82</v>
      </c>
      <c r="AW259" s="13" t="s">
        <v>4</v>
      </c>
      <c r="AX259" s="13" t="s">
        <v>80</v>
      </c>
      <c r="AY259" s="241" t="s">
        <v>202</v>
      </c>
    </row>
    <row r="260" s="2" customFormat="1" ht="21.75" customHeight="1">
      <c r="A260" s="38"/>
      <c r="B260" s="39"/>
      <c r="C260" s="212" t="s">
        <v>570</v>
      </c>
      <c r="D260" s="212" t="s">
        <v>205</v>
      </c>
      <c r="E260" s="213" t="s">
        <v>945</v>
      </c>
      <c r="F260" s="214" t="s">
        <v>946</v>
      </c>
      <c r="G260" s="215" t="s">
        <v>280</v>
      </c>
      <c r="H260" s="216">
        <v>5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3.0000000000000001E-05</v>
      </c>
      <c r="R260" s="221">
        <f>Q260*H260</f>
        <v>0.00015000000000000001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230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230</v>
      </c>
      <c r="BM260" s="223" t="s">
        <v>6047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948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2" customFormat="1" ht="24.15" customHeight="1">
      <c r="A262" s="38"/>
      <c r="B262" s="39"/>
      <c r="C262" s="242" t="s">
        <v>575</v>
      </c>
      <c r="D262" s="242" t="s">
        <v>243</v>
      </c>
      <c r="E262" s="243" t="s">
        <v>6048</v>
      </c>
      <c r="F262" s="244" t="s">
        <v>6049</v>
      </c>
      <c r="G262" s="245" t="s">
        <v>280</v>
      </c>
      <c r="H262" s="246">
        <v>1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0.0060000000000000001</v>
      </c>
      <c r="R262" s="221">
        <f>Q262*H262</f>
        <v>0.0060000000000000001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960</v>
      </c>
      <c r="AT262" s="223" t="s">
        <v>243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230</v>
      </c>
      <c r="BM262" s="223" t="s">
        <v>6050</v>
      </c>
    </row>
    <row r="263" s="2" customFormat="1" ht="24.15" customHeight="1">
      <c r="A263" s="38"/>
      <c r="B263" s="39"/>
      <c r="C263" s="242" t="s">
        <v>580</v>
      </c>
      <c r="D263" s="242" t="s">
        <v>243</v>
      </c>
      <c r="E263" s="243" t="s">
        <v>6051</v>
      </c>
      <c r="F263" s="244" t="s">
        <v>6052</v>
      </c>
      <c r="G263" s="245" t="s">
        <v>280</v>
      </c>
      <c r="H263" s="246">
        <v>1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0.0071300000000000001</v>
      </c>
      <c r="R263" s="221">
        <f>Q263*H263</f>
        <v>0.0071300000000000001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960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230</v>
      </c>
      <c r="BM263" s="223" t="s">
        <v>6053</v>
      </c>
    </row>
    <row r="264" s="2" customFormat="1" ht="16.5" customHeight="1">
      <c r="A264" s="38"/>
      <c r="B264" s="39"/>
      <c r="C264" s="242" t="s">
        <v>585</v>
      </c>
      <c r="D264" s="242" t="s">
        <v>243</v>
      </c>
      <c r="E264" s="243" t="s">
        <v>6054</v>
      </c>
      <c r="F264" s="244" t="s">
        <v>6055</v>
      </c>
      <c r="G264" s="245" t="s">
        <v>280</v>
      </c>
      <c r="H264" s="246">
        <v>1</v>
      </c>
      <c r="I264" s="247"/>
      <c r="J264" s="248">
        <f>ROUND(I264*H264,2)</f>
        <v>0</v>
      </c>
      <c r="K264" s="244" t="s">
        <v>19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0.01057</v>
      </c>
      <c r="R264" s="221">
        <f>Q264*H264</f>
        <v>0.01057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960</v>
      </c>
      <c r="AT264" s="223" t="s">
        <v>243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230</v>
      </c>
      <c r="BM264" s="223" t="s">
        <v>6056</v>
      </c>
    </row>
    <row r="265" s="2" customFormat="1" ht="16.5" customHeight="1">
      <c r="A265" s="38"/>
      <c r="B265" s="39"/>
      <c r="C265" s="242" t="s">
        <v>590</v>
      </c>
      <c r="D265" s="242" t="s">
        <v>243</v>
      </c>
      <c r="E265" s="243" t="s">
        <v>954</v>
      </c>
      <c r="F265" s="244" t="s">
        <v>955</v>
      </c>
      <c r="G265" s="245" t="s">
        <v>280</v>
      </c>
      <c r="H265" s="246">
        <v>2</v>
      </c>
      <c r="I265" s="247"/>
      <c r="J265" s="248">
        <f>ROUND(I265*H265,2)</f>
        <v>0</v>
      </c>
      <c r="K265" s="244" t="s">
        <v>19</v>
      </c>
      <c r="L265" s="249"/>
      <c r="M265" s="250" t="s">
        <v>19</v>
      </c>
      <c r="N265" s="251" t="s">
        <v>44</v>
      </c>
      <c r="O265" s="84"/>
      <c r="P265" s="221">
        <f>O265*H265</f>
        <v>0</v>
      </c>
      <c r="Q265" s="221">
        <v>0.00016000000000000001</v>
      </c>
      <c r="R265" s="221">
        <f>Q265*H265</f>
        <v>0.00032000000000000003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246</v>
      </c>
      <c r="AT265" s="223" t="s">
        <v>243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6057</v>
      </c>
    </row>
    <row r="266" s="2" customFormat="1" ht="21.75" customHeight="1">
      <c r="A266" s="38"/>
      <c r="B266" s="39"/>
      <c r="C266" s="212" t="s">
        <v>594</v>
      </c>
      <c r="D266" s="212" t="s">
        <v>205</v>
      </c>
      <c r="E266" s="213" t="s">
        <v>983</v>
      </c>
      <c r="F266" s="214" t="s">
        <v>984</v>
      </c>
      <c r="G266" s="215" t="s">
        <v>280</v>
      </c>
      <c r="H266" s="216">
        <v>4</v>
      </c>
      <c r="I266" s="217"/>
      <c r="J266" s="218">
        <f>ROUND(I266*H266,2)</f>
        <v>0</v>
      </c>
      <c r="K266" s="214" t="s">
        <v>209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6.9999999999999994E-05</v>
      </c>
      <c r="R266" s="221">
        <f>Q266*H266</f>
        <v>0.00027999999999999998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230</v>
      </c>
      <c r="AT266" s="223" t="s">
        <v>205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230</v>
      </c>
      <c r="BM266" s="223" t="s">
        <v>6058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986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2" customFormat="1" ht="24.15" customHeight="1">
      <c r="A268" s="38"/>
      <c r="B268" s="39"/>
      <c r="C268" s="242" t="s">
        <v>598</v>
      </c>
      <c r="D268" s="242" t="s">
        <v>243</v>
      </c>
      <c r="E268" s="243" t="s">
        <v>6059</v>
      </c>
      <c r="F268" s="244" t="s">
        <v>6060</v>
      </c>
      <c r="G268" s="245" t="s">
        <v>280</v>
      </c>
      <c r="H268" s="246">
        <v>1</v>
      </c>
      <c r="I268" s="247"/>
      <c r="J268" s="248">
        <f>ROUND(I268*H268,2)</f>
        <v>0</v>
      </c>
      <c r="K268" s="244" t="s">
        <v>19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0.0082000000000000007</v>
      </c>
      <c r="R268" s="221">
        <f>Q268*H268</f>
        <v>0.0082000000000000007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960</v>
      </c>
      <c r="AT268" s="223" t="s">
        <v>243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230</v>
      </c>
      <c r="BM268" s="223" t="s">
        <v>6061</v>
      </c>
    </row>
    <row r="269" s="2" customFormat="1" ht="24.15" customHeight="1">
      <c r="A269" s="38"/>
      <c r="B269" s="39"/>
      <c r="C269" s="242" t="s">
        <v>604</v>
      </c>
      <c r="D269" s="242" t="s">
        <v>243</v>
      </c>
      <c r="E269" s="243" t="s">
        <v>6062</v>
      </c>
      <c r="F269" s="244" t="s">
        <v>6063</v>
      </c>
      <c r="G269" s="245" t="s">
        <v>280</v>
      </c>
      <c r="H269" s="246">
        <v>1</v>
      </c>
      <c r="I269" s="247"/>
      <c r="J269" s="248">
        <f>ROUND(I269*H269,2)</f>
        <v>0</v>
      </c>
      <c r="K269" s="244" t="s">
        <v>19</v>
      </c>
      <c r="L269" s="249"/>
      <c r="M269" s="250" t="s">
        <v>19</v>
      </c>
      <c r="N269" s="251" t="s">
        <v>44</v>
      </c>
      <c r="O269" s="84"/>
      <c r="P269" s="221">
        <f>O269*H269</f>
        <v>0</v>
      </c>
      <c r="Q269" s="221">
        <v>0.017999999999999999</v>
      </c>
      <c r="R269" s="221">
        <f>Q269*H269</f>
        <v>0.017999999999999999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960</v>
      </c>
      <c r="AT269" s="223" t="s">
        <v>243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230</v>
      </c>
      <c r="BM269" s="223" t="s">
        <v>6064</v>
      </c>
    </row>
    <row r="270" s="2" customFormat="1" ht="24.15" customHeight="1">
      <c r="A270" s="38"/>
      <c r="B270" s="39"/>
      <c r="C270" s="242" t="s">
        <v>610</v>
      </c>
      <c r="D270" s="242" t="s">
        <v>243</v>
      </c>
      <c r="E270" s="243" t="s">
        <v>6065</v>
      </c>
      <c r="F270" s="244" t="s">
        <v>6066</v>
      </c>
      <c r="G270" s="245" t="s">
        <v>280</v>
      </c>
      <c r="H270" s="246">
        <v>1</v>
      </c>
      <c r="I270" s="247"/>
      <c r="J270" s="248">
        <f>ROUND(I270*H270,2)</f>
        <v>0</v>
      </c>
      <c r="K270" s="244" t="s">
        <v>19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0.0092999999999999992</v>
      </c>
      <c r="R270" s="221">
        <f>Q270*H270</f>
        <v>0.0092999999999999992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960</v>
      </c>
      <c r="AT270" s="223" t="s">
        <v>243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230</v>
      </c>
      <c r="BM270" s="223" t="s">
        <v>6067</v>
      </c>
    </row>
    <row r="271" s="2" customFormat="1" ht="24.15" customHeight="1">
      <c r="A271" s="38"/>
      <c r="B271" s="39"/>
      <c r="C271" s="242" t="s">
        <v>614</v>
      </c>
      <c r="D271" s="242" t="s">
        <v>243</v>
      </c>
      <c r="E271" s="243" t="s">
        <v>992</v>
      </c>
      <c r="F271" s="244" t="s">
        <v>6068</v>
      </c>
      <c r="G271" s="245" t="s">
        <v>280</v>
      </c>
      <c r="H271" s="246">
        <v>1</v>
      </c>
      <c r="I271" s="247"/>
      <c r="J271" s="248">
        <f>ROUND(I271*H271,2)</f>
        <v>0</v>
      </c>
      <c r="K271" s="244" t="s">
        <v>19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0.0095999999999999992</v>
      </c>
      <c r="R271" s="221">
        <f>Q271*H271</f>
        <v>0.0095999999999999992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960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230</v>
      </c>
      <c r="BM271" s="223" t="s">
        <v>6069</v>
      </c>
    </row>
    <row r="272" s="2" customFormat="1" ht="16.5" customHeight="1">
      <c r="A272" s="38"/>
      <c r="B272" s="39"/>
      <c r="C272" s="242" t="s">
        <v>618</v>
      </c>
      <c r="D272" s="242" t="s">
        <v>243</v>
      </c>
      <c r="E272" s="243" t="s">
        <v>6070</v>
      </c>
      <c r="F272" s="244" t="s">
        <v>6071</v>
      </c>
      <c r="G272" s="245" t="s">
        <v>280</v>
      </c>
      <c r="H272" s="246">
        <v>1</v>
      </c>
      <c r="I272" s="247"/>
      <c r="J272" s="248">
        <f>ROUND(I272*H272,2)</f>
        <v>0</v>
      </c>
      <c r="K272" s="244" t="s">
        <v>19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0.01188</v>
      </c>
      <c r="R272" s="221">
        <f>Q272*H272</f>
        <v>0.01188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960</v>
      </c>
      <c r="AT272" s="223" t="s">
        <v>243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230</v>
      </c>
      <c r="BM272" s="223" t="s">
        <v>6072</v>
      </c>
    </row>
    <row r="273" s="2" customFormat="1" ht="21.75" customHeight="1">
      <c r="A273" s="38"/>
      <c r="B273" s="39"/>
      <c r="C273" s="212" t="s">
        <v>623</v>
      </c>
      <c r="D273" s="212" t="s">
        <v>205</v>
      </c>
      <c r="E273" s="213" t="s">
        <v>1044</v>
      </c>
      <c r="F273" s="214" t="s">
        <v>1045</v>
      </c>
      <c r="G273" s="215" t="s">
        <v>280</v>
      </c>
      <c r="H273" s="216">
        <v>18</v>
      </c>
      <c r="I273" s="217"/>
      <c r="J273" s="218">
        <f>ROUND(I273*H273,2)</f>
        <v>0</v>
      </c>
      <c r="K273" s="214" t="s">
        <v>209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9.0000000000000006E-05</v>
      </c>
      <c r="R273" s="221">
        <f>Q273*H273</f>
        <v>0.0016200000000000001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230</v>
      </c>
      <c r="AT273" s="223" t="s">
        <v>205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230</v>
      </c>
      <c r="BM273" s="223" t="s">
        <v>6073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1047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82</v>
      </c>
    </row>
    <row r="275" s="2" customFormat="1" ht="16.5" customHeight="1">
      <c r="A275" s="38"/>
      <c r="B275" s="39"/>
      <c r="C275" s="242" t="s">
        <v>628</v>
      </c>
      <c r="D275" s="242" t="s">
        <v>243</v>
      </c>
      <c r="E275" s="243" t="s">
        <v>1061</v>
      </c>
      <c r="F275" s="244" t="s">
        <v>6074</v>
      </c>
      <c r="G275" s="245" t="s">
        <v>280</v>
      </c>
      <c r="H275" s="246">
        <v>12</v>
      </c>
      <c r="I275" s="247"/>
      <c r="J275" s="248">
        <f>ROUND(I275*H275,2)</f>
        <v>0</v>
      </c>
      <c r="K275" s="244" t="s">
        <v>19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0.00016000000000000001</v>
      </c>
      <c r="R275" s="221">
        <f>Q275*H275</f>
        <v>0.0019200000000000003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6075</v>
      </c>
    </row>
    <row r="276" s="2" customFormat="1" ht="16.5" customHeight="1">
      <c r="A276" s="38"/>
      <c r="B276" s="39"/>
      <c r="C276" s="242" t="s">
        <v>635</v>
      </c>
      <c r="D276" s="242" t="s">
        <v>243</v>
      </c>
      <c r="E276" s="243" t="s">
        <v>4235</v>
      </c>
      <c r="F276" s="244" t="s">
        <v>6076</v>
      </c>
      <c r="G276" s="245" t="s">
        <v>280</v>
      </c>
      <c r="H276" s="246">
        <v>6</v>
      </c>
      <c r="I276" s="247"/>
      <c r="J276" s="248">
        <f>ROUND(I276*H276,2)</f>
        <v>0</v>
      </c>
      <c r="K276" s="244" t="s">
        <v>19</v>
      </c>
      <c r="L276" s="249"/>
      <c r="M276" s="250" t="s">
        <v>19</v>
      </c>
      <c r="N276" s="251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246</v>
      </c>
      <c r="AT276" s="223" t="s">
        <v>243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235</v>
      </c>
      <c r="BM276" s="223" t="s">
        <v>6077</v>
      </c>
    </row>
    <row r="277" s="2" customFormat="1" ht="21.75" customHeight="1">
      <c r="A277" s="38"/>
      <c r="B277" s="39"/>
      <c r="C277" s="212" t="s">
        <v>639</v>
      </c>
      <c r="D277" s="212" t="s">
        <v>205</v>
      </c>
      <c r="E277" s="213" t="s">
        <v>1065</v>
      </c>
      <c r="F277" s="214" t="s">
        <v>1066</v>
      </c>
      <c r="G277" s="215" t="s">
        <v>280</v>
      </c>
      <c r="H277" s="216">
        <v>18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0.00012</v>
      </c>
      <c r="R277" s="221">
        <f>Q277*H277</f>
        <v>0.00216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230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230</v>
      </c>
      <c r="BM277" s="223" t="s">
        <v>6078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1068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24.15" customHeight="1">
      <c r="A279" s="38"/>
      <c r="B279" s="39"/>
      <c r="C279" s="242" t="s">
        <v>644</v>
      </c>
      <c r="D279" s="242" t="s">
        <v>243</v>
      </c>
      <c r="E279" s="243" t="s">
        <v>6079</v>
      </c>
      <c r="F279" s="244" t="s">
        <v>6080</v>
      </c>
      <c r="G279" s="245" t="s">
        <v>280</v>
      </c>
      <c r="H279" s="246">
        <v>16</v>
      </c>
      <c r="I279" s="247"/>
      <c r="J279" s="248">
        <f>ROUND(I279*H279,2)</f>
        <v>0</v>
      </c>
      <c r="K279" s="244" t="s">
        <v>19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0.016</v>
      </c>
      <c r="R279" s="221">
        <f>Q279*H279</f>
        <v>0.25600000000000001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960</v>
      </c>
      <c r="AT279" s="223" t="s">
        <v>243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230</v>
      </c>
      <c r="BM279" s="223" t="s">
        <v>6081</v>
      </c>
    </row>
    <row r="280" s="2" customFormat="1" ht="16.5" customHeight="1">
      <c r="A280" s="38"/>
      <c r="B280" s="39"/>
      <c r="C280" s="242" t="s">
        <v>651</v>
      </c>
      <c r="D280" s="242" t="s">
        <v>243</v>
      </c>
      <c r="E280" s="243" t="s">
        <v>1093</v>
      </c>
      <c r="F280" s="244" t="s">
        <v>1094</v>
      </c>
      <c r="G280" s="245" t="s">
        <v>280</v>
      </c>
      <c r="H280" s="246">
        <v>1</v>
      </c>
      <c r="I280" s="247"/>
      <c r="J280" s="248">
        <f>ROUND(I280*H280,2)</f>
        <v>0</v>
      </c>
      <c r="K280" s="244" t="s">
        <v>19</v>
      </c>
      <c r="L280" s="249"/>
      <c r="M280" s="250" t="s">
        <v>19</v>
      </c>
      <c r="N280" s="251" t="s">
        <v>44</v>
      </c>
      <c r="O280" s="84"/>
      <c r="P280" s="221">
        <f>O280*H280</f>
        <v>0</v>
      </c>
      <c r="Q280" s="221">
        <v>0.0050000000000000001</v>
      </c>
      <c r="R280" s="221">
        <f>Q280*H280</f>
        <v>0.0050000000000000001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246</v>
      </c>
      <c r="AT280" s="223" t="s">
        <v>243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235</v>
      </c>
      <c r="BM280" s="223" t="s">
        <v>6082</v>
      </c>
    </row>
    <row r="281" s="2" customFormat="1">
      <c r="A281" s="38"/>
      <c r="B281" s="39"/>
      <c r="C281" s="40"/>
      <c r="D281" s="232" t="s">
        <v>491</v>
      </c>
      <c r="E281" s="40"/>
      <c r="F281" s="252" t="s">
        <v>492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491</v>
      </c>
      <c r="AU281" s="17" t="s">
        <v>82</v>
      </c>
    </row>
    <row r="282" s="2" customFormat="1" ht="16.5" customHeight="1">
      <c r="A282" s="38"/>
      <c r="B282" s="39"/>
      <c r="C282" s="242" t="s">
        <v>659</v>
      </c>
      <c r="D282" s="242" t="s">
        <v>243</v>
      </c>
      <c r="E282" s="243" t="s">
        <v>1097</v>
      </c>
      <c r="F282" s="244" t="s">
        <v>1098</v>
      </c>
      <c r="G282" s="245" t="s">
        <v>280</v>
      </c>
      <c r="H282" s="246">
        <v>1</v>
      </c>
      <c r="I282" s="247"/>
      <c r="J282" s="248">
        <f>ROUND(I282*H282,2)</f>
        <v>0</v>
      </c>
      <c r="K282" s="244" t="s">
        <v>19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0.00016000000000000001</v>
      </c>
      <c r="R282" s="221">
        <f>Q282*H282</f>
        <v>0.00016000000000000001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246</v>
      </c>
      <c r="AT282" s="223" t="s">
        <v>243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235</v>
      </c>
      <c r="BM282" s="223" t="s">
        <v>6083</v>
      </c>
    </row>
    <row r="283" s="2" customFormat="1" ht="21.75" customHeight="1">
      <c r="A283" s="38"/>
      <c r="B283" s="39"/>
      <c r="C283" s="212" t="s">
        <v>664</v>
      </c>
      <c r="D283" s="212" t="s">
        <v>205</v>
      </c>
      <c r="E283" s="213" t="s">
        <v>4354</v>
      </c>
      <c r="F283" s="214" t="s">
        <v>4355</v>
      </c>
      <c r="G283" s="215" t="s">
        <v>280</v>
      </c>
      <c r="H283" s="216">
        <v>20</v>
      </c>
      <c r="I283" s="217"/>
      <c r="J283" s="218">
        <f>ROUND(I283*H283,2)</f>
        <v>0</v>
      </c>
      <c r="K283" s="214" t="s">
        <v>209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0.00020000000000000001</v>
      </c>
      <c r="R283" s="221">
        <f>Q283*H283</f>
        <v>0.0040000000000000001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230</v>
      </c>
      <c r="AT283" s="223" t="s">
        <v>205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230</v>
      </c>
      <c r="BM283" s="223" t="s">
        <v>6084</v>
      </c>
    </row>
    <row r="284" s="2" customFormat="1">
      <c r="A284" s="38"/>
      <c r="B284" s="39"/>
      <c r="C284" s="40"/>
      <c r="D284" s="225" t="s">
        <v>212</v>
      </c>
      <c r="E284" s="40"/>
      <c r="F284" s="226" t="s">
        <v>4357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212</v>
      </c>
      <c r="AU284" s="17" t="s">
        <v>82</v>
      </c>
    </row>
    <row r="285" s="2" customFormat="1" ht="24.15" customHeight="1">
      <c r="A285" s="38"/>
      <c r="B285" s="39"/>
      <c r="C285" s="242" t="s">
        <v>672</v>
      </c>
      <c r="D285" s="242" t="s">
        <v>243</v>
      </c>
      <c r="E285" s="243" t="s">
        <v>6085</v>
      </c>
      <c r="F285" s="244" t="s">
        <v>6086</v>
      </c>
      <c r="G285" s="245" t="s">
        <v>280</v>
      </c>
      <c r="H285" s="246">
        <v>16</v>
      </c>
      <c r="I285" s="247"/>
      <c r="J285" s="248">
        <f>ROUND(I285*H285,2)</f>
        <v>0</v>
      </c>
      <c r="K285" s="244" t="s">
        <v>19</v>
      </c>
      <c r="L285" s="249"/>
      <c r="M285" s="250" t="s">
        <v>19</v>
      </c>
      <c r="N285" s="251" t="s">
        <v>44</v>
      </c>
      <c r="O285" s="84"/>
      <c r="P285" s="221">
        <f>O285*H285</f>
        <v>0</v>
      </c>
      <c r="Q285" s="221">
        <v>0.021000000000000001</v>
      </c>
      <c r="R285" s="221">
        <f>Q285*H285</f>
        <v>0.33600000000000002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960</v>
      </c>
      <c r="AT285" s="223" t="s">
        <v>243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230</v>
      </c>
      <c r="BM285" s="223" t="s">
        <v>6087</v>
      </c>
    </row>
    <row r="286" s="2" customFormat="1" ht="16.5" customHeight="1">
      <c r="A286" s="38"/>
      <c r="B286" s="39"/>
      <c r="C286" s="242" t="s">
        <v>677</v>
      </c>
      <c r="D286" s="242" t="s">
        <v>243</v>
      </c>
      <c r="E286" s="243" t="s">
        <v>4359</v>
      </c>
      <c r="F286" s="244" t="s">
        <v>1115</v>
      </c>
      <c r="G286" s="245" t="s">
        <v>280</v>
      </c>
      <c r="H286" s="246">
        <v>1</v>
      </c>
      <c r="I286" s="247"/>
      <c r="J286" s="248">
        <f>ROUND(I286*H286,2)</f>
        <v>0</v>
      </c>
      <c r="K286" s="244" t="s">
        <v>19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0.0112</v>
      </c>
      <c r="R286" s="221">
        <f>Q286*H286</f>
        <v>0.0112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246</v>
      </c>
      <c r="AT286" s="223" t="s">
        <v>243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235</v>
      </c>
      <c r="BM286" s="223" t="s">
        <v>6088</v>
      </c>
    </row>
    <row r="287" s="2" customFormat="1">
      <c r="A287" s="38"/>
      <c r="B287" s="39"/>
      <c r="C287" s="40"/>
      <c r="D287" s="232" t="s">
        <v>491</v>
      </c>
      <c r="E287" s="40"/>
      <c r="F287" s="252" t="s">
        <v>492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491</v>
      </c>
      <c r="AU287" s="17" t="s">
        <v>82</v>
      </c>
    </row>
    <row r="288" s="2" customFormat="1" ht="24.15" customHeight="1">
      <c r="A288" s="38"/>
      <c r="B288" s="39"/>
      <c r="C288" s="242" t="s">
        <v>684</v>
      </c>
      <c r="D288" s="242" t="s">
        <v>243</v>
      </c>
      <c r="E288" s="243" t="s">
        <v>6089</v>
      </c>
      <c r="F288" s="244" t="s">
        <v>6090</v>
      </c>
      <c r="G288" s="245" t="s">
        <v>280</v>
      </c>
      <c r="H288" s="246">
        <v>1</v>
      </c>
      <c r="I288" s="247"/>
      <c r="J288" s="248">
        <f>ROUND(I288*H288,2)</f>
        <v>0</v>
      </c>
      <c r="K288" s="244" t="s">
        <v>19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0.021000000000000001</v>
      </c>
      <c r="R288" s="221">
        <f>Q288*H288</f>
        <v>0.021000000000000001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960</v>
      </c>
      <c r="AT288" s="223" t="s">
        <v>243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230</v>
      </c>
      <c r="BM288" s="223" t="s">
        <v>6091</v>
      </c>
    </row>
    <row r="289" s="2" customFormat="1" ht="16.5" customHeight="1">
      <c r="A289" s="38"/>
      <c r="B289" s="39"/>
      <c r="C289" s="242" t="s">
        <v>689</v>
      </c>
      <c r="D289" s="242" t="s">
        <v>243</v>
      </c>
      <c r="E289" s="243" t="s">
        <v>6092</v>
      </c>
      <c r="F289" s="244" t="s">
        <v>6093</v>
      </c>
      <c r="G289" s="245" t="s">
        <v>280</v>
      </c>
      <c r="H289" s="246">
        <v>1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0.01746</v>
      </c>
      <c r="R289" s="221">
        <f>Q289*H289</f>
        <v>0.01746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960</v>
      </c>
      <c r="AT289" s="223" t="s">
        <v>243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230</v>
      </c>
      <c r="BM289" s="223" t="s">
        <v>6094</v>
      </c>
    </row>
    <row r="290" s="2" customFormat="1" ht="16.5" customHeight="1">
      <c r="A290" s="38"/>
      <c r="B290" s="39"/>
      <c r="C290" s="242" t="s">
        <v>693</v>
      </c>
      <c r="D290" s="242" t="s">
        <v>243</v>
      </c>
      <c r="E290" s="243" t="s">
        <v>4362</v>
      </c>
      <c r="F290" s="244" t="s">
        <v>4363</v>
      </c>
      <c r="G290" s="245" t="s">
        <v>280</v>
      </c>
      <c r="H290" s="246">
        <v>1</v>
      </c>
      <c r="I290" s="247"/>
      <c r="J290" s="248">
        <f>ROUND(I290*H290,2)</f>
        <v>0</v>
      </c>
      <c r="K290" s="244" t="s">
        <v>19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0.00016000000000000001</v>
      </c>
      <c r="R290" s="221">
        <f>Q290*H290</f>
        <v>0.00016000000000000001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246</v>
      </c>
      <c r="AT290" s="223" t="s">
        <v>243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235</v>
      </c>
      <c r="BM290" s="223" t="s">
        <v>6095</v>
      </c>
    </row>
    <row r="291" s="2" customFormat="1" ht="21.75" customHeight="1">
      <c r="A291" s="38"/>
      <c r="B291" s="39"/>
      <c r="C291" s="212" t="s">
        <v>697</v>
      </c>
      <c r="D291" s="212" t="s">
        <v>205</v>
      </c>
      <c r="E291" s="213" t="s">
        <v>1151</v>
      </c>
      <c r="F291" s="214" t="s">
        <v>1152</v>
      </c>
      <c r="G291" s="215" t="s">
        <v>280</v>
      </c>
      <c r="H291" s="216">
        <v>48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0.00035</v>
      </c>
      <c r="R291" s="221">
        <f>Q291*H291</f>
        <v>0.016799999999999999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230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230</v>
      </c>
      <c r="BM291" s="223" t="s">
        <v>6096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1154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24.15" customHeight="1">
      <c r="A293" s="38"/>
      <c r="B293" s="39"/>
      <c r="C293" s="242" t="s">
        <v>702</v>
      </c>
      <c r="D293" s="242" t="s">
        <v>243</v>
      </c>
      <c r="E293" s="243" t="s">
        <v>1204</v>
      </c>
      <c r="F293" s="244" t="s">
        <v>1205</v>
      </c>
      <c r="G293" s="245" t="s">
        <v>280</v>
      </c>
      <c r="H293" s="246">
        <v>35</v>
      </c>
      <c r="I293" s="247"/>
      <c r="J293" s="248">
        <f>ROUND(I293*H293,2)</f>
        <v>0</v>
      </c>
      <c r="K293" s="244" t="s">
        <v>19</v>
      </c>
      <c r="L293" s="249"/>
      <c r="M293" s="250" t="s">
        <v>19</v>
      </c>
      <c r="N293" s="251" t="s">
        <v>44</v>
      </c>
      <c r="O293" s="84"/>
      <c r="P293" s="221">
        <f>O293*H293</f>
        <v>0</v>
      </c>
      <c r="Q293" s="221">
        <v>0.042000000000000003</v>
      </c>
      <c r="R293" s="221">
        <f>Q293*H293</f>
        <v>1.4700000000000002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960</v>
      </c>
      <c r="AT293" s="223" t="s">
        <v>243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230</v>
      </c>
      <c r="BM293" s="223" t="s">
        <v>6097</v>
      </c>
    </row>
    <row r="294" s="2" customFormat="1" ht="16.5" customHeight="1">
      <c r="A294" s="38"/>
      <c r="B294" s="39"/>
      <c r="C294" s="242" t="s">
        <v>707</v>
      </c>
      <c r="D294" s="242" t="s">
        <v>243</v>
      </c>
      <c r="E294" s="243" t="s">
        <v>4601</v>
      </c>
      <c r="F294" s="244" t="s">
        <v>4602</v>
      </c>
      <c r="G294" s="245" t="s">
        <v>280</v>
      </c>
      <c r="H294" s="246">
        <v>3</v>
      </c>
      <c r="I294" s="247"/>
      <c r="J294" s="248">
        <f>ROUND(I294*H294,2)</f>
        <v>0</v>
      </c>
      <c r="K294" s="244" t="s">
        <v>209</v>
      </c>
      <c r="L294" s="249"/>
      <c r="M294" s="250" t="s">
        <v>19</v>
      </c>
      <c r="N294" s="251" t="s">
        <v>44</v>
      </c>
      <c r="O294" s="84"/>
      <c r="P294" s="221">
        <f>O294*H294</f>
        <v>0</v>
      </c>
      <c r="Q294" s="221">
        <v>0.00157</v>
      </c>
      <c r="R294" s="221">
        <f>Q294*H294</f>
        <v>0.0047099999999999998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960</v>
      </c>
      <c r="AT294" s="223" t="s">
        <v>243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230</v>
      </c>
      <c r="BM294" s="223" t="s">
        <v>6098</v>
      </c>
    </row>
    <row r="295" s="2" customFormat="1" ht="21.75" customHeight="1">
      <c r="A295" s="38"/>
      <c r="B295" s="39"/>
      <c r="C295" s="242" t="s">
        <v>712</v>
      </c>
      <c r="D295" s="242" t="s">
        <v>243</v>
      </c>
      <c r="E295" s="243" t="s">
        <v>1261</v>
      </c>
      <c r="F295" s="244" t="s">
        <v>695</v>
      </c>
      <c r="G295" s="245" t="s">
        <v>280</v>
      </c>
      <c r="H295" s="246">
        <v>1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4"/>
      <c r="P295" s="221">
        <f>O295*H295</f>
        <v>0</v>
      </c>
      <c r="Q295" s="221">
        <v>0.052999999999999998</v>
      </c>
      <c r="R295" s="221">
        <f>Q295*H295</f>
        <v>0.052999999999999998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246</v>
      </c>
      <c r="AT295" s="223" t="s">
        <v>243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6099</v>
      </c>
    </row>
    <row r="296" s="2" customFormat="1">
      <c r="A296" s="38"/>
      <c r="B296" s="39"/>
      <c r="C296" s="40"/>
      <c r="D296" s="232" t="s">
        <v>491</v>
      </c>
      <c r="E296" s="40"/>
      <c r="F296" s="252" t="s">
        <v>492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491</v>
      </c>
      <c r="AU296" s="17" t="s">
        <v>82</v>
      </c>
    </row>
    <row r="297" s="2" customFormat="1" ht="24.15" customHeight="1">
      <c r="A297" s="38"/>
      <c r="B297" s="39"/>
      <c r="C297" s="242" t="s">
        <v>717</v>
      </c>
      <c r="D297" s="242" t="s">
        <v>243</v>
      </c>
      <c r="E297" s="243" t="s">
        <v>6100</v>
      </c>
      <c r="F297" s="244" t="s">
        <v>6101</v>
      </c>
      <c r="G297" s="245" t="s">
        <v>280</v>
      </c>
      <c r="H297" s="246">
        <v>2</v>
      </c>
      <c r="I297" s="247"/>
      <c r="J297" s="248">
        <f>ROUND(I297*H297,2)</f>
        <v>0</v>
      </c>
      <c r="K297" s="244" t="s">
        <v>19</v>
      </c>
      <c r="L297" s="249"/>
      <c r="M297" s="250" t="s">
        <v>19</v>
      </c>
      <c r="N297" s="251" t="s">
        <v>44</v>
      </c>
      <c r="O297" s="84"/>
      <c r="P297" s="221">
        <f>O297*H297</f>
        <v>0</v>
      </c>
      <c r="Q297" s="221">
        <v>0.042000000000000003</v>
      </c>
      <c r="R297" s="221">
        <f>Q297*H297</f>
        <v>0.084000000000000005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960</v>
      </c>
      <c r="AT297" s="223" t="s">
        <v>243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230</v>
      </c>
      <c r="BM297" s="223" t="s">
        <v>6102</v>
      </c>
    </row>
    <row r="298" s="2" customFormat="1" ht="24.15" customHeight="1">
      <c r="A298" s="38"/>
      <c r="B298" s="39"/>
      <c r="C298" s="242" t="s">
        <v>723</v>
      </c>
      <c r="D298" s="242" t="s">
        <v>243</v>
      </c>
      <c r="E298" s="243" t="s">
        <v>6103</v>
      </c>
      <c r="F298" s="244" t="s">
        <v>6101</v>
      </c>
      <c r="G298" s="245" t="s">
        <v>280</v>
      </c>
      <c r="H298" s="246">
        <v>3</v>
      </c>
      <c r="I298" s="247"/>
      <c r="J298" s="248">
        <f>ROUND(I298*H298,2)</f>
        <v>0</v>
      </c>
      <c r="K298" s="244" t="s">
        <v>19</v>
      </c>
      <c r="L298" s="249"/>
      <c r="M298" s="250" t="s">
        <v>19</v>
      </c>
      <c r="N298" s="251" t="s">
        <v>44</v>
      </c>
      <c r="O298" s="84"/>
      <c r="P298" s="221">
        <f>O298*H298</f>
        <v>0</v>
      </c>
      <c r="Q298" s="221">
        <v>0.042000000000000003</v>
      </c>
      <c r="R298" s="221">
        <f>Q298*H298</f>
        <v>0.126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960</v>
      </c>
      <c r="AT298" s="223" t="s">
        <v>243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230</v>
      </c>
      <c r="BM298" s="223" t="s">
        <v>6104</v>
      </c>
    </row>
    <row r="299" s="2" customFormat="1" ht="24.15" customHeight="1">
      <c r="A299" s="38"/>
      <c r="B299" s="39"/>
      <c r="C299" s="242" t="s">
        <v>729</v>
      </c>
      <c r="D299" s="242" t="s">
        <v>243</v>
      </c>
      <c r="E299" s="243" t="s">
        <v>6105</v>
      </c>
      <c r="F299" s="244" t="s">
        <v>6106</v>
      </c>
      <c r="G299" s="245" t="s">
        <v>280</v>
      </c>
      <c r="H299" s="246">
        <v>1</v>
      </c>
      <c r="I299" s="247"/>
      <c r="J299" s="248">
        <f>ROUND(I299*H299,2)</f>
        <v>0</v>
      </c>
      <c r="K299" s="244" t="s">
        <v>19</v>
      </c>
      <c r="L299" s="249"/>
      <c r="M299" s="250" t="s">
        <v>19</v>
      </c>
      <c r="N299" s="251" t="s">
        <v>44</v>
      </c>
      <c r="O299" s="84"/>
      <c r="P299" s="221">
        <f>O299*H299</f>
        <v>0</v>
      </c>
      <c r="Q299" s="221">
        <v>0.042000000000000003</v>
      </c>
      <c r="R299" s="221">
        <f>Q299*H299</f>
        <v>0.042000000000000003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960</v>
      </c>
      <c r="AT299" s="223" t="s">
        <v>243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230</v>
      </c>
      <c r="BM299" s="223" t="s">
        <v>6107</v>
      </c>
    </row>
    <row r="300" s="2" customFormat="1" ht="24.15" customHeight="1">
      <c r="A300" s="38"/>
      <c r="B300" s="39"/>
      <c r="C300" s="242" t="s">
        <v>735</v>
      </c>
      <c r="D300" s="242" t="s">
        <v>243</v>
      </c>
      <c r="E300" s="243" t="s">
        <v>6108</v>
      </c>
      <c r="F300" s="244" t="s">
        <v>6109</v>
      </c>
      <c r="G300" s="245" t="s">
        <v>280</v>
      </c>
      <c r="H300" s="246">
        <v>1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0.042000000000000003</v>
      </c>
      <c r="R300" s="221">
        <f>Q300*H300</f>
        <v>0.042000000000000003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960</v>
      </c>
      <c r="AT300" s="223" t="s">
        <v>243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230</v>
      </c>
      <c r="BM300" s="223" t="s">
        <v>6110</v>
      </c>
    </row>
    <row r="301" s="2" customFormat="1" ht="24.15" customHeight="1">
      <c r="A301" s="38"/>
      <c r="B301" s="39"/>
      <c r="C301" s="242" t="s">
        <v>741</v>
      </c>
      <c r="D301" s="242" t="s">
        <v>243</v>
      </c>
      <c r="E301" s="243" t="s">
        <v>6111</v>
      </c>
      <c r="F301" s="244" t="s">
        <v>6112</v>
      </c>
      <c r="G301" s="245" t="s">
        <v>280</v>
      </c>
      <c r="H301" s="246">
        <v>1</v>
      </c>
      <c r="I301" s="247"/>
      <c r="J301" s="248">
        <f>ROUND(I301*H301,2)</f>
        <v>0</v>
      </c>
      <c r="K301" s="244" t="s">
        <v>19</v>
      </c>
      <c r="L301" s="249"/>
      <c r="M301" s="250" t="s">
        <v>19</v>
      </c>
      <c r="N301" s="251" t="s">
        <v>44</v>
      </c>
      <c r="O301" s="84"/>
      <c r="P301" s="221">
        <f>O301*H301</f>
        <v>0</v>
      </c>
      <c r="Q301" s="221">
        <v>0.042000000000000003</v>
      </c>
      <c r="R301" s="221">
        <f>Q301*H301</f>
        <v>0.042000000000000003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960</v>
      </c>
      <c r="AT301" s="223" t="s">
        <v>243</v>
      </c>
      <c r="AU301" s="223" t="s">
        <v>82</v>
      </c>
      <c r="AY301" s="17" t="s">
        <v>202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230</v>
      </c>
      <c r="BM301" s="223" t="s">
        <v>6113</v>
      </c>
    </row>
    <row r="302" s="2" customFormat="1" ht="16.5" customHeight="1">
      <c r="A302" s="38"/>
      <c r="B302" s="39"/>
      <c r="C302" s="242" t="s">
        <v>747</v>
      </c>
      <c r="D302" s="242" t="s">
        <v>243</v>
      </c>
      <c r="E302" s="243" t="s">
        <v>1249</v>
      </c>
      <c r="F302" s="244" t="s">
        <v>1250</v>
      </c>
      <c r="G302" s="245" t="s">
        <v>280</v>
      </c>
      <c r="H302" s="246">
        <v>1</v>
      </c>
      <c r="I302" s="247"/>
      <c r="J302" s="248">
        <f>ROUND(I302*H302,2)</f>
        <v>0</v>
      </c>
      <c r="K302" s="244" t="s">
        <v>19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0.00016000000000000001</v>
      </c>
      <c r="R302" s="221">
        <f>Q302*H302</f>
        <v>0.00016000000000000001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246</v>
      </c>
      <c r="AT302" s="223" t="s">
        <v>243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6114</v>
      </c>
    </row>
    <row r="303" s="2" customFormat="1" ht="21.75" customHeight="1">
      <c r="A303" s="38"/>
      <c r="B303" s="39"/>
      <c r="C303" s="212" t="s">
        <v>752</v>
      </c>
      <c r="D303" s="212" t="s">
        <v>205</v>
      </c>
      <c r="E303" s="213" t="s">
        <v>1264</v>
      </c>
      <c r="F303" s="214" t="s">
        <v>1265</v>
      </c>
      <c r="G303" s="215" t="s">
        <v>280</v>
      </c>
      <c r="H303" s="216">
        <v>58</v>
      </c>
      <c r="I303" s="217"/>
      <c r="J303" s="218">
        <f>ROUND(I303*H303,2)</f>
        <v>0</v>
      </c>
      <c r="K303" s="214" t="s">
        <v>209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0.00108</v>
      </c>
      <c r="R303" s="221">
        <f>Q303*H303</f>
        <v>0.062640000000000001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230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230</v>
      </c>
      <c r="BM303" s="223" t="s">
        <v>6115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1267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21.75" customHeight="1">
      <c r="A305" s="38"/>
      <c r="B305" s="39"/>
      <c r="C305" s="242" t="s">
        <v>757</v>
      </c>
      <c r="D305" s="242" t="s">
        <v>243</v>
      </c>
      <c r="E305" s="243" t="s">
        <v>6116</v>
      </c>
      <c r="F305" s="244" t="s">
        <v>695</v>
      </c>
      <c r="G305" s="245" t="s">
        <v>280</v>
      </c>
      <c r="H305" s="246">
        <v>1</v>
      </c>
      <c r="I305" s="247"/>
      <c r="J305" s="248">
        <f>ROUND(I305*H305,2)</f>
        <v>0</v>
      </c>
      <c r="K305" s="244" t="s">
        <v>19</v>
      </c>
      <c r="L305" s="249"/>
      <c r="M305" s="250" t="s">
        <v>19</v>
      </c>
      <c r="N305" s="251" t="s">
        <v>44</v>
      </c>
      <c r="O305" s="84"/>
      <c r="P305" s="221">
        <f>O305*H305</f>
        <v>0</v>
      </c>
      <c r="Q305" s="221">
        <v>0.052999999999999998</v>
      </c>
      <c r="R305" s="221">
        <f>Q305*H305</f>
        <v>0.052999999999999998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246</v>
      </c>
      <c r="AT305" s="223" t="s">
        <v>243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235</v>
      </c>
      <c r="BM305" s="223" t="s">
        <v>6117</v>
      </c>
    </row>
    <row r="306" s="2" customFormat="1">
      <c r="A306" s="38"/>
      <c r="B306" s="39"/>
      <c r="C306" s="40"/>
      <c r="D306" s="232" t="s">
        <v>491</v>
      </c>
      <c r="E306" s="40"/>
      <c r="F306" s="252" t="s">
        <v>492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491</v>
      </c>
      <c r="AU306" s="17" t="s">
        <v>82</v>
      </c>
    </row>
    <row r="307" s="2" customFormat="1" ht="16.5" customHeight="1">
      <c r="A307" s="38"/>
      <c r="B307" s="39"/>
      <c r="C307" s="242" t="s">
        <v>762</v>
      </c>
      <c r="D307" s="242" t="s">
        <v>243</v>
      </c>
      <c r="E307" s="243" t="s">
        <v>4645</v>
      </c>
      <c r="F307" s="244" t="s">
        <v>4194</v>
      </c>
      <c r="G307" s="245" t="s">
        <v>280</v>
      </c>
      <c r="H307" s="246">
        <v>36</v>
      </c>
      <c r="I307" s="247"/>
      <c r="J307" s="248">
        <f>ROUND(I307*H307,2)</f>
        <v>0</v>
      </c>
      <c r="K307" s="244" t="s">
        <v>19</v>
      </c>
      <c r="L307" s="249"/>
      <c r="M307" s="250" t="s">
        <v>19</v>
      </c>
      <c r="N307" s="251" t="s">
        <v>44</v>
      </c>
      <c r="O307" s="84"/>
      <c r="P307" s="221">
        <f>O307*H307</f>
        <v>0</v>
      </c>
      <c r="Q307" s="221">
        <v>0.00016000000000000001</v>
      </c>
      <c r="R307" s="221">
        <f>Q307*H307</f>
        <v>0.0057600000000000004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246</v>
      </c>
      <c r="AT307" s="223" t="s">
        <v>243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235</v>
      </c>
      <c r="BM307" s="223" t="s">
        <v>6118</v>
      </c>
    </row>
    <row r="308" s="2" customFormat="1" ht="16.5" customHeight="1">
      <c r="A308" s="38"/>
      <c r="B308" s="39"/>
      <c r="C308" s="242" t="s">
        <v>767</v>
      </c>
      <c r="D308" s="242" t="s">
        <v>243</v>
      </c>
      <c r="E308" s="243" t="s">
        <v>6119</v>
      </c>
      <c r="F308" s="244" t="s">
        <v>6120</v>
      </c>
      <c r="G308" s="245" t="s">
        <v>280</v>
      </c>
      <c r="H308" s="246">
        <v>2</v>
      </c>
      <c r="I308" s="247"/>
      <c r="J308" s="248">
        <f>ROUND(I308*H308,2)</f>
        <v>0</v>
      </c>
      <c r="K308" s="244" t="s">
        <v>19</v>
      </c>
      <c r="L308" s="249"/>
      <c r="M308" s="250" t="s">
        <v>19</v>
      </c>
      <c r="N308" s="251" t="s">
        <v>44</v>
      </c>
      <c r="O308" s="84"/>
      <c r="P308" s="221">
        <f>O308*H308</f>
        <v>0</v>
      </c>
      <c r="Q308" s="221">
        <v>0.00016000000000000001</v>
      </c>
      <c r="R308" s="221">
        <f>Q308*H308</f>
        <v>0.00032000000000000003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246</v>
      </c>
      <c r="AT308" s="223" t="s">
        <v>243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235</v>
      </c>
      <c r="BM308" s="223" t="s">
        <v>6121</v>
      </c>
    </row>
    <row r="309" s="2" customFormat="1" ht="16.5" customHeight="1">
      <c r="A309" s="38"/>
      <c r="B309" s="39"/>
      <c r="C309" s="242" t="s">
        <v>772</v>
      </c>
      <c r="D309" s="242" t="s">
        <v>243</v>
      </c>
      <c r="E309" s="243" t="s">
        <v>6122</v>
      </c>
      <c r="F309" s="244" t="s">
        <v>6123</v>
      </c>
      <c r="G309" s="245" t="s">
        <v>280</v>
      </c>
      <c r="H309" s="246">
        <v>3</v>
      </c>
      <c r="I309" s="247"/>
      <c r="J309" s="248">
        <f>ROUND(I309*H309,2)</f>
        <v>0</v>
      </c>
      <c r="K309" s="244" t="s">
        <v>19</v>
      </c>
      <c r="L309" s="249"/>
      <c r="M309" s="250" t="s">
        <v>19</v>
      </c>
      <c r="N309" s="251" t="s">
        <v>44</v>
      </c>
      <c r="O309" s="84"/>
      <c r="P309" s="221">
        <f>O309*H309</f>
        <v>0</v>
      </c>
      <c r="Q309" s="221">
        <v>0.00016000000000000001</v>
      </c>
      <c r="R309" s="221">
        <f>Q309*H309</f>
        <v>0.00048000000000000007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246</v>
      </c>
      <c r="AT309" s="223" t="s">
        <v>243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235</v>
      </c>
      <c r="BM309" s="223" t="s">
        <v>6124</v>
      </c>
    </row>
    <row r="310" s="2" customFormat="1" ht="24.15" customHeight="1">
      <c r="A310" s="38"/>
      <c r="B310" s="39"/>
      <c r="C310" s="242" t="s">
        <v>778</v>
      </c>
      <c r="D310" s="242" t="s">
        <v>243</v>
      </c>
      <c r="E310" s="243" t="s">
        <v>6125</v>
      </c>
      <c r="F310" s="244" t="s">
        <v>6126</v>
      </c>
      <c r="G310" s="245" t="s">
        <v>280</v>
      </c>
      <c r="H310" s="246">
        <v>16</v>
      </c>
      <c r="I310" s="247"/>
      <c r="J310" s="248">
        <f>ROUND(I310*H310,2)</f>
        <v>0</v>
      </c>
      <c r="K310" s="244" t="s">
        <v>19</v>
      </c>
      <c r="L310" s="249"/>
      <c r="M310" s="250" t="s">
        <v>19</v>
      </c>
      <c r="N310" s="251" t="s">
        <v>44</v>
      </c>
      <c r="O310" s="84"/>
      <c r="P310" s="221">
        <f>O310*H310</f>
        <v>0</v>
      </c>
      <c r="Q310" s="221">
        <v>0.15509999999999999</v>
      </c>
      <c r="R310" s="221">
        <f>Q310*H310</f>
        <v>2.4815999999999998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960</v>
      </c>
      <c r="AT310" s="223" t="s">
        <v>243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230</v>
      </c>
      <c r="BM310" s="223" t="s">
        <v>6127</v>
      </c>
    </row>
    <row r="311" s="2" customFormat="1" ht="21.75" customHeight="1">
      <c r="A311" s="38"/>
      <c r="B311" s="39"/>
      <c r="C311" s="212" t="s">
        <v>783</v>
      </c>
      <c r="D311" s="212" t="s">
        <v>205</v>
      </c>
      <c r="E311" s="213" t="s">
        <v>6128</v>
      </c>
      <c r="F311" s="214" t="s">
        <v>6129</v>
      </c>
      <c r="G311" s="215" t="s">
        <v>280</v>
      </c>
      <c r="H311" s="216">
        <v>1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0.0026800000000000001</v>
      </c>
      <c r="R311" s="221">
        <f>Q311*H311</f>
        <v>0.0026800000000000001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6130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6131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2" customFormat="1" ht="16.5" customHeight="1">
      <c r="A313" s="38"/>
      <c r="B313" s="39"/>
      <c r="C313" s="242" t="s">
        <v>789</v>
      </c>
      <c r="D313" s="242" t="s">
        <v>243</v>
      </c>
      <c r="E313" s="243" t="s">
        <v>6132</v>
      </c>
      <c r="F313" s="244" t="s">
        <v>6133</v>
      </c>
      <c r="G313" s="245" t="s">
        <v>280</v>
      </c>
      <c r="H313" s="246">
        <v>1</v>
      </c>
      <c r="I313" s="247"/>
      <c r="J313" s="248">
        <f>ROUND(I313*H313,2)</f>
        <v>0</v>
      </c>
      <c r="K313" s="244" t="s">
        <v>19</v>
      </c>
      <c r="L313" s="249"/>
      <c r="M313" s="250" t="s">
        <v>19</v>
      </c>
      <c r="N313" s="251" t="s">
        <v>44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960</v>
      </c>
      <c r="AT313" s="223" t="s">
        <v>243</v>
      </c>
      <c r="AU313" s="223" t="s">
        <v>82</v>
      </c>
      <c r="AY313" s="17" t="s">
        <v>202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80</v>
      </c>
      <c r="BK313" s="224">
        <f>ROUND(I313*H313,2)</f>
        <v>0</v>
      </c>
      <c r="BL313" s="17" t="s">
        <v>230</v>
      </c>
      <c r="BM313" s="223" t="s">
        <v>6134</v>
      </c>
    </row>
    <row r="314" s="2" customFormat="1">
      <c r="A314" s="38"/>
      <c r="B314" s="39"/>
      <c r="C314" s="40"/>
      <c r="D314" s="232" t="s">
        <v>491</v>
      </c>
      <c r="E314" s="40"/>
      <c r="F314" s="252" t="s">
        <v>4336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491</v>
      </c>
      <c r="AU314" s="17" t="s">
        <v>82</v>
      </c>
    </row>
    <row r="315" s="2" customFormat="1" ht="16.5" customHeight="1">
      <c r="A315" s="38"/>
      <c r="B315" s="39"/>
      <c r="C315" s="212" t="s">
        <v>793</v>
      </c>
      <c r="D315" s="212" t="s">
        <v>205</v>
      </c>
      <c r="E315" s="213" t="s">
        <v>1870</v>
      </c>
      <c r="F315" s="214" t="s">
        <v>1871</v>
      </c>
      <c r="G315" s="215" t="s">
        <v>647</v>
      </c>
      <c r="H315" s="216">
        <v>83</v>
      </c>
      <c r="I315" s="217"/>
      <c r="J315" s="218">
        <f>ROUND(I315*H315,2)</f>
        <v>0</v>
      </c>
      <c r="K315" s="214" t="s">
        <v>209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0.00013999999999999999</v>
      </c>
      <c r="R315" s="221">
        <f>Q315*H315</f>
        <v>0.011619999999999998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230</v>
      </c>
      <c r="AT315" s="223" t="s">
        <v>205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230</v>
      </c>
      <c r="BM315" s="223" t="s">
        <v>6135</v>
      </c>
    </row>
    <row r="316" s="2" customFormat="1">
      <c r="A316" s="38"/>
      <c r="B316" s="39"/>
      <c r="C316" s="40"/>
      <c r="D316" s="225" t="s">
        <v>212</v>
      </c>
      <c r="E316" s="40"/>
      <c r="F316" s="226" t="s">
        <v>1873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212</v>
      </c>
      <c r="AU316" s="17" t="s">
        <v>82</v>
      </c>
    </row>
    <row r="317" s="2" customFormat="1" ht="16.5" customHeight="1">
      <c r="A317" s="38"/>
      <c r="B317" s="39"/>
      <c r="C317" s="212" t="s">
        <v>798</v>
      </c>
      <c r="D317" s="212" t="s">
        <v>205</v>
      </c>
      <c r="E317" s="213" t="s">
        <v>1824</v>
      </c>
      <c r="F317" s="214" t="s">
        <v>1825</v>
      </c>
      <c r="G317" s="215" t="s">
        <v>647</v>
      </c>
      <c r="H317" s="216">
        <v>86</v>
      </c>
      <c r="I317" s="217"/>
      <c r="J317" s="218">
        <f>ROUND(I317*H317,2)</f>
        <v>0</v>
      </c>
      <c r="K317" s="214" t="s">
        <v>209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6.0000000000000002E-05</v>
      </c>
      <c r="R317" s="221">
        <f>Q317*H317</f>
        <v>0.0051600000000000005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230</v>
      </c>
      <c r="AT317" s="223" t="s">
        <v>205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230</v>
      </c>
      <c r="BM317" s="223" t="s">
        <v>6136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1827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2" t="s">
        <v>804</v>
      </c>
      <c r="D319" s="242" t="s">
        <v>243</v>
      </c>
      <c r="E319" s="243" t="s">
        <v>1835</v>
      </c>
      <c r="F319" s="244" t="s">
        <v>6137</v>
      </c>
      <c r="G319" s="245" t="s">
        <v>280</v>
      </c>
      <c r="H319" s="246">
        <v>65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0.0032000000000000002</v>
      </c>
      <c r="R319" s="221">
        <f>Q319*H319</f>
        <v>0.20800000000000002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960</v>
      </c>
      <c r="AT319" s="223" t="s">
        <v>243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230</v>
      </c>
      <c r="BM319" s="223" t="s">
        <v>6138</v>
      </c>
    </row>
    <row r="320" s="2" customFormat="1" ht="16.5" customHeight="1">
      <c r="A320" s="38"/>
      <c r="B320" s="39"/>
      <c r="C320" s="242" t="s">
        <v>808</v>
      </c>
      <c r="D320" s="242" t="s">
        <v>243</v>
      </c>
      <c r="E320" s="243" t="s">
        <v>6139</v>
      </c>
      <c r="F320" s="244" t="s">
        <v>6137</v>
      </c>
      <c r="G320" s="245" t="s">
        <v>280</v>
      </c>
      <c r="H320" s="246">
        <v>10</v>
      </c>
      <c r="I320" s="247"/>
      <c r="J320" s="248">
        <f>ROUND(I320*H320,2)</f>
        <v>0</v>
      </c>
      <c r="K320" s="244" t="s">
        <v>19</v>
      </c>
      <c r="L320" s="249"/>
      <c r="M320" s="250" t="s">
        <v>19</v>
      </c>
      <c r="N320" s="251" t="s">
        <v>44</v>
      </c>
      <c r="O320" s="84"/>
      <c r="P320" s="221">
        <f>O320*H320</f>
        <v>0</v>
      </c>
      <c r="Q320" s="221">
        <v>0.0032000000000000002</v>
      </c>
      <c r="R320" s="221">
        <f>Q320*H320</f>
        <v>0.032000000000000001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960</v>
      </c>
      <c r="AT320" s="223" t="s">
        <v>243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230</v>
      </c>
      <c r="BM320" s="223" t="s">
        <v>6140</v>
      </c>
    </row>
    <row r="321" s="2" customFormat="1" ht="16.5" customHeight="1">
      <c r="A321" s="38"/>
      <c r="B321" s="39"/>
      <c r="C321" s="242" t="s">
        <v>813</v>
      </c>
      <c r="D321" s="242" t="s">
        <v>243</v>
      </c>
      <c r="E321" s="243" t="s">
        <v>6141</v>
      </c>
      <c r="F321" s="244" t="s">
        <v>6137</v>
      </c>
      <c r="G321" s="245" t="s">
        <v>280</v>
      </c>
      <c r="H321" s="246">
        <v>11</v>
      </c>
      <c r="I321" s="247"/>
      <c r="J321" s="248">
        <f>ROUND(I321*H321,2)</f>
        <v>0</v>
      </c>
      <c r="K321" s="244" t="s">
        <v>19</v>
      </c>
      <c r="L321" s="249"/>
      <c r="M321" s="250" t="s">
        <v>19</v>
      </c>
      <c r="N321" s="251" t="s">
        <v>44</v>
      </c>
      <c r="O321" s="84"/>
      <c r="P321" s="221">
        <f>O321*H321</f>
        <v>0</v>
      </c>
      <c r="Q321" s="221">
        <v>0.0032000000000000002</v>
      </c>
      <c r="R321" s="221">
        <f>Q321*H321</f>
        <v>0.035200000000000002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960</v>
      </c>
      <c r="AT321" s="223" t="s">
        <v>243</v>
      </c>
      <c r="AU321" s="223" t="s">
        <v>82</v>
      </c>
      <c r="AY321" s="17" t="s">
        <v>202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230</v>
      </c>
      <c r="BM321" s="223" t="s">
        <v>6142</v>
      </c>
    </row>
    <row r="322" s="2" customFormat="1" ht="16.5" customHeight="1">
      <c r="A322" s="38"/>
      <c r="B322" s="39"/>
      <c r="C322" s="242" t="s">
        <v>819</v>
      </c>
      <c r="D322" s="242" t="s">
        <v>243</v>
      </c>
      <c r="E322" s="243" t="s">
        <v>1811</v>
      </c>
      <c r="F322" s="244" t="s">
        <v>6143</v>
      </c>
      <c r="G322" s="245" t="s">
        <v>280</v>
      </c>
      <c r="H322" s="246">
        <v>75</v>
      </c>
      <c r="I322" s="247"/>
      <c r="J322" s="248">
        <f>ROUND(I322*H322,2)</f>
        <v>0</v>
      </c>
      <c r="K322" s="244" t="s">
        <v>19</v>
      </c>
      <c r="L322" s="249"/>
      <c r="M322" s="250" t="s">
        <v>19</v>
      </c>
      <c r="N322" s="251" t="s">
        <v>44</v>
      </c>
      <c r="O322" s="84"/>
      <c r="P322" s="221">
        <f>O322*H322</f>
        <v>0</v>
      </c>
      <c r="Q322" s="221">
        <v>0.0032000000000000002</v>
      </c>
      <c r="R322" s="221">
        <f>Q322*H322</f>
        <v>0.24000000000000002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960</v>
      </c>
      <c r="AT322" s="223" t="s">
        <v>243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230</v>
      </c>
      <c r="BM322" s="223" t="s">
        <v>6144</v>
      </c>
    </row>
    <row r="323" s="2" customFormat="1" ht="16.5" customHeight="1">
      <c r="A323" s="38"/>
      <c r="B323" s="39"/>
      <c r="C323" s="242" t="s">
        <v>823</v>
      </c>
      <c r="D323" s="242" t="s">
        <v>243</v>
      </c>
      <c r="E323" s="243" t="s">
        <v>1857</v>
      </c>
      <c r="F323" s="244" t="s">
        <v>6145</v>
      </c>
      <c r="G323" s="245" t="s">
        <v>280</v>
      </c>
      <c r="H323" s="246">
        <v>8</v>
      </c>
      <c r="I323" s="247"/>
      <c r="J323" s="248">
        <f>ROUND(I323*H323,2)</f>
        <v>0</v>
      </c>
      <c r="K323" s="244" t="s">
        <v>19</v>
      </c>
      <c r="L323" s="249"/>
      <c r="M323" s="250" t="s">
        <v>19</v>
      </c>
      <c r="N323" s="251" t="s">
        <v>44</v>
      </c>
      <c r="O323" s="84"/>
      <c r="P323" s="221">
        <f>O323*H323</f>
        <v>0</v>
      </c>
      <c r="Q323" s="221">
        <v>0.0032000000000000002</v>
      </c>
      <c r="R323" s="221">
        <f>Q323*H323</f>
        <v>0.025600000000000001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960</v>
      </c>
      <c r="AT323" s="223" t="s">
        <v>243</v>
      </c>
      <c r="AU323" s="223" t="s">
        <v>82</v>
      </c>
      <c r="AY323" s="17" t="s">
        <v>202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80</v>
      </c>
      <c r="BK323" s="224">
        <f>ROUND(I323*H323,2)</f>
        <v>0</v>
      </c>
      <c r="BL323" s="17" t="s">
        <v>230</v>
      </c>
      <c r="BM323" s="223" t="s">
        <v>6146</v>
      </c>
    </row>
    <row r="324" s="2" customFormat="1" ht="16.5" customHeight="1">
      <c r="A324" s="38"/>
      <c r="B324" s="39"/>
      <c r="C324" s="212" t="s">
        <v>828</v>
      </c>
      <c r="D324" s="212" t="s">
        <v>205</v>
      </c>
      <c r="E324" s="213" t="s">
        <v>1889</v>
      </c>
      <c r="F324" s="214" t="s">
        <v>1890</v>
      </c>
      <c r="G324" s="215" t="s">
        <v>647</v>
      </c>
      <c r="H324" s="216">
        <v>850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8.0000000000000007E-05</v>
      </c>
      <c r="R324" s="221">
        <f>Q324*H324</f>
        <v>0.068000000000000005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230</v>
      </c>
      <c r="BM324" s="223" t="s">
        <v>6147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1892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16.5" customHeight="1">
      <c r="A326" s="38"/>
      <c r="B326" s="39"/>
      <c r="C326" s="242" t="s">
        <v>834</v>
      </c>
      <c r="D326" s="242" t="s">
        <v>243</v>
      </c>
      <c r="E326" s="243" t="s">
        <v>1894</v>
      </c>
      <c r="F326" s="244" t="s">
        <v>1895</v>
      </c>
      <c r="G326" s="245" t="s">
        <v>218</v>
      </c>
      <c r="H326" s="246">
        <v>0.84999999999999998</v>
      </c>
      <c r="I326" s="247"/>
      <c r="J326" s="248">
        <f>ROUND(I326*H326,2)</f>
        <v>0</v>
      </c>
      <c r="K326" s="244" t="s">
        <v>209</v>
      </c>
      <c r="L326" s="249"/>
      <c r="M326" s="250" t="s">
        <v>19</v>
      </c>
      <c r="N326" s="251" t="s">
        <v>44</v>
      </c>
      <c r="O326" s="84"/>
      <c r="P326" s="221">
        <f>O326*H326</f>
        <v>0</v>
      </c>
      <c r="Q326" s="221">
        <v>1</v>
      </c>
      <c r="R326" s="221">
        <f>Q326*H326</f>
        <v>0.84999999999999998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960</v>
      </c>
      <c r="AT326" s="223" t="s">
        <v>243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230</v>
      </c>
      <c r="BM326" s="223" t="s">
        <v>6148</v>
      </c>
    </row>
    <row r="327" s="2" customFormat="1" ht="16.5" customHeight="1">
      <c r="A327" s="38"/>
      <c r="B327" s="39"/>
      <c r="C327" s="242" t="s">
        <v>838</v>
      </c>
      <c r="D327" s="242" t="s">
        <v>243</v>
      </c>
      <c r="E327" s="243" t="s">
        <v>1899</v>
      </c>
      <c r="F327" s="244" t="s">
        <v>1900</v>
      </c>
      <c r="G327" s="245" t="s">
        <v>280</v>
      </c>
      <c r="H327" s="246">
        <v>200</v>
      </c>
      <c r="I327" s="247"/>
      <c r="J327" s="248">
        <f>ROUND(I327*H327,2)</f>
        <v>0</v>
      </c>
      <c r="K327" s="244" t="s">
        <v>209</v>
      </c>
      <c r="L327" s="249"/>
      <c r="M327" s="250" t="s">
        <v>19</v>
      </c>
      <c r="N327" s="251" t="s">
        <v>44</v>
      </c>
      <c r="O327" s="84"/>
      <c r="P327" s="221">
        <f>O327*H327</f>
        <v>0</v>
      </c>
      <c r="Q327" s="221">
        <v>4.0000000000000003E-05</v>
      </c>
      <c r="R327" s="221">
        <f>Q327*H327</f>
        <v>0.0080000000000000002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960</v>
      </c>
      <c r="AT327" s="223" t="s">
        <v>243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230</v>
      </c>
      <c r="BM327" s="223" t="s">
        <v>6149</v>
      </c>
    </row>
    <row r="328" s="2" customFormat="1" ht="16.5" customHeight="1">
      <c r="A328" s="38"/>
      <c r="B328" s="39"/>
      <c r="C328" s="242" t="s">
        <v>843</v>
      </c>
      <c r="D328" s="242" t="s">
        <v>243</v>
      </c>
      <c r="E328" s="243" t="s">
        <v>1903</v>
      </c>
      <c r="F328" s="244" t="s">
        <v>1904</v>
      </c>
      <c r="G328" s="245" t="s">
        <v>280</v>
      </c>
      <c r="H328" s="246">
        <v>200</v>
      </c>
      <c r="I328" s="247"/>
      <c r="J328" s="248">
        <f>ROUND(I328*H328,2)</f>
        <v>0</v>
      </c>
      <c r="K328" s="244" t="s">
        <v>209</v>
      </c>
      <c r="L328" s="249"/>
      <c r="M328" s="250" t="s">
        <v>19</v>
      </c>
      <c r="N328" s="251" t="s">
        <v>44</v>
      </c>
      <c r="O328" s="84"/>
      <c r="P328" s="221">
        <f>O328*H328</f>
        <v>0</v>
      </c>
      <c r="Q328" s="221">
        <v>0.00013999999999999999</v>
      </c>
      <c r="R328" s="221">
        <f>Q328*H328</f>
        <v>0.027999999999999997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960</v>
      </c>
      <c r="AT328" s="223" t="s">
        <v>243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230</v>
      </c>
      <c r="BM328" s="223" t="s">
        <v>6150</v>
      </c>
    </row>
    <row r="329" s="2" customFormat="1" ht="16.5" customHeight="1">
      <c r="A329" s="38"/>
      <c r="B329" s="39"/>
      <c r="C329" s="242" t="s">
        <v>680</v>
      </c>
      <c r="D329" s="242" t="s">
        <v>243</v>
      </c>
      <c r="E329" s="243" t="s">
        <v>1907</v>
      </c>
      <c r="F329" s="244" t="s">
        <v>1908</v>
      </c>
      <c r="G329" s="245" t="s">
        <v>280</v>
      </c>
      <c r="H329" s="246">
        <v>200</v>
      </c>
      <c r="I329" s="247"/>
      <c r="J329" s="248">
        <f>ROUND(I329*H329,2)</f>
        <v>0</v>
      </c>
      <c r="K329" s="244" t="s">
        <v>209</v>
      </c>
      <c r="L329" s="249"/>
      <c r="M329" s="250" t="s">
        <v>19</v>
      </c>
      <c r="N329" s="251" t="s">
        <v>44</v>
      </c>
      <c r="O329" s="84"/>
      <c r="P329" s="221">
        <f>O329*H329</f>
        <v>0</v>
      </c>
      <c r="Q329" s="221">
        <v>0.00024000000000000001</v>
      </c>
      <c r="R329" s="221">
        <f>Q329*H329</f>
        <v>0.048000000000000001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960</v>
      </c>
      <c r="AT329" s="223" t="s">
        <v>243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230</v>
      </c>
      <c r="BM329" s="223" t="s">
        <v>6151</v>
      </c>
    </row>
    <row r="330" s="2" customFormat="1" ht="16.5" customHeight="1">
      <c r="A330" s="38"/>
      <c r="B330" s="39"/>
      <c r="C330" s="212" t="s">
        <v>852</v>
      </c>
      <c r="D330" s="212" t="s">
        <v>205</v>
      </c>
      <c r="E330" s="213" t="s">
        <v>1889</v>
      </c>
      <c r="F330" s="214" t="s">
        <v>1890</v>
      </c>
      <c r="G330" s="215" t="s">
        <v>647</v>
      </c>
      <c r="H330" s="216">
        <v>50</v>
      </c>
      <c r="I330" s="217"/>
      <c r="J330" s="218">
        <f>ROUND(I330*H330,2)</f>
        <v>0</v>
      </c>
      <c r="K330" s="214" t="s">
        <v>209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8.0000000000000007E-05</v>
      </c>
      <c r="R330" s="221">
        <f>Q330*H330</f>
        <v>0.0040000000000000001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230</v>
      </c>
      <c r="AT330" s="223" t="s">
        <v>205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230</v>
      </c>
      <c r="BM330" s="223" t="s">
        <v>6152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1892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42" t="s">
        <v>857</v>
      </c>
      <c r="D332" s="242" t="s">
        <v>243</v>
      </c>
      <c r="E332" s="243" t="s">
        <v>1894</v>
      </c>
      <c r="F332" s="244" t="s">
        <v>1895</v>
      </c>
      <c r="G332" s="245" t="s">
        <v>218</v>
      </c>
      <c r="H332" s="246">
        <v>0.050000000000000003</v>
      </c>
      <c r="I332" s="247"/>
      <c r="J332" s="248">
        <f>ROUND(I332*H332,2)</f>
        <v>0</v>
      </c>
      <c r="K332" s="244" t="s">
        <v>209</v>
      </c>
      <c r="L332" s="249"/>
      <c r="M332" s="250" t="s">
        <v>19</v>
      </c>
      <c r="N332" s="251" t="s">
        <v>44</v>
      </c>
      <c r="O332" s="84"/>
      <c r="P332" s="221">
        <f>O332*H332</f>
        <v>0</v>
      </c>
      <c r="Q332" s="221">
        <v>1</v>
      </c>
      <c r="R332" s="221">
        <f>Q332*H332</f>
        <v>0.050000000000000003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960</v>
      </c>
      <c r="AT332" s="223" t="s">
        <v>243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230</v>
      </c>
      <c r="BM332" s="223" t="s">
        <v>6153</v>
      </c>
    </row>
    <row r="333" s="2" customFormat="1" ht="21.75" customHeight="1">
      <c r="A333" s="38"/>
      <c r="B333" s="39"/>
      <c r="C333" s="212" t="s">
        <v>974</v>
      </c>
      <c r="D333" s="212" t="s">
        <v>205</v>
      </c>
      <c r="E333" s="213" t="s">
        <v>6154</v>
      </c>
      <c r="F333" s="214" t="s">
        <v>6155</v>
      </c>
      <c r="G333" s="215" t="s">
        <v>280</v>
      </c>
      <c r="H333" s="216">
        <v>100</v>
      </c>
      <c r="I333" s="217"/>
      <c r="J333" s="218">
        <f>ROUND(I333*H333,2)</f>
        <v>0</v>
      </c>
      <c r="K333" s="214" t="s">
        <v>209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0.00027</v>
      </c>
      <c r="R333" s="221">
        <f>Q333*H333</f>
        <v>0.027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230</v>
      </c>
      <c r="AT333" s="223" t="s">
        <v>205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230</v>
      </c>
      <c r="BM333" s="223" t="s">
        <v>6156</v>
      </c>
    </row>
    <row r="334" s="2" customFormat="1">
      <c r="A334" s="38"/>
      <c r="B334" s="39"/>
      <c r="C334" s="40"/>
      <c r="D334" s="225" t="s">
        <v>212</v>
      </c>
      <c r="E334" s="40"/>
      <c r="F334" s="226" t="s">
        <v>6157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212</v>
      </c>
      <c r="AU334" s="17" t="s">
        <v>82</v>
      </c>
    </row>
    <row r="335" s="2" customFormat="1" ht="21.75" customHeight="1">
      <c r="A335" s="38"/>
      <c r="B335" s="39"/>
      <c r="C335" s="212" t="s">
        <v>970</v>
      </c>
      <c r="D335" s="212" t="s">
        <v>205</v>
      </c>
      <c r="E335" s="213" t="s">
        <v>736</v>
      </c>
      <c r="F335" s="214" t="s">
        <v>737</v>
      </c>
      <c r="G335" s="215" t="s">
        <v>280</v>
      </c>
      <c r="H335" s="216">
        <v>370</v>
      </c>
      <c r="I335" s="217"/>
      <c r="J335" s="218">
        <f>ROUND(I335*H335,2)</f>
        <v>0</v>
      </c>
      <c r="K335" s="214" t="s">
        <v>209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0.00031</v>
      </c>
      <c r="R335" s="221">
        <f>Q335*H335</f>
        <v>0.1147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230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230</v>
      </c>
      <c r="BM335" s="223" t="s">
        <v>6158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739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2" customFormat="1" ht="21.75" customHeight="1">
      <c r="A337" s="38"/>
      <c r="B337" s="39"/>
      <c r="C337" s="212" t="s">
        <v>966</v>
      </c>
      <c r="D337" s="212" t="s">
        <v>205</v>
      </c>
      <c r="E337" s="213" t="s">
        <v>742</v>
      </c>
      <c r="F337" s="214" t="s">
        <v>743</v>
      </c>
      <c r="G337" s="215" t="s">
        <v>280</v>
      </c>
      <c r="H337" s="216">
        <v>100</v>
      </c>
      <c r="I337" s="217"/>
      <c r="J337" s="218">
        <f>ROUND(I337*H337,2)</f>
        <v>0</v>
      </c>
      <c r="K337" s="214" t="s">
        <v>209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0.00038000000000000002</v>
      </c>
      <c r="R337" s="221">
        <f>Q337*H337</f>
        <v>0.037999999999999999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230</v>
      </c>
      <c r="AT337" s="223" t="s">
        <v>205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230</v>
      </c>
      <c r="BM337" s="223" t="s">
        <v>6159</v>
      </c>
    </row>
    <row r="338" s="2" customFormat="1">
      <c r="A338" s="38"/>
      <c r="B338" s="39"/>
      <c r="C338" s="40"/>
      <c r="D338" s="225" t="s">
        <v>212</v>
      </c>
      <c r="E338" s="40"/>
      <c r="F338" s="226" t="s">
        <v>745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212</v>
      </c>
      <c r="AU338" s="17" t="s">
        <v>82</v>
      </c>
    </row>
    <row r="339" s="2" customFormat="1" ht="21.75" customHeight="1">
      <c r="A339" s="38"/>
      <c r="B339" s="39"/>
      <c r="C339" s="212" t="s">
        <v>962</v>
      </c>
      <c r="D339" s="212" t="s">
        <v>205</v>
      </c>
      <c r="E339" s="213" t="s">
        <v>6160</v>
      </c>
      <c r="F339" s="214" t="s">
        <v>6161</v>
      </c>
      <c r="G339" s="215" t="s">
        <v>280</v>
      </c>
      <c r="H339" s="216">
        <v>370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0.00076000000000000004</v>
      </c>
      <c r="R339" s="221">
        <f>Q339*H339</f>
        <v>0.28120000000000001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230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230</v>
      </c>
      <c r="BM339" s="223" t="s">
        <v>6162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6163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>
      <c r="A341" s="38"/>
      <c r="B341" s="39"/>
      <c r="C341" s="40"/>
      <c r="D341" s="232" t="s">
        <v>491</v>
      </c>
      <c r="E341" s="40"/>
      <c r="F341" s="252" t="s">
        <v>6164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491</v>
      </c>
      <c r="AU341" s="17" t="s">
        <v>82</v>
      </c>
    </row>
    <row r="342" s="2" customFormat="1" ht="16.5" customHeight="1">
      <c r="A342" s="38"/>
      <c r="B342" s="39"/>
      <c r="C342" s="212" t="s">
        <v>862</v>
      </c>
      <c r="D342" s="212" t="s">
        <v>205</v>
      </c>
      <c r="E342" s="213" t="s">
        <v>1550</v>
      </c>
      <c r="F342" s="214" t="s">
        <v>1551</v>
      </c>
      <c r="G342" s="215" t="s">
        <v>268</v>
      </c>
      <c r="H342" s="216">
        <v>247.19999999999999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0.00058</v>
      </c>
      <c r="R342" s="221">
        <f>Q342*H342</f>
        <v>0.143376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230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230</v>
      </c>
      <c r="BM342" s="223" t="s">
        <v>6165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1553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>
      <c r="A344" s="38"/>
      <c r="B344" s="39"/>
      <c r="C344" s="40"/>
      <c r="D344" s="232" t="s">
        <v>491</v>
      </c>
      <c r="E344" s="40"/>
      <c r="F344" s="252" t="s">
        <v>1554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491</v>
      </c>
      <c r="AU344" s="17" t="s">
        <v>82</v>
      </c>
    </row>
    <row r="345" s="13" customFormat="1">
      <c r="A345" s="13"/>
      <c r="B345" s="230"/>
      <c r="C345" s="231"/>
      <c r="D345" s="232" t="s">
        <v>221</v>
      </c>
      <c r="E345" s="233" t="s">
        <v>19</v>
      </c>
      <c r="F345" s="234" t="s">
        <v>6166</v>
      </c>
      <c r="G345" s="231"/>
      <c r="H345" s="235">
        <v>247.19999999999999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221</v>
      </c>
      <c r="AU345" s="241" t="s">
        <v>82</v>
      </c>
      <c r="AV345" s="13" t="s">
        <v>82</v>
      </c>
      <c r="AW345" s="13" t="s">
        <v>35</v>
      </c>
      <c r="AX345" s="13" t="s">
        <v>80</v>
      </c>
      <c r="AY345" s="241" t="s">
        <v>202</v>
      </c>
    </row>
    <row r="346" s="2" customFormat="1" ht="24.15" customHeight="1">
      <c r="A346" s="38"/>
      <c r="B346" s="39"/>
      <c r="C346" s="242" t="s">
        <v>868</v>
      </c>
      <c r="D346" s="242" t="s">
        <v>243</v>
      </c>
      <c r="E346" s="243" t="s">
        <v>6167</v>
      </c>
      <c r="F346" s="244" t="s">
        <v>6168</v>
      </c>
      <c r="G346" s="245" t="s">
        <v>280</v>
      </c>
      <c r="H346" s="246">
        <v>2</v>
      </c>
      <c r="I346" s="247"/>
      <c r="J346" s="248">
        <f>ROUND(I346*H346,2)</f>
        <v>0</v>
      </c>
      <c r="K346" s="244" t="s">
        <v>19</v>
      </c>
      <c r="L346" s="249"/>
      <c r="M346" s="250" t="s">
        <v>19</v>
      </c>
      <c r="N346" s="251" t="s">
        <v>44</v>
      </c>
      <c r="O346" s="84"/>
      <c r="P346" s="221">
        <f>O346*H346</f>
        <v>0</v>
      </c>
      <c r="Q346" s="221">
        <v>0.00036999999999999999</v>
      </c>
      <c r="R346" s="221">
        <f>Q346*H346</f>
        <v>0.00073999999999999999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960</v>
      </c>
      <c r="AT346" s="223" t="s">
        <v>243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230</v>
      </c>
      <c r="BM346" s="223" t="s">
        <v>6169</v>
      </c>
    </row>
    <row r="347" s="2" customFormat="1" ht="24.15" customHeight="1">
      <c r="A347" s="38"/>
      <c r="B347" s="39"/>
      <c r="C347" s="242" t="s">
        <v>872</v>
      </c>
      <c r="D347" s="242" t="s">
        <v>243</v>
      </c>
      <c r="E347" s="243" t="s">
        <v>6170</v>
      </c>
      <c r="F347" s="244" t="s">
        <v>6171</v>
      </c>
      <c r="G347" s="245" t="s">
        <v>280</v>
      </c>
      <c r="H347" s="246">
        <v>1</v>
      </c>
      <c r="I347" s="247"/>
      <c r="J347" s="248">
        <f>ROUND(I347*H347,2)</f>
        <v>0</v>
      </c>
      <c r="K347" s="244" t="s">
        <v>19</v>
      </c>
      <c r="L347" s="249"/>
      <c r="M347" s="250" t="s">
        <v>19</v>
      </c>
      <c r="N347" s="251" t="s">
        <v>44</v>
      </c>
      <c r="O347" s="84"/>
      <c r="P347" s="221">
        <f>O347*H347</f>
        <v>0</v>
      </c>
      <c r="Q347" s="221">
        <v>0.00027</v>
      </c>
      <c r="R347" s="221">
        <f>Q347*H347</f>
        <v>0.00027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960</v>
      </c>
      <c r="AT347" s="223" t="s">
        <v>243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230</v>
      </c>
      <c r="BM347" s="223" t="s">
        <v>6172</v>
      </c>
    </row>
    <row r="348" s="2" customFormat="1" ht="24.15" customHeight="1">
      <c r="A348" s="38"/>
      <c r="B348" s="39"/>
      <c r="C348" s="242" t="s">
        <v>877</v>
      </c>
      <c r="D348" s="242" t="s">
        <v>243</v>
      </c>
      <c r="E348" s="243" t="s">
        <v>6173</v>
      </c>
      <c r="F348" s="244" t="s">
        <v>6174</v>
      </c>
      <c r="G348" s="245" t="s">
        <v>280</v>
      </c>
      <c r="H348" s="246">
        <v>2</v>
      </c>
      <c r="I348" s="247"/>
      <c r="J348" s="248">
        <f>ROUND(I348*H348,2)</f>
        <v>0</v>
      </c>
      <c r="K348" s="244" t="s">
        <v>19</v>
      </c>
      <c r="L348" s="249"/>
      <c r="M348" s="250" t="s">
        <v>19</v>
      </c>
      <c r="N348" s="251" t="s">
        <v>44</v>
      </c>
      <c r="O348" s="84"/>
      <c r="P348" s="221">
        <f>O348*H348</f>
        <v>0</v>
      </c>
      <c r="Q348" s="221">
        <v>0.00017000000000000001</v>
      </c>
      <c r="R348" s="221">
        <f>Q348*H348</f>
        <v>0.00034000000000000002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960</v>
      </c>
      <c r="AT348" s="223" t="s">
        <v>243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230</v>
      </c>
      <c r="BM348" s="223" t="s">
        <v>6175</v>
      </c>
    </row>
    <row r="349" s="2" customFormat="1" ht="24.15" customHeight="1">
      <c r="A349" s="38"/>
      <c r="B349" s="39"/>
      <c r="C349" s="242" t="s">
        <v>883</v>
      </c>
      <c r="D349" s="242" t="s">
        <v>243</v>
      </c>
      <c r="E349" s="243" t="s">
        <v>6176</v>
      </c>
      <c r="F349" s="244" t="s">
        <v>6177</v>
      </c>
      <c r="G349" s="245" t="s">
        <v>280</v>
      </c>
      <c r="H349" s="246">
        <v>1</v>
      </c>
      <c r="I349" s="247"/>
      <c r="J349" s="248">
        <f>ROUND(I349*H349,2)</f>
        <v>0</v>
      </c>
      <c r="K349" s="244" t="s">
        <v>19</v>
      </c>
      <c r="L349" s="249"/>
      <c r="M349" s="250" t="s">
        <v>19</v>
      </c>
      <c r="N349" s="251" t="s">
        <v>44</v>
      </c>
      <c r="O349" s="84"/>
      <c r="P349" s="221">
        <f>O349*H349</f>
        <v>0</v>
      </c>
      <c r="Q349" s="221">
        <v>0.00014999999999999999</v>
      </c>
      <c r="R349" s="221">
        <f>Q349*H349</f>
        <v>0.00014999999999999999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960</v>
      </c>
      <c r="AT349" s="223" t="s">
        <v>243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230</v>
      </c>
      <c r="BM349" s="223" t="s">
        <v>6178</v>
      </c>
    </row>
    <row r="350" s="2" customFormat="1" ht="24.15" customHeight="1">
      <c r="A350" s="38"/>
      <c r="B350" s="39"/>
      <c r="C350" s="242" t="s">
        <v>887</v>
      </c>
      <c r="D350" s="242" t="s">
        <v>243</v>
      </c>
      <c r="E350" s="243" t="s">
        <v>1642</v>
      </c>
      <c r="F350" s="244" t="s">
        <v>1643</v>
      </c>
      <c r="G350" s="245" t="s">
        <v>1246</v>
      </c>
      <c r="H350" s="246">
        <v>150</v>
      </c>
      <c r="I350" s="247"/>
      <c r="J350" s="248">
        <f>ROUND(I350*H350,2)</f>
        <v>0</v>
      </c>
      <c r="K350" s="244" t="s">
        <v>19</v>
      </c>
      <c r="L350" s="249"/>
      <c r="M350" s="250" t="s">
        <v>19</v>
      </c>
      <c r="N350" s="251" t="s">
        <v>44</v>
      </c>
      <c r="O350" s="84"/>
      <c r="P350" s="221">
        <f>O350*H350</f>
        <v>0</v>
      </c>
      <c r="Q350" s="221">
        <v>0.0042199999999999998</v>
      </c>
      <c r="R350" s="221">
        <f>Q350*H350</f>
        <v>0.63300000000000001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960</v>
      </c>
      <c r="AT350" s="223" t="s">
        <v>243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230</v>
      </c>
      <c r="BM350" s="223" t="s">
        <v>6179</v>
      </c>
    </row>
    <row r="351" s="2" customFormat="1" ht="24.15" customHeight="1">
      <c r="A351" s="38"/>
      <c r="B351" s="39"/>
      <c r="C351" s="242" t="s">
        <v>892</v>
      </c>
      <c r="D351" s="242" t="s">
        <v>243</v>
      </c>
      <c r="E351" s="243" t="s">
        <v>6180</v>
      </c>
      <c r="F351" s="244" t="s">
        <v>6181</v>
      </c>
      <c r="G351" s="245" t="s">
        <v>1246</v>
      </c>
      <c r="H351" s="246">
        <v>55</v>
      </c>
      <c r="I351" s="247"/>
      <c r="J351" s="248">
        <f>ROUND(I351*H351,2)</f>
        <v>0</v>
      </c>
      <c r="K351" s="244" t="s">
        <v>19</v>
      </c>
      <c r="L351" s="249"/>
      <c r="M351" s="250" t="s">
        <v>19</v>
      </c>
      <c r="N351" s="251" t="s">
        <v>44</v>
      </c>
      <c r="O351" s="84"/>
      <c r="P351" s="221">
        <f>O351*H351</f>
        <v>0</v>
      </c>
      <c r="Q351" s="221">
        <v>0.0014300000000000001</v>
      </c>
      <c r="R351" s="221">
        <f>Q351*H351</f>
        <v>0.078649999999999998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960</v>
      </c>
      <c r="AT351" s="223" t="s">
        <v>243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230</v>
      </c>
      <c r="BM351" s="223" t="s">
        <v>6182</v>
      </c>
    </row>
    <row r="352" s="2" customFormat="1" ht="24.15" customHeight="1">
      <c r="A352" s="38"/>
      <c r="B352" s="39"/>
      <c r="C352" s="242" t="s">
        <v>897</v>
      </c>
      <c r="D352" s="242" t="s">
        <v>243</v>
      </c>
      <c r="E352" s="243" t="s">
        <v>6183</v>
      </c>
      <c r="F352" s="244" t="s">
        <v>6184</v>
      </c>
      <c r="G352" s="245" t="s">
        <v>1246</v>
      </c>
      <c r="H352" s="246">
        <v>1</v>
      </c>
      <c r="I352" s="247"/>
      <c r="J352" s="248">
        <f>ROUND(I352*H352,2)</f>
        <v>0</v>
      </c>
      <c r="K352" s="244" t="s">
        <v>19</v>
      </c>
      <c r="L352" s="249"/>
      <c r="M352" s="250" t="s">
        <v>19</v>
      </c>
      <c r="N352" s="251" t="s">
        <v>44</v>
      </c>
      <c r="O352" s="84"/>
      <c r="P352" s="221">
        <f>O352*H352</f>
        <v>0</v>
      </c>
      <c r="Q352" s="221">
        <v>0.0011299999999999999</v>
      </c>
      <c r="R352" s="221">
        <f>Q352*H352</f>
        <v>0.0011299999999999999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960</v>
      </c>
      <c r="AT352" s="223" t="s">
        <v>243</v>
      </c>
      <c r="AU352" s="223" t="s">
        <v>82</v>
      </c>
      <c r="AY352" s="17" t="s">
        <v>202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230</v>
      </c>
      <c r="BM352" s="223" t="s">
        <v>6185</v>
      </c>
    </row>
    <row r="353" s="2" customFormat="1" ht="24.15" customHeight="1">
      <c r="A353" s="38"/>
      <c r="B353" s="39"/>
      <c r="C353" s="242" t="s">
        <v>903</v>
      </c>
      <c r="D353" s="242" t="s">
        <v>243</v>
      </c>
      <c r="E353" s="243" t="s">
        <v>6186</v>
      </c>
      <c r="F353" s="244" t="s">
        <v>6187</v>
      </c>
      <c r="G353" s="245" t="s">
        <v>1246</v>
      </c>
      <c r="H353" s="246">
        <v>6</v>
      </c>
      <c r="I353" s="247"/>
      <c r="J353" s="248">
        <f>ROUND(I353*H353,2)</f>
        <v>0</v>
      </c>
      <c r="K353" s="244" t="s">
        <v>19</v>
      </c>
      <c r="L353" s="249"/>
      <c r="M353" s="250" t="s">
        <v>19</v>
      </c>
      <c r="N353" s="251" t="s">
        <v>44</v>
      </c>
      <c r="O353" s="84"/>
      <c r="P353" s="221">
        <f>O353*H353</f>
        <v>0</v>
      </c>
      <c r="Q353" s="221">
        <v>0.0075300000000000002</v>
      </c>
      <c r="R353" s="221">
        <f>Q353*H353</f>
        <v>0.045179999999999998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960</v>
      </c>
      <c r="AT353" s="223" t="s">
        <v>243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230</v>
      </c>
      <c r="BM353" s="223" t="s">
        <v>6188</v>
      </c>
    </row>
    <row r="354" s="2" customFormat="1" ht="24.15" customHeight="1">
      <c r="A354" s="38"/>
      <c r="B354" s="39"/>
      <c r="C354" s="242" t="s">
        <v>908</v>
      </c>
      <c r="D354" s="242" t="s">
        <v>243</v>
      </c>
      <c r="E354" s="243" t="s">
        <v>6189</v>
      </c>
      <c r="F354" s="244" t="s">
        <v>6190</v>
      </c>
      <c r="G354" s="245" t="s">
        <v>1246</v>
      </c>
      <c r="H354" s="246">
        <v>30</v>
      </c>
      <c r="I354" s="247"/>
      <c r="J354" s="248">
        <f>ROUND(I354*H354,2)</f>
        <v>0</v>
      </c>
      <c r="K354" s="244" t="s">
        <v>19</v>
      </c>
      <c r="L354" s="249"/>
      <c r="M354" s="250" t="s">
        <v>19</v>
      </c>
      <c r="N354" s="251" t="s">
        <v>44</v>
      </c>
      <c r="O354" s="84"/>
      <c r="P354" s="221">
        <f>O354*H354</f>
        <v>0</v>
      </c>
      <c r="Q354" s="221">
        <v>0.0042199999999999998</v>
      </c>
      <c r="R354" s="221">
        <f>Q354*H354</f>
        <v>0.12659999999999999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960</v>
      </c>
      <c r="AT354" s="223" t="s">
        <v>243</v>
      </c>
      <c r="AU354" s="223" t="s">
        <v>82</v>
      </c>
      <c r="AY354" s="17" t="s">
        <v>202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80</v>
      </c>
      <c r="BK354" s="224">
        <f>ROUND(I354*H354,2)</f>
        <v>0</v>
      </c>
      <c r="BL354" s="17" t="s">
        <v>230</v>
      </c>
      <c r="BM354" s="223" t="s">
        <v>6191</v>
      </c>
    </row>
    <row r="355" s="2" customFormat="1" ht="24.15" customHeight="1">
      <c r="A355" s="38"/>
      <c r="B355" s="39"/>
      <c r="C355" s="242" t="s">
        <v>913</v>
      </c>
      <c r="D355" s="242" t="s">
        <v>243</v>
      </c>
      <c r="E355" s="243" t="s">
        <v>6192</v>
      </c>
      <c r="F355" s="244" t="s">
        <v>6193</v>
      </c>
      <c r="G355" s="245" t="s">
        <v>1246</v>
      </c>
      <c r="H355" s="246">
        <v>4</v>
      </c>
      <c r="I355" s="247"/>
      <c r="J355" s="248">
        <f>ROUND(I355*H355,2)</f>
        <v>0</v>
      </c>
      <c r="K355" s="244" t="s">
        <v>19</v>
      </c>
      <c r="L355" s="249"/>
      <c r="M355" s="250" t="s">
        <v>19</v>
      </c>
      <c r="N355" s="251" t="s">
        <v>44</v>
      </c>
      <c r="O355" s="84"/>
      <c r="P355" s="221">
        <f>O355*H355</f>
        <v>0</v>
      </c>
      <c r="Q355" s="221">
        <v>0.0023999999999999998</v>
      </c>
      <c r="R355" s="221">
        <f>Q355*H355</f>
        <v>0.0095999999999999992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960</v>
      </c>
      <c r="AT355" s="223" t="s">
        <v>243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230</v>
      </c>
      <c r="BM355" s="223" t="s">
        <v>6194</v>
      </c>
    </row>
    <row r="356" s="2" customFormat="1" ht="16.5" customHeight="1">
      <c r="A356" s="38"/>
      <c r="B356" s="39"/>
      <c r="C356" s="242" t="s">
        <v>919</v>
      </c>
      <c r="D356" s="242" t="s">
        <v>243</v>
      </c>
      <c r="E356" s="243" t="s">
        <v>6195</v>
      </c>
      <c r="F356" s="244" t="s">
        <v>6196</v>
      </c>
      <c r="G356" s="245" t="s">
        <v>280</v>
      </c>
      <c r="H356" s="246">
        <v>1</v>
      </c>
      <c r="I356" s="247"/>
      <c r="J356" s="248">
        <f>ROUND(I356*H356,2)</f>
        <v>0</v>
      </c>
      <c r="K356" s="244" t="s">
        <v>19</v>
      </c>
      <c r="L356" s="249"/>
      <c r="M356" s="250" t="s">
        <v>19</v>
      </c>
      <c r="N356" s="251" t="s">
        <v>44</v>
      </c>
      <c r="O356" s="84"/>
      <c r="P356" s="221">
        <f>O356*H356</f>
        <v>0</v>
      </c>
      <c r="Q356" s="221">
        <v>0.00085999999999999998</v>
      </c>
      <c r="R356" s="221">
        <f>Q356*H356</f>
        <v>0.00085999999999999998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960</v>
      </c>
      <c r="AT356" s="223" t="s">
        <v>243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230</v>
      </c>
      <c r="BM356" s="223" t="s">
        <v>6197</v>
      </c>
    </row>
    <row r="357" s="2" customFormat="1" ht="16.5" customHeight="1">
      <c r="A357" s="38"/>
      <c r="B357" s="39"/>
      <c r="C357" s="242" t="s">
        <v>923</v>
      </c>
      <c r="D357" s="242" t="s">
        <v>243</v>
      </c>
      <c r="E357" s="243" t="s">
        <v>6198</v>
      </c>
      <c r="F357" s="244" t="s">
        <v>6199</v>
      </c>
      <c r="G357" s="245" t="s">
        <v>280</v>
      </c>
      <c r="H357" s="246">
        <v>1</v>
      </c>
      <c r="I357" s="247"/>
      <c r="J357" s="248">
        <f>ROUND(I357*H357,2)</f>
        <v>0</v>
      </c>
      <c r="K357" s="244" t="s">
        <v>19</v>
      </c>
      <c r="L357" s="249"/>
      <c r="M357" s="250" t="s">
        <v>19</v>
      </c>
      <c r="N357" s="251" t="s">
        <v>44</v>
      </c>
      <c r="O357" s="84"/>
      <c r="P357" s="221">
        <f>O357*H357</f>
        <v>0</v>
      </c>
      <c r="Q357" s="221">
        <v>0.00068999999999999997</v>
      </c>
      <c r="R357" s="221">
        <f>Q357*H357</f>
        <v>0.00068999999999999997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960</v>
      </c>
      <c r="AT357" s="223" t="s">
        <v>243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230</v>
      </c>
      <c r="BM357" s="223" t="s">
        <v>6200</v>
      </c>
    </row>
    <row r="358" s="2" customFormat="1" ht="16.5" customHeight="1">
      <c r="A358" s="38"/>
      <c r="B358" s="39"/>
      <c r="C358" s="242" t="s">
        <v>926</v>
      </c>
      <c r="D358" s="242" t="s">
        <v>243</v>
      </c>
      <c r="E358" s="243" t="s">
        <v>6201</v>
      </c>
      <c r="F358" s="244" t="s">
        <v>6202</v>
      </c>
      <c r="G358" s="245" t="s">
        <v>280</v>
      </c>
      <c r="H358" s="246">
        <v>1</v>
      </c>
      <c r="I358" s="247"/>
      <c r="J358" s="248">
        <f>ROUND(I358*H358,2)</f>
        <v>0</v>
      </c>
      <c r="K358" s="244" t="s">
        <v>19</v>
      </c>
      <c r="L358" s="249"/>
      <c r="M358" s="250" t="s">
        <v>19</v>
      </c>
      <c r="N358" s="251" t="s">
        <v>44</v>
      </c>
      <c r="O358" s="84"/>
      <c r="P358" s="221">
        <f>O358*H358</f>
        <v>0</v>
      </c>
      <c r="Q358" s="221">
        <v>0.00036999999999999999</v>
      </c>
      <c r="R358" s="221">
        <f>Q358*H358</f>
        <v>0.00036999999999999999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960</v>
      </c>
      <c r="AT358" s="223" t="s">
        <v>243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230</v>
      </c>
      <c r="BM358" s="223" t="s">
        <v>6203</v>
      </c>
    </row>
    <row r="359" s="2" customFormat="1" ht="16.5" customHeight="1">
      <c r="A359" s="38"/>
      <c r="B359" s="39"/>
      <c r="C359" s="242" t="s">
        <v>929</v>
      </c>
      <c r="D359" s="242" t="s">
        <v>243</v>
      </c>
      <c r="E359" s="243" t="s">
        <v>6204</v>
      </c>
      <c r="F359" s="244" t="s">
        <v>6205</v>
      </c>
      <c r="G359" s="245" t="s">
        <v>280</v>
      </c>
      <c r="H359" s="246">
        <v>1</v>
      </c>
      <c r="I359" s="247"/>
      <c r="J359" s="248">
        <f>ROUND(I359*H359,2)</f>
        <v>0</v>
      </c>
      <c r="K359" s="244" t="s">
        <v>19</v>
      </c>
      <c r="L359" s="249"/>
      <c r="M359" s="250" t="s">
        <v>19</v>
      </c>
      <c r="N359" s="251" t="s">
        <v>44</v>
      </c>
      <c r="O359" s="84"/>
      <c r="P359" s="221">
        <f>O359*H359</f>
        <v>0</v>
      </c>
      <c r="Q359" s="221">
        <v>0.00027999999999999998</v>
      </c>
      <c r="R359" s="221">
        <f>Q359*H359</f>
        <v>0.00027999999999999998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960</v>
      </c>
      <c r="AT359" s="223" t="s">
        <v>243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230</v>
      </c>
      <c r="BM359" s="223" t="s">
        <v>6206</v>
      </c>
    </row>
    <row r="360" s="12" customFormat="1" ht="25.92" customHeight="1">
      <c r="A360" s="12"/>
      <c r="B360" s="196"/>
      <c r="C360" s="197"/>
      <c r="D360" s="198" t="s">
        <v>72</v>
      </c>
      <c r="E360" s="199" t="s">
        <v>159</v>
      </c>
      <c r="F360" s="199" t="s">
        <v>160</v>
      </c>
      <c r="G360" s="197"/>
      <c r="H360" s="197"/>
      <c r="I360" s="200"/>
      <c r="J360" s="201">
        <f>BK360</f>
        <v>0</v>
      </c>
      <c r="K360" s="197"/>
      <c r="L360" s="202"/>
      <c r="M360" s="203"/>
      <c r="N360" s="204"/>
      <c r="O360" s="204"/>
      <c r="P360" s="205">
        <f>P361</f>
        <v>0</v>
      </c>
      <c r="Q360" s="204"/>
      <c r="R360" s="205">
        <f>R361</f>
        <v>0</v>
      </c>
      <c r="S360" s="204"/>
      <c r="T360" s="206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7" t="s">
        <v>238</v>
      </c>
      <c r="AT360" s="208" t="s">
        <v>72</v>
      </c>
      <c r="AU360" s="208" t="s">
        <v>73</v>
      </c>
      <c r="AY360" s="207" t="s">
        <v>202</v>
      </c>
      <c r="BK360" s="209">
        <f>BK361</f>
        <v>0</v>
      </c>
    </row>
    <row r="361" s="12" customFormat="1" ht="22.8" customHeight="1">
      <c r="A361" s="12"/>
      <c r="B361" s="196"/>
      <c r="C361" s="197"/>
      <c r="D361" s="198" t="s">
        <v>72</v>
      </c>
      <c r="E361" s="210" t="s">
        <v>4746</v>
      </c>
      <c r="F361" s="210" t="s">
        <v>4747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SUM(P362:P369)</f>
        <v>0</v>
      </c>
      <c r="Q361" s="204"/>
      <c r="R361" s="205">
        <f>SUM(R362:R369)</f>
        <v>0</v>
      </c>
      <c r="S361" s="204"/>
      <c r="T361" s="206">
        <f>SUM(T362:T369)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238</v>
      </c>
      <c r="AT361" s="208" t="s">
        <v>72</v>
      </c>
      <c r="AU361" s="208" t="s">
        <v>80</v>
      </c>
      <c r="AY361" s="207" t="s">
        <v>202</v>
      </c>
      <c r="BK361" s="209">
        <f>SUM(BK362:BK369)</f>
        <v>0</v>
      </c>
    </row>
    <row r="362" s="2" customFormat="1" ht="16.5" customHeight="1">
      <c r="A362" s="38"/>
      <c r="B362" s="39"/>
      <c r="C362" s="212" t="s">
        <v>995</v>
      </c>
      <c r="D362" s="212" t="s">
        <v>205</v>
      </c>
      <c r="E362" s="213" t="s">
        <v>4755</v>
      </c>
      <c r="F362" s="214" t="s">
        <v>6207</v>
      </c>
      <c r="G362" s="215" t="s">
        <v>3961</v>
      </c>
      <c r="H362" s="216">
        <v>100</v>
      </c>
      <c r="I362" s="217"/>
      <c r="J362" s="218">
        <f>ROUND(I362*H362,2)</f>
        <v>0</v>
      </c>
      <c r="K362" s="214" t="s">
        <v>209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4751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4751</v>
      </c>
      <c r="BM362" s="223" t="s">
        <v>6208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4758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 ht="16.5" customHeight="1">
      <c r="A364" s="38"/>
      <c r="B364" s="39"/>
      <c r="C364" s="212" t="s">
        <v>999</v>
      </c>
      <c r="D364" s="212" t="s">
        <v>205</v>
      </c>
      <c r="E364" s="213" t="s">
        <v>6209</v>
      </c>
      <c r="F364" s="214" t="s">
        <v>6210</v>
      </c>
      <c r="G364" s="215" t="s">
        <v>3961</v>
      </c>
      <c r="H364" s="216">
        <v>420</v>
      </c>
      <c r="I364" s="217"/>
      <c r="J364" s="218">
        <f>ROUND(I364*H364,2)</f>
        <v>0</v>
      </c>
      <c r="K364" s="214" t="s">
        <v>1977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4751</v>
      </c>
      <c r="AT364" s="223" t="s">
        <v>205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4751</v>
      </c>
      <c r="BM364" s="223" t="s">
        <v>6211</v>
      </c>
    </row>
    <row r="365" s="2" customFormat="1" ht="16.5" customHeight="1">
      <c r="A365" s="38"/>
      <c r="B365" s="39"/>
      <c r="C365" s="212" t="s">
        <v>1003</v>
      </c>
      <c r="D365" s="212" t="s">
        <v>205</v>
      </c>
      <c r="E365" s="213" t="s">
        <v>4760</v>
      </c>
      <c r="F365" s="214" t="s">
        <v>4761</v>
      </c>
      <c r="G365" s="215" t="s">
        <v>2071</v>
      </c>
      <c r="H365" s="216">
        <v>8</v>
      </c>
      <c r="I365" s="217"/>
      <c r="J365" s="218">
        <f>ROUND(I365*H365,2)</f>
        <v>0</v>
      </c>
      <c r="K365" s="214" t="s">
        <v>209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4751</v>
      </c>
      <c r="AT365" s="223" t="s">
        <v>205</v>
      </c>
      <c r="AU365" s="223" t="s">
        <v>82</v>
      </c>
      <c r="AY365" s="17" t="s">
        <v>202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4751</v>
      </c>
      <c r="BM365" s="223" t="s">
        <v>6212</v>
      </c>
    </row>
    <row r="366" s="2" customFormat="1">
      <c r="A366" s="38"/>
      <c r="B366" s="39"/>
      <c r="C366" s="40"/>
      <c r="D366" s="225" t="s">
        <v>212</v>
      </c>
      <c r="E366" s="40"/>
      <c r="F366" s="226" t="s">
        <v>4763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212</v>
      </c>
      <c r="AU366" s="17" t="s">
        <v>82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4764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12" t="s">
        <v>1007</v>
      </c>
      <c r="D368" s="212" t="s">
        <v>205</v>
      </c>
      <c r="E368" s="213" t="s">
        <v>4766</v>
      </c>
      <c r="F368" s="214" t="s">
        <v>4767</v>
      </c>
      <c r="G368" s="215" t="s">
        <v>2071</v>
      </c>
      <c r="H368" s="216">
        <v>4</v>
      </c>
      <c r="I368" s="217"/>
      <c r="J368" s="218">
        <f>ROUND(I368*H368,2)</f>
        <v>0</v>
      </c>
      <c r="K368" s="214" t="s">
        <v>19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4751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4751</v>
      </c>
      <c r="BM368" s="223" t="s">
        <v>6213</v>
      </c>
    </row>
    <row r="369" s="2" customFormat="1">
      <c r="A369" s="38"/>
      <c r="B369" s="39"/>
      <c r="C369" s="40"/>
      <c r="D369" s="232" t="s">
        <v>491</v>
      </c>
      <c r="E369" s="40"/>
      <c r="F369" s="252" t="s">
        <v>4764</v>
      </c>
      <c r="G369" s="40"/>
      <c r="H369" s="40"/>
      <c r="I369" s="227"/>
      <c r="J369" s="40"/>
      <c r="K369" s="40"/>
      <c r="L369" s="44"/>
      <c r="M369" s="253"/>
      <c r="N369" s="254"/>
      <c r="O369" s="255"/>
      <c r="P369" s="255"/>
      <c r="Q369" s="255"/>
      <c r="R369" s="255"/>
      <c r="S369" s="255"/>
      <c r="T369" s="256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491</v>
      </c>
      <c r="AU369" s="17" t="s">
        <v>82</v>
      </c>
    </row>
    <row r="370" s="2" customFormat="1" ht="6.96" customHeight="1">
      <c r="A370" s="38"/>
      <c r="B370" s="59"/>
      <c r="C370" s="60"/>
      <c r="D370" s="60"/>
      <c r="E370" s="60"/>
      <c r="F370" s="60"/>
      <c r="G370" s="60"/>
      <c r="H370" s="60"/>
      <c r="I370" s="60"/>
      <c r="J370" s="60"/>
      <c r="K370" s="60"/>
      <c r="L370" s="44"/>
      <c r="M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</sheetData>
  <sheetProtection sheet="1" autoFilter="0" formatColumns="0" formatRows="0" objects="1" scenarios="1" spinCount="100000" saltValue="Hg8ZwNzA5A8GbV/2IYgn+EzjK1K8cNVscREeqyz3fzS3HeReyk0F8fZFmribHOC5j97WCSX65gsH/PcXWvOCDQ==" hashValue="7Pq4HvVTUkwXob4rvl5AINIrUylVwtL1HrQoaI+Qi6hqH3I1QEqkXCrjvpUG53ASJzUwfyZKOHtB43D2ZaaXNg==" algorithmName="SHA-512" password="CC35"/>
  <autoFilter ref="C98:K3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899722114"/>
    <hyperlink ref="F106" r:id="rId2" display="https://podminky.urs.cz/item/CS_URS_2024_01/941111111"/>
    <hyperlink ref="F108" r:id="rId3" display="https://podminky.urs.cz/item/CS_URS_2024_01/941111211"/>
    <hyperlink ref="F111" r:id="rId4" display="https://podminky.urs.cz/item/CS_URS_2024_01/941111811"/>
    <hyperlink ref="F114" r:id="rId5" display="https://podminky.urs.cz/item/CS_URS_2024_01/997006512"/>
    <hyperlink ref="F116" r:id="rId6" display="https://podminky.urs.cz/item/CS_URS_2024_01/997006519"/>
    <hyperlink ref="F121" r:id="rId7" display="https://podminky.urs.cz/item/CS_URS_2024_01/469973135"/>
    <hyperlink ref="F123" r:id="rId8" display="https://podminky.urs.cz/item/CS_URS_2024_01/713421212"/>
    <hyperlink ref="F126" r:id="rId9" display="https://podminky.urs.cz/item/CS_URS_2024_01/713471212"/>
    <hyperlink ref="F136" r:id="rId10" display="https://podminky.urs.cz/item/CS_URS_2024_01/713490821"/>
    <hyperlink ref="F138" r:id="rId11" display="https://podminky.urs.cz/item/CS_URS_2024_01/713491211"/>
    <hyperlink ref="F141" r:id="rId12" display="https://podminky.urs.cz/item/CS_URS_2024_01/998713101"/>
    <hyperlink ref="F144" r:id="rId13" display="https://podminky.urs.cz/item/CS_URS_2024_01/998732101"/>
    <hyperlink ref="F147" r:id="rId14" display="https://podminky.urs.cz/item/CS_URS_2024_01/733121225"/>
    <hyperlink ref="F149" r:id="rId15" display="https://podminky.urs.cz/item/CS_URS_2024_01/733121244"/>
    <hyperlink ref="F152" r:id="rId16" display="https://podminky.urs.cz/item/CS_URS_2024_01/998733101"/>
    <hyperlink ref="F155" r:id="rId17" display="https://podminky.urs.cz/item/CS_URS_2024_01/734109212"/>
    <hyperlink ref="F157" r:id="rId18" display="https://podminky.urs.cz/item/CS_URS_2024_01/734109213"/>
    <hyperlink ref="F159" r:id="rId19" display="https://podminky.urs.cz/item/CS_URS_2024_01/734109214"/>
    <hyperlink ref="F161" r:id="rId20" display="https://podminky.urs.cz/item/CS_URS_2024_01/734109216"/>
    <hyperlink ref="F163" r:id="rId21" display="https://podminky.urs.cz/item/CS_URS_2024_01/734109219"/>
    <hyperlink ref="F165" r:id="rId22" display="https://podminky.urs.cz/item/CS_URS_2024_01/734109220"/>
    <hyperlink ref="F171" r:id="rId23" display="https://podminky.urs.cz/item/CS_URS_2024_01/734109221"/>
    <hyperlink ref="F174" r:id="rId24" display="https://podminky.urs.cz/item/CS_URS_2024_01/734111412"/>
    <hyperlink ref="F176" r:id="rId25" display="https://podminky.urs.cz/item/CS_URS_2024_01/734111413"/>
    <hyperlink ref="F179" r:id="rId26" display="https://podminky.urs.cz/item/CS_URS_2024_01/734111414"/>
    <hyperlink ref="F181" r:id="rId27" display="https://podminky.urs.cz/item/CS_URS_2024_01/734111417"/>
    <hyperlink ref="F183" r:id="rId28" display="https://podminky.urs.cz/item/CS_URS_2024_01/734111422"/>
    <hyperlink ref="F189" r:id="rId29" display="https://podminky.urs.cz/item/CS_URS_2024_01/734121313"/>
    <hyperlink ref="F191" r:id="rId30" display="https://podminky.urs.cz/item/CS_URS_2024_01/734173411"/>
    <hyperlink ref="F193" r:id="rId31" display="https://podminky.urs.cz/item/CS_URS_2024_01/734173412"/>
    <hyperlink ref="F196" r:id="rId32" display="https://podminky.urs.cz/item/CS_URS_2024_01/734173413"/>
    <hyperlink ref="F199" r:id="rId33" display="https://podminky.urs.cz/item/CS_URS_2024_01/734173414"/>
    <hyperlink ref="F201" r:id="rId34" display="https://podminky.urs.cz/item/CS_URS_2024_01/734173416"/>
    <hyperlink ref="F203" r:id="rId35" display="https://podminky.urs.cz/item/CS_URS_2024_01/734173417"/>
    <hyperlink ref="F205" r:id="rId36" display="https://podminky.urs.cz/item/CS_URS_2024_01/734173418"/>
    <hyperlink ref="F207" r:id="rId37" display="https://podminky.urs.cz/item/CS_URS_2024_01/734173421"/>
    <hyperlink ref="F209" r:id="rId38" display="https://podminky.urs.cz/item/CS_URS_2024_01/734173422"/>
    <hyperlink ref="F211" r:id="rId39" display="https://podminky.urs.cz/item/CS_URS_2024_01/734173423"/>
    <hyperlink ref="F213" r:id="rId40" display="https://podminky.urs.cz/item/CS_URS_2024_01/734173424"/>
    <hyperlink ref="F215" r:id="rId41" display="https://podminky.urs.cz/item/CS_URS_2024_01/998734101"/>
    <hyperlink ref="F218" r:id="rId42" display="https://podminky.urs.cz/item/CS_URS_2024_01/741132001"/>
    <hyperlink ref="F228" r:id="rId43" display="https://podminky.urs.cz/item/CS_URS_2024_01/230011020"/>
    <hyperlink ref="F232" r:id="rId44" display="https://podminky.urs.cz/item/CS_URS_2024_01/230011027"/>
    <hyperlink ref="F238" r:id="rId45" display="https://podminky.urs.cz/item/CS_URS_2024_01/230011044"/>
    <hyperlink ref="F241" r:id="rId46" display="https://podminky.urs.cz/item/CS_URS_2024_01/230011045"/>
    <hyperlink ref="F245" r:id="rId47" display="https://podminky.urs.cz/item/CS_URS_2024_01/230011058"/>
    <hyperlink ref="F250" r:id="rId48" display="https://podminky.urs.cz/item/CS_URS_2024_01/230011088"/>
    <hyperlink ref="F254" r:id="rId49" display="https://podminky.urs.cz/item/CS_URS_2024_01/230011091"/>
    <hyperlink ref="F257" r:id="rId50" display="https://podminky.urs.cz/item/CS_URS_2024_01/230011113"/>
    <hyperlink ref="F261" r:id="rId51" display="https://podminky.urs.cz/item/CS_URS_2024_01/230022020"/>
    <hyperlink ref="F267" r:id="rId52" display="https://podminky.urs.cz/item/CS_URS_2024_01/230022029"/>
    <hyperlink ref="F274" r:id="rId53" display="https://podminky.urs.cz/item/CS_URS_2024_01/230023037"/>
    <hyperlink ref="F278" r:id="rId54" display="https://podminky.urs.cz/item/CS_URS_2024_01/230024045"/>
    <hyperlink ref="F284" r:id="rId55" display="https://podminky.urs.cz/item/CS_URS_2024_01/230024057"/>
    <hyperlink ref="F292" r:id="rId56" display="https://podminky.urs.cz/item/CS_URS_2024_01/230024088"/>
    <hyperlink ref="F304" r:id="rId57" display="https://podminky.urs.cz/item/CS_URS_2024_01/230024113"/>
    <hyperlink ref="F312" r:id="rId58" display="https://podminky.urs.cz/item/CS_URS_2024_01/230024135"/>
    <hyperlink ref="F316" r:id="rId59" display="https://podminky.urs.cz/item/CS_URS_2024_01/230050013"/>
    <hyperlink ref="F318" r:id="rId60" display="https://podminky.urs.cz/item/CS_URS_2024_01/230050014"/>
    <hyperlink ref="F325" r:id="rId61" display="https://podminky.urs.cz/item/CS_URS_2024_01/230050031"/>
    <hyperlink ref="F331" r:id="rId62" display="https://podminky.urs.cz/item/CS_URS_2024_01/230050031"/>
    <hyperlink ref="F334" r:id="rId63" display="https://podminky.urs.cz/item/CS_URS_2024_01/230083046"/>
    <hyperlink ref="F336" r:id="rId64" display="https://podminky.urs.cz/item/CS_URS_2024_01/230083087"/>
    <hyperlink ref="F338" r:id="rId65" display="https://podminky.urs.cz/item/CS_URS_2024_01/230083100"/>
    <hyperlink ref="F340" r:id="rId66" display="https://podminky.urs.cz/item/CS_URS_2024_01/230083156"/>
    <hyperlink ref="F343" r:id="rId67" display="https://podminky.urs.cz/item/CS_URS_2024_01/230210011"/>
    <hyperlink ref="F363" r:id="rId68" display="https://podminky.urs.cz/item/CS_URS_2024_01/043124000"/>
    <hyperlink ref="F366" r:id="rId69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5867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6214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ROUND((SUM(BE98:BE312)),  2)</f>
        <v>0</v>
      </c>
      <c r="G35" s="38"/>
      <c r="H35" s="38"/>
      <c r="I35" s="157">
        <v>0.20999999999999999</v>
      </c>
      <c r="J35" s="156">
        <f>ROUND(((SUM(BE98:BE312))*I35),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ROUND((SUM(BF98:BF312)),  2)</f>
        <v>0</v>
      </c>
      <c r="G36" s="38"/>
      <c r="H36" s="38"/>
      <c r="I36" s="157">
        <v>0.12</v>
      </c>
      <c r="J36" s="156">
        <f>ROUND(((SUM(BF98:BF312))*I36),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ROUND((SUM(BG98:BG312)),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ROUND((SUM(BH98:BH312)),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ROUND((SUM(BI98:BI312)),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5867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D9b - InO 301.4 - Parovod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2083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2084</v>
      </c>
      <c r="E66" s="182"/>
      <c r="F66" s="182"/>
      <c r="G66" s="182"/>
      <c r="H66" s="182"/>
      <c r="I66" s="182"/>
      <c r="J66" s="183">
        <f>J179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2085</v>
      </c>
      <c r="E67" s="182"/>
      <c r="F67" s="182"/>
      <c r="G67" s="182"/>
      <c r="H67" s="182"/>
      <c r="I67" s="182"/>
      <c r="J67" s="183">
        <f>J206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2086</v>
      </c>
      <c r="E68" s="182"/>
      <c r="F68" s="182"/>
      <c r="G68" s="182"/>
      <c r="H68" s="182"/>
      <c r="I68" s="182"/>
      <c r="J68" s="183">
        <f>J216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173</v>
      </c>
      <c r="E69" s="182"/>
      <c r="F69" s="182"/>
      <c r="G69" s="182"/>
      <c r="H69" s="182"/>
      <c r="I69" s="182"/>
      <c r="J69" s="183">
        <f>J235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2088</v>
      </c>
      <c r="E70" s="182"/>
      <c r="F70" s="182"/>
      <c r="G70" s="182"/>
      <c r="H70" s="182"/>
      <c r="I70" s="182"/>
      <c r="J70" s="183">
        <f>J238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174</v>
      </c>
      <c r="E71" s="182"/>
      <c r="F71" s="182"/>
      <c r="G71" s="182"/>
      <c r="H71" s="182"/>
      <c r="I71" s="182"/>
      <c r="J71" s="183">
        <f>J271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2089</v>
      </c>
      <c r="E72" s="182"/>
      <c r="F72" s="182"/>
      <c r="G72" s="182"/>
      <c r="H72" s="182"/>
      <c r="I72" s="182"/>
      <c r="J72" s="183">
        <f>J283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175</v>
      </c>
      <c r="E73" s="177"/>
      <c r="F73" s="177"/>
      <c r="G73" s="177"/>
      <c r="H73" s="177"/>
      <c r="I73" s="177"/>
      <c r="J73" s="178">
        <f>J290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2090</v>
      </c>
      <c r="E74" s="182"/>
      <c r="F74" s="182"/>
      <c r="G74" s="182"/>
      <c r="H74" s="182"/>
      <c r="I74" s="182"/>
      <c r="J74" s="183">
        <f>J291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J306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2093</v>
      </c>
      <c r="E76" s="182"/>
      <c r="F76" s="182"/>
      <c r="G76" s="182"/>
      <c r="H76" s="182"/>
      <c r="I76" s="182"/>
      <c r="J76" s="183">
        <f>J307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187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164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5867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D9b - InO 301.4 - Parovod - stavební část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13. 6. 2024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188</v>
      </c>
      <c r="D97" s="188" t="s">
        <v>58</v>
      </c>
      <c r="E97" s="188" t="s">
        <v>54</v>
      </c>
      <c r="F97" s="188" t="s">
        <v>55</v>
      </c>
      <c r="G97" s="188" t="s">
        <v>189</v>
      </c>
      <c r="H97" s="188" t="s">
        <v>190</v>
      </c>
      <c r="I97" s="188" t="s">
        <v>191</v>
      </c>
      <c r="J97" s="188" t="s">
        <v>170</v>
      </c>
      <c r="K97" s="189" t="s">
        <v>192</v>
      </c>
      <c r="L97" s="190"/>
      <c r="M97" s="92" t="s">
        <v>19</v>
      </c>
      <c r="N97" s="93" t="s">
        <v>43</v>
      </c>
      <c r="O97" s="93" t="s">
        <v>193</v>
      </c>
      <c r="P97" s="93" t="s">
        <v>194</v>
      </c>
      <c r="Q97" s="93" t="s">
        <v>195</v>
      </c>
      <c r="R97" s="93" t="s">
        <v>196</v>
      </c>
      <c r="S97" s="93" t="s">
        <v>197</v>
      </c>
      <c r="T97" s="94" t="s">
        <v>198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199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P99+P290+P306</f>
        <v>0</v>
      </c>
      <c r="Q98" s="96"/>
      <c r="R98" s="193">
        <f>R99+R290+R306</f>
        <v>401.43149287000006</v>
      </c>
      <c r="S98" s="96"/>
      <c r="T98" s="194">
        <f>T99+T290+T306</f>
        <v>254.29899999999998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171</v>
      </c>
      <c r="BK98" s="195">
        <f>BK99+BK290+BK306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200</v>
      </c>
      <c r="F99" s="199" t="s">
        <v>201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P100+P179+P206+P216+P235+P238+P271+P283</f>
        <v>0</v>
      </c>
      <c r="Q99" s="204"/>
      <c r="R99" s="205">
        <f>R100+R179+R206+R216+R235+R238+R271+R283</f>
        <v>401.32349287000005</v>
      </c>
      <c r="S99" s="204"/>
      <c r="T99" s="206">
        <f>T100+T179+T206+T216+T235+T238+T271+T283</f>
        <v>254.29899999999998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BK100+BK179+BK206+BK216+BK235+BK238+BK271+BK283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80</v>
      </c>
      <c r="F100" s="210" t="s">
        <v>2094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SUM(P101:P178)</f>
        <v>0</v>
      </c>
      <c r="Q100" s="204"/>
      <c r="R100" s="205">
        <f>SUM(R101:R178)</f>
        <v>181.84618499999999</v>
      </c>
      <c r="S100" s="204"/>
      <c r="T100" s="206">
        <f>SUM(T101:T178)</f>
        <v>111.45399999999999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80</v>
      </c>
      <c r="AY100" s="207" t="s">
        <v>202</v>
      </c>
      <c r="BK100" s="209">
        <f>SUM(BK101:BK178)</f>
        <v>0</v>
      </c>
    </row>
    <row r="101" s="2" customFormat="1" ht="24.15" customHeight="1">
      <c r="A101" s="38"/>
      <c r="B101" s="39"/>
      <c r="C101" s="212" t="s">
        <v>80</v>
      </c>
      <c r="D101" s="212" t="s">
        <v>205</v>
      </c>
      <c r="E101" s="213" t="s">
        <v>2095</v>
      </c>
      <c r="F101" s="214" t="s">
        <v>2096</v>
      </c>
      <c r="G101" s="215" t="s">
        <v>268</v>
      </c>
      <c r="H101" s="216">
        <v>100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2097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2098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2" customFormat="1" ht="21.75" customHeight="1">
      <c r="A103" s="38"/>
      <c r="B103" s="39"/>
      <c r="C103" s="212" t="s">
        <v>82</v>
      </c>
      <c r="D103" s="212" t="s">
        <v>205</v>
      </c>
      <c r="E103" s="213" t="s">
        <v>2099</v>
      </c>
      <c r="F103" s="214" t="s">
        <v>2100</v>
      </c>
      <c r="G103" s="215" t="s">
        <v>280</v>
      </c>
      <c r="H103" s="216">
        <v>8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2101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2102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 ht="21.75" customHeight="1">
      <c r="A105" s="38"/>
      <c r="B105" s="39"/>
      <c r="C105" s="212" t="s">
        <v>227</v>
      </c>
      <c r="D105" s="212" t="s">
        <v>205</v>
      </c>
      <c r="E105" s="213" t="s">
        <v>2103</v>
      </c>
      <c r="F105" s="214" t="s">
        <v>2104</v>
      </c>
      <c r="G105" s="215" t="s">
        <v>280</v>
      </c>
      <c r="H105" s="216">
        <v>1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2105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2106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4.15" customHeight="1">
      <c r="A107" s="38"/>
      <c r="B107" s="39"/>
      <c r="C107" s="212" t="s">
        <v>210</v>
      </c>
      <c r="D107" s="212" t="s">
        <v>205</v>
      </c>
      <c r="E107" s="213" t="s">
        <v>2119</v>
      </c>
      <c r="F107" s="214" t="s">
        <v>2120</v>
      </c>
      <c r="G107" s="215" t="s">
        <v>280</v>
      </c>
      <c r="H107" s="216">
        <v>8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2121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2122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4.15" customHeight="1">
      <c r="A109" s="38"/>
      <c r="B109" s="39"/>
      <c r="C109" s="212" t="s">
        <v>238</v>
      </c>
      <c r="D109" s="212" t="s">
        <v>205</v>
      </c>
      <c r="E109" s="213" t="s">
        <v>2123</v>
      </c>
      <c r="F109" s="214" t="s">
        <v>2124</v>
      </c>
      <c r="G109" s="215" t="s">
        <v>280</v>
      </c>
      <c r="H109" s="216">
        <v>1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2125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2126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 ht="16.5" customHeight="1">
      <c r="A111" s="38"/>
      <c r="B111" s="39"/>
      <c r="C111" s="212" t="s">
        <v>242</v>
      </c>
      <c r="D111" s="212" t="s">
        <v>205</v>
      </c>
      <c r="E111" s="213" t="s">
        <v>2127</v>
      </c>
      <c r="F111" s="214" t="s">
        <v>2128</v>
      </c>
      <c r="G111" s="215" t="s">
        <v>280</v>
      </c>
      <c r="H111" s="216">
        <v>8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2129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2130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16.5" customHeight="1">
      <c r="A113" s="38"/>
      <c r="B113" s="39"/>
      <c r="C113" s="212" t="s">
        <v>248</v>
      </c>
      <c r="D113" s="212" t="s">
        <v>205</v>
      </c>
      <c r="E113" s="213" t="s">
        <v>2131</v>
      </c>
      <c r="F113" s="214" t="s">
        <v>2132</v>
      </c>
      <c r="G113" s="215" t="s">
        <v>280</v>
      </c>
      <c r="H113" s="216">
        <v>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2133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2134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37.8" customHeight="1">
      <c r="A115" s="38"/>
      <c r="B115" s="39"/>
      <c r="C115" s="212" t="s">
        <v>203</v>
      </c>
      <c r="D115" s="212" t="s">
        <v>205</v>
      </c>
      <c r="E115" s="213" t="s">
        <v>6215</v>
      </c>
      <c r="F115" s="214" t="s">
        <v>6216</v>
      </c>
      <c r="G115" s="215" t="s">
        <v>268</v>
      </c>
      <c r="H115" s="216">
        <v>15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0.62</v>
      </c>
      <c r="T115" s="222">
        <f>S115*H115</f>
        <v>9.3000000000000007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6217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6218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16.5" customHeight="1">
      <c r="A117" s="38"/>
      <c r="B117" s="39"/>
      <c r="C117" s="212" t="s">
        <v>254</v>
      </c>
      <c r="D117" s="212" t="s">
        <v>205</v>
      </c>
      <c r="E117" s="213" t="s">
        <v>2155</v>
      </c>
      <c r="F117" s="214" t="s">
        <v>2156</v>
      </c>
      <c r="G117" s="215" t="s">
        <v>2157</v>
      </c>
      <c r="H117" s="216">
        <v>29.550000000000001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2158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2159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13" customFormat="1">
      <c r="A119" s="13"/>
      <c r="B119" s="230"/>
      <c r="C119" s="231"/>
      <c r="D119" s="232" t="s">
        <v>221</v>
      </c>
      <c r="E119" s="233" t="s">
        <v>19</v>
      </c>
      <c r="F119" s="234" t="s">
        <v>6219</v>
      </c>
      <c r="G119" s="231"/>
      <c r="H119" s="235">
        <v>29.550000000000001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221</v>
      </c>
      <c r="AU119" s="241" t="s">
        <v>82</v>
      </c>
      <c r="AV119" s="13" t="s">
        <v>82</v>
      </c>
      <c r="AW119" s="13" t="s">
        <v>35</v>
      </c>
      <c r="AX119" s="13" t="s">
        <v>80</v>
      </c>
      <c r="AY119" s="241" t="s">
        <v>202</v>
      </c>
    </row>
    <row r="120" s="2" customFormat="1" ht="16.5" customHeight="1">
      <c r="A120" s="38"/>
      <c r="B120" s="39"/>
      <c r="C120" s="212" t="s">
        <v>258</v>
      </c>
      <c r="D120" s="212" t="s">
        <v>205</v>
      </c>
      <c r="E120" s="213" t="s">
        <v>2166</v>
      </c>
      <c r="F120" s="214" t="s">
        <v>2167</v>
      </c>
      <c r="G120" s="215" t="s">
        <v>2071</v>
      </c>
      <c r="H120" s="216">
        <v>100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3.0000000000000001E-05</v>
      </c>
      <c r="R120" s="221">
        <f>Q120*H120</f>
        <v>0.0030000000000000001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2168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2169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24.15" customHeight="1">
      <c r="A122" s="38"/>
      <c r="B122" s="39"/>
      <c r="C122" s="212" t="s">
        <v>262</v>
      </c>
      <c r="D122" s="212" t="s">
        <v>205</v>
      </c>
      <c r="E122" s="213" t="s">
        <v>2170</v>
      </c>
      <c r="F122" s="214" t="s">
        <v>2171</v>
      </c>
      <c r="G122" s="215" t="s">
        <v>280</v>
      </c>
      <c r="H122" s="216">
        <v>8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2172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2173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24.15" customHeight="1">
      <c r="A124" s="38"/>
      <c r="B124" s="39"/>
      <c r="C124" s="212" t="s">
        <v>8</v>
      </c>
      <c r="D124" s="212" t="s">
        <v>205</v>
      </c>
      <c r="E124" s="213" t="s">
        <v>2174</v>
      </c>
      <c r="F124" s="214" t="s">
        <v>2175</v>
      </c>
      <c r="G124" s="215" t="s">
        <v>280</v>
      </c>
      <c r="H124" s="216">
        <v>1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2176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2177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 ht="24.15" customHeight="1">
      <c r="A126" s="38"/>
      <c r="B126" s="39"/>
      <c r="C126" s="212" t="s">
        <v>272</v>
      </c>
      <c r="D126" s="212" t="s">
        <v>205</v>
      </c>
      <c r="E126" s="213" t="s">
        <v>2190</v>
      </c>
      <c r="F126" s="214" t="s">
        <v>2191</v>
      </c>
      <c r="G126" s="215" t="s">
        <v>280</v>
      </c>
      <c r="H126" s="216">
        <v>3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0.01281</v>
      </c>
      <c r="R126" s="221">
        <f>Q126*H126</f>
        <v>0.038429999999999999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2192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2193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24.15" customHeight="1">
      <c r="A128" s="38"/>
      <c r="B128" s="39"/>
      <c r="C128" s="212" t="s">
        <v>277</v>
      </c>
      <c r="D128" s="212" t="s">
        <v>205</v>
      </c>
      <c r="E128" s="213" t="s">
        <v>2194</v>
      </c>
      <c r="F128" s="214" t="s">
        <v>2195</v>
      </c>
      <c r="G128" s="215" t="s">
        <v>280</v>
      </c>
      <c r="H128" s="216">
        <v>3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0.02989</v>
      </c>
      <c r="R128" s="221">
        <f>Q128*H128</f>
        <v>0.08967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2196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2197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 ht="24.15" customHeight="1">
      <c r="A130" s="38"/>
      <c r="B130" s="39"/>
      <c r="C130" s="212" t="s">
        <v>283</v>
      </c>
      <c r="D130" s="212" t="s">
        <v>205</v>
      </c>
      <c r="E130" s="213" t="s">
        <v>6220</v>
      </c>
      <c r="F130" s="214" t="s">
        <v>6221</v>
      </c>
      <c r="G130" s="215" t="s">
        <v>2157</v>
      </c>
      <c r="H130" s="216">
        <v>140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6222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6223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24.15" customHeight="1">
      <c r="A132" s="38"/>
      <c r="B132" s="39"/>
      <c r="C132" s="212" t="s">
        <v>235</v>
      </c>
      <c r="D132" s="212" t="s">
        <v>205</v>
      </c>
      <c r="E132" s="213" t="s">
        <v>2210</v>
      </c>
      <c r="F132" s="214" t="s">
        <v>2211</v>
      </c>
      <c r="G132" s="215" t="s">
        <v>2157</v>
      </c>
      <c r="H132" s="216">
        <v>140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2212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2213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 ht="37.8" customHeight="1">
      <c r="A134" s="38"/>
      <c r="B134" s="39"/>
      <c r="C134" s="212" t="s">
        <v>290</v>
      </c>
      <c r="D134" s="212" t="s">
        <v>205</v>
      </c>
      <c r="E134" s="213" t="s">
        <v>2214</v>
      </c>
      <c r="F134" s="214" t="s">
        <v>2215</v>
      </c>
      <c r="G134" s="215" t="s">
        <v>2157</v>
      </c>
      <c r="H134" s="216">
        <v>140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2216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2217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 ht="37.8" customHeight="1">
      <c r="A136" s="38"/>
      <c r="B136" s="39"/>
      <c r="C136" s="212" t="s">
        <v>294</v>
      </c>
      <c r="D136" s="212" t="s">
        <v>205</v>
      </c>
      <c r="E136" s="213" t="s">
        <v>2218</v>
      </c>
      <c r="F136" s="214" t="s">
        <v>2219</v>
      </c>
      <c r="G136" s="215" t="s">
        <v>2157</v>
      </c>
      <c r="H136" s="216">
        <v>700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2220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2221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13" customFormat="1">
      <c r="A138" s="13"/>
      <c r="B138" s="230"/>
      <c r="C138" s="231"/>
      <c r="D138" s="232" t="s">
        <v>221</v>
      </c>
      <c r="E138" s="231"/>
      <c r="F138" s="234" t="s">
        <v>6224</v>
      </c>
      <c r="G138" s="231"/>
      <c r="H138" s="235">
        <v>700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221</v>
      </c>
      <c r="AU138" s="241" t="s">
        <v>82</v>
      </c>
      <c r="AV138" s="13" t="s">
        <v>82</v>
      </c>
      <c r="AW138" s="13" t="s">
        <v>4</v>
      </c>
      <c r="AX138" s="13" t="s">
        <v>80</v>
      </c>
      <c r="AY138" s="241" t="s">
        <v>202</v>
      </c>
    </row>
    <row r="139" s="2" customFormat="1" ht="24.15" customHeight="1">
      <c r="A139" s="38"/>
      <c r="B139" s="39"/>
      <c r="C139" s="212" t="s">
        <v>298</v>
      </c>
      <c r="D139" s="212" t="s">
        <v>205</v>
      </c>
      <c r="E139" s="213" t="s">
        <v>2223</v>
      </c>
      <c r="F139" s="214" t="s">
        <v>2224</v>
      </c>
      <c r="G139" s="215" t="s">
        <v>268</v>
      </c>
      <c r="H139" s="216">
        <v>1120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0.00084999999999999995</v>
      </c>
      <c r="R139" s="221">
        <f>Q139*H139</f>
        <v>0.95199999999999996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2225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2226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13" customFormat="1">
      <c r="A141" s="13"/>
      <c r="B141" s="230"/>
      <c r="C141" s="231"/>
      <c r="D141" s="232" t="s">
        <v>221</v>
      </c>
      <c r="E141" s="233" t="s">
        <v>19</v>
      </c>
      <c r="F141" s="234" t="s">
        <v>6225</v>
      </c>
      <c r="G141" s="231"/>
      <c r="H141" s="235">
        <v>1120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221</v>
      </c>
      <c r="AU141" s="241" t="s">
        <v>82</v>
      </c>
      <c r="AV141" s="13" t="s">
        <v>82</v>
      </c>
      <c r="AW141" s="13" t="s">
        <v>35</v>
      </c>
      <c r="AX141" s="13" t="s">
        <v>80</v>
      </c>
      <c r="AY141" s="241" t="s">
        <v>202</v>
      </c>
    </row>
    <row r="142" s="2" customFormat="1" ht="24.15" customHeight="1">
      <c r="A142" s="38"/>
      <c r="B142" s="39"/>
      <c r="C142" s="212" t="s">
        <v>302</v>
      </c>
      <c r="D142" s="212" t="s">
        <v>205</v>
      </c>
      <c r="E142" s="213" t="s">
        <v>2228</v>
      </c>
      <c r="F142" s="214" t="s">
        <v>2229</v>
      </c>
      <c r="G142" s="215" t="s">
        <v>268</v>
      </c>
      <c r="H142" s="216">
        <v>1120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2230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2231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3" customFormat="1">
      <c r="A144" s="13"/>
      <c r="B144" s="230"/>
      <c r="C144" s="231"/>
      <c r="D144" s="232" t="s">
        <v>221</v>
      </c>
      <c r="E144" s="233" t="s">
        <v>19</v>
      </c>
      <c r="F144" s="234" t="s">
        <v>6225</v>
      </c>
      <c r="G144" s="231"/>
      <c r="H144" s="235">
        <v>1120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221</v>
      </c>
      <c r="AU144" s="241" t="s">
        <v>82</v>
      </c>
      <c r="AV144" s="13" t="s">
        <v>82</v>
      </c>
      <c r="AW144" s="13" t="s">
        <v>35</v>
      </c>
      <c r="AX144" s="13" t="s">
        <v>80</v>
      </c>
      <c r="AY144" s="241" t="s">
        <v>202</v>
      </c>
    </row>
    <row r="145" s="2" customFormat="1" ht="49.05" customHeight="1">
      <c r="A145" s="38"/>
      <c r="B145" s="39"/>
      <c r="C145" s="212" t="s">
        <v>7</v>
      </c>
      <c r="D145" s="212" t="s">
        <v>205</v>
      </c>
      <c r="E145" s="213" t="s">
        <v>2244</v>
      </c>
      <c r="F145" s="214" t="s">
        <v>2245</v>
      </c>
      <c r="G145" s="215" t="s">
        <v>208</v>
      </c>
      <c r="H145" s="216">
        <v>3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0.036900000000000002</v>
      </c>
      <c r="R145" s="221">
        <f>Q145*H145</f>
        <v>0.11070000000000001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2246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2247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49.05" customHeight="1">
      <c r="A147" s="38"/>
      <c r="B147" s="39"/>
      <c r="C147" s="212" t="s">
        <v>309</v>
      </c>
      <c r="D147" s="212" t="s">
        <v>205</v>
      </c>
      <c r="E147" s="213" t="s">
        <v>2252</v>
      </c>
      <c r="F147" s="214" t="s">
        <v>2253</v>
      </c>
      <c r="G147" s="215" t="s">
        <v>208</v>
      </c>
      <c r="H147" s="216">
        <v>6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0.10775</v>
      </c>
      <c r="R147" s="221">
        <f>Q147*H147</f>
        <v>0.64649999999999996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2254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2255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313</v>
      </c>
      <c r="D149" s="212" t="s">
        <v>205</v>
      </c>
      <c r="E149" s="213" t="s">
        <v>2256</v>
      </c>
      <c r="F149" s="214" t="s">
        <v>2257</v>
      </c>
      <c r="G149" s="215" t="s">
        <v>2157</v>
      </c>
      <c r="H149" s="216">
        <v>18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2258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2259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33" customHeight="1">
      <c r="A151" s="38"/>
      <c r="B151" s="39"/>
      <c r="C151" s="212" t="s">
        <v>317</v>
      </c>
      <c r="D151" s="212" t="s">
        <v>205</v>
      </c>
      <c r="E151" s="213" t="s">
        <v>2260</v>
      </c>
      <c r="F151" s="214" t="s">
        <v>2261</v>
      </c>
      <c r="G151" s="215" t="s">
        <v>2157</v>
      </c>
      <c r="H151" s="216">
        <v>1.125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2262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2263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13" customFormat="1">
      <c r="A153" s="13"/>
      <c r="B153" s="230"/>
      <c r="C153" s="231"/>
      <c r="D153" s="232" t="s">
        <v>221</v>
      </c>
      <c r="E153" s="233" t="s">
        <v>19</v>
      </c>
      <c r="F153" s="234" t="s">
        <v>6226</v>
      </c>
      <c r="G153" s="231"/>
      <c r="H153" s="235">
        <v>1.125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221</v>
      </c>
      <c r="AU153" s="241" t="s">
        <v>82</v>
      </c>
      <c r="AV153" s="13" t="s">
        <v>82</v>
      </c>
      <c r="AW153" s="13" t="s">
        <v>35</v>
      </c>
      <c r="AX153" s="13" t="s">
        <v>73</v>
      </c>
      <c r="AY153" s="241" t="s">
        <v>202</v>
      </c>
    </row>
    <row r="154" s="2" customFormat="1" ht="24.15" customHeight="1">
      <c r="A154" s="38"/>
      <c r="B154" s="39"/>
      <c r="C154" s="212" t="s">
        <v>323</v>
      </c>
      <c r="D154" s="212" t="s">
        <v>205</v>
      </c>
      <c r="E154" s="213" t="s">
        <v>2273</v>
      </c>
      <c r="F154" s="214" t="s">
        <v>2274</v>
      </c>
      <c r="G154" s="215" t="s">
        <v>268</v>
      </c>
      <c r="H154" s="216">
        <v>12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8.0000000000000007E-05</v>
      </c>
      <c r="R154" s="221">
        <f>Q154*H154</f>
        <v>0.00096000000000000013</v>
      </c>
      <c r="S154" s="221">
        <v>0.23000000000000001</v>
      </c>
      <c r="T154" s="222">
        <f>S154*H154</f>
        <v>2.7600000000000002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2275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2276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33" customHeight="1">
      <c r="A156" s="38"/>
      <c r="B156" s="39"/>
      <c r="C156" s="212" t="s">
        <v>328</v>
      </c>
      <c r="D156" s="212" t="s">
        <v>205</v>
      </c>
      <c r="E156" s="213" t="s">
        <v>2283</v>
      </c>
      <c r="F156" s="214" t="s">
        <v>2284</v>
      </c>
      <c r="G156" s="215" t="s">
        <v>268</v>
      </c>
      <c r="H156" s="216">
        <v>3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0.098000000000000004</v>
      </c>
      <c r="T156" s="222">
        <f>S156*H156</f>
        <v>0.29400000000000004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2285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2286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37.8" customHeight="1">
      <c r="A158" s="38"/>
      <c r="B158" s="39"/>
      <c r="C158" s="212" t="s">
        <v>335</v>
      </c>
      <c r="D158" s="212" t="s">
        <v>205</v>
      </c>
      <c r="E158" s="213" t="s">
        <v>2292</v>
      </c>
      <c r="F158" s="214" t="s">
        <v>2293</v>
      </c>
      <c r="G158" s="215" t="s">
        <v>268</v>
      </c>
      <c r="H158" s="216">
        <v>15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0.57999999999999996</v>
      </c>
      <c r="T158" s="222">
        <f>S158*H158</f>
        <v>8.6999999999999993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2294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2295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 ht="24.15" customHeight="1">
      <c r="A160" s="38"/>
      <c r="B160" s="39"/>
      <c r="C160" s="212" t="s">
        <v>340</v>
      </c>
      <c r="D160" s="212" t="s">
        <v>205</v>
      </c>
      <c r="E160" s="213" t="s">
        <v>2305</v>
      </c>
      <c r="F160" s="214" t="s">
        <v>2306</v>
      </c>
      <c r="G160" s="215" t="s">
        <v>208</v>
      </c>
      <c r="H160" s="216">
        <v>60</v>
      </c>
      <c r="I160" s="217"/>
      <c r="J160" s="218">
        <f>ROUND(I160*H160,2)</f>
        <v>0</v>
      </c>
      <c r="K160" s="214" t="s">
        <v>209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0.20499999999999999</v>
      </c>
      <c r="T160" s="222">
        <f>S160*H160</f>
        <v>12.299999999999999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2307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2308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82</v>
      </c>
    </row>
    <row r="162" s="2" customFormat="1" ht="24.15" customHeight="1">
      <c r="A162" s="38"/>
      <c r="B162" s="39"/>
      <c r="C162" s="212" t="s">
        <v>345</v>
      </c>
      <c r="D162" s="212" t="s">
        <v>205</v>
      </c>
      <c r="E162" s="213" t="s">
        <v>2310</v>
      </c>
      <c r="F162" s="214" t="s">
        <v>2311</v>
      </c>
      <c r="G162" s="215" t="s">
        <v>268</v>
      </c>
      <c r="H162" s="216">
        <v>220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0.35499999999999998</v>
      </c>
      <c r="T162" s="222">
        <f>S162*H162</f>
        <v>78.099999999999994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2312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2313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 ht="16.5" customHeight="1">
      <c r="A164" s="38"/>
      <c r="B164" s="39"/>
      <c r="C164" s="212" t="s">
        <v>351</v>
      </c>
      <c r="D164" s="212" t="s">
        <v>205</v>
      </c>
      <c r="E164" s="213" t="s">
        <v>2314</v>
      </c>
      <c r="F164" s="214" t="s">
        <v>2315</v>
      </c>
      <c r="G164" s="215" t="s">
        <v>2157</v>
      </c>
      <c r="H164" s="216">
        <v>50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2316</v>
      </c>
    </row>
    <row r="165" s="2" customFormat="1" ht="37.8" customHeight="1">
      <c r="A165" s="38"/>
      <c r="B165" s="39"/>
      <c r="C165" s="212" t="s">
        <v>357</v>
      </c>
      <c r="D165" s="212" t="s">
        <v>205</v>
      </c>
      <c r="E165" s="213" t="s">
        <v>2318</v>
      </c>
      <c r="F165" s="214" t="s">
        <v>2319</v>
      </c>
      <c r="G165" s="215" t="s">
        <v>2157</v>
      </c>
      <c r="H165" s="216">
        <v>100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2320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2321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 ht="16.5" customHeight="1">
      <c r="A167" s="38"/>
      <c r="B167" s="39"/>
      <c r="C167" s="242" t="s">
        <v>246</v>
      </c>
      <c r="D167" s="242" t="s">
        <v>243</v>
      </c>
      <c r="E167" s="243" t="s">
        <v>2323</v>
      </c>
      <c r="F167" s="244" t="s">
        <v>2324</v>
      </c>
      <c r="G167" s="245" t="s">
        <v>218</v>
      </c>
      <c r="H167" s="246">
        <v>180</v>
      </c>
      <c r="I167" s="247"/>
      <c r="J167" s="248">
        <f>ROUND(I167*H167,2)</f>
        <v>0</v>
      </c>
      <c r="K167" s="244" t="s">
        <v>209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1</v>
      </c>
      <c r="R167" s="221">
        <f>Q167*H167</f>
        <v>180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203</v>
      </c>
      <c r="AT167" s="223" t="s">
        <v>243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2325</v>
      </c>
    </row>
    <row r="168" s="13" customFormat="1">
      <c r="A168" s="13"/>
      <c r="B168" s="230"/>
      <c r="C168" s="231"/>
      <c r="D168" s="232" t="s">
        <v>221</v>
      </c>
      <c r="E168" s="233" t="s">
        <v>19</v>
      </c>
      <c r="F168" s="234" t="s">
        <v>6227</v>
      </c>
      <c r="G168" s="231"/>
      <c r="H168" s="235">
        <v>180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221</v>
      </c>
      <c r="AU168" s="241" t="s">
        <v>82</v>
      </c>
      <c r="AV168" s="13" t="s">
        <v>82</v>
      </c>
      <c r="AW168" s="13" t="s">
        <v>35</v>
      </c>
      <c r="AX168" s="13" t="s">
        <v>80</v>
      </c>
      <c r="AY168" s="241" t="s">
        <v>202</v>
      </c>
    </row>
    <row r="169" s="2" customFormat="1" ht="24.15" customHeight="1">
      <c r="A169" s="38"/>
      <c r="B169" s="39"/>
      <c r="C169" s="212" t="s">
        <v>367</v>
      </c>
      <c r="D169" s="212" t="s">
        <v>205</v>
      </c>
      <c r="E169" s="213" t="s">
        <v>2327</v>
      </c>
      <c r="F169" s="214" t="s">
        <v>2328</v>
      </c>
      <c r="G169" s="215" t="s">
        <v>2157</v>
      </c>
      <c r="H169" s="216">
        <v>140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2329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2330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 ht="24.15" customHeight="1">
      <c r="A171" s="38"/>
      <c r="B171" s="39"/>
      <c r="C171" s="212" t="s">
        <v>372</v>
      </c>
      <c r="D171" s="212" t="s">
        <v>205</v>
      </c>
      <c r="E171" s="213" t="s">
        <v>2333</v>
      </c>
      <c r="F171" s="214" t="s">
        <v>2334</v>
      </c>
      <c r="G171" s="215" t="s">
        <v>268</v>
      </c>
      <c r="H171" s="216">
        <v>197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2335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2336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24.15" customHeight="1">
      <c r="A173" s="38"/>
      <c r="B173" s="39"/>
      <c r="C173" s="212" t="s">
        <v>377</v>
      </c>
      <c r="D173" s="212" t="s">
        <v>205</v>
      </c>
      <c r="E173" s="213" t="s">
        <v>2354</v>
      </c>
      <c r="F173" s="214" t="s">
        <v>2355</v>
      </c>
      <c r="G173" s="215" t="s">
        <v>268</v>
      </c>
      <c r="H173" s="216">
        <v>197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2356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2357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42" t="s">
        <v>382</v>
      </c>
      <c r="D175" s="242" t="s">
        <v>243</v>
      </c>
      <c r="E175" s="243" t="s">
        <v>2360</v>
      </c>
      <c r="F175" s="244" t="s">
        <v>2361</v>
      </c>
      <c r="G175" s="245" t="s">
        <v>647</v>
      </c>
      <c r="H175" s="246">
        <v>4.9249999999999998</v>
      </c>
      <c r="I175" s="247"/>
      <c r="J175" s="248">
        <f>ROUND(I175*H175,2)</f>
        <v>0</v>
      </c>
      <c r="K175" s="244" t="s">
        <v>209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0.001</v>
      </c>
      <c r="R175" s="221">
        <f>Q175*H175</f>
        <v>0.0049249999999999997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203</v>
      </c>
      <c r="AT175" s="223" t="s">
        <v>243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2362</v>
      </c>
    </row>
    <row r="176" s="13" customFormat="1">
      <c r="A176" s="13"/>
      <c r="B176" s="230"/>
      <c r="C176" s="231"/>
      <c r="D176" s="232" t="s">
        <v>221</v>
      </c>
      <c r="E176" s="231"/>
      <c r="F176" s="234" t="s">
        <v>6228</v>
      </c>
      <c r="G176" s="231"/>
      <c r="H176" s="235">
        <v>4.9249999999999998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221</v>
      </c>
      <c r="AU176" s="241" t="s">
        <v>82</v>
      </c>
      <c r="AV176" s="13" t="s">
        <v>82</v>
      </c>
      <c r="AW176" s="13" t="s">
        <v>4</v>
      </c>
      <c r="AX176" s="13" t="s">
        <v>80</v>
      </c>
      <c r="AY176" s="241" t="s">
        <v>202</v>
      </c>
    </row>
    <row r="177" s="2" customFormat="1" ht="16.5" customHeight="1">
      <c r="A177" s="38"/>
      <c r="B177" s="39"/>
      <c r="C177" s="212" t="s">
        <v>387</v>
      </c>
      <c r="D177" s="212" t="s">
        <v>205</v>
      </c>
      <c r="E177" s="213" t="s">
        <v>2364</v>
      </c>
      <c r="F177" s="214" t="s">
        <v>2365</v>
      </c>
      <c r="G177" s="215" t="s">
        <v>2157</v>
      </c>
      <c r="H177" s="216">
        <v>3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2366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2367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12" customFormat="1" ht="22.8" customHeight="1">
      <c r="A179" s="12"/>
      <c r="B179" s="196"/>
      <c r="C179" s="197"/>
      <c r="D179" s="198" t="s">
        <v>72</v>
      </c>
      <c r="E179" s="210" t="s">
        <v>82</v>
      </c>
      <c r="F179" s="210" t="s">
        <v>2368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SUM(P180:P205)</f>
        <v>0</v>
      </c>
      <c r="Q179" s="204"/>
      <c r="R179" s="205">
        <f>SUM(R180:R205)</f>
        <v>193.00616786999999</v>
      </c>
      <c r="S179" s="204"/>
      <c r="T179" s="206">
        <f>SUM(T180:T205)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80</v>
      </c>
      <c r="AT179" s="208" t="s">
        <v>72</v>
      </c>
      <c r="AU179" s="208" t="s">
        <v>80</v>
      </c>
      <c r="AY179" s="207" t="s">
        <v>202</v>
      </c>
      <c r="BK179" s="209">
        <f>SUM(BK180:BK205)</f>
        <v>0</v>
      </c>
    </row>
    <row r="180" s="2" customFormat="1" ht="16.5" customHeight="1">
      <c r="A180" s="38"/>
      <c r="B180" s="39"/>
      <c r="C180" s="212" t="s">
        <v>392</v>
      </c>
      <c r="D180" s="212" t="s">
        <v>205</v>
      </c>
      <c r="E180" s="213" t="s">
        <v>2369</v>
      </c>
      <c r="F180" s="214" t="s">
        <v>2370</v>
      </c>
      <c r="G180" s="215" t="s">
        <v>2157</v>
      </c>
      <c r="H180" s="216">
        <v>0.22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1.98</v>
      </c>
      <c r="R180" s="221">
        <f>Q180*H180</f>
        <v>0.43559999999999999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2371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2372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13" customFormat="1">
      <c r="A182" s="13"/>
      <c r="B182" s="230"/>
      <c r="C182" s="231"/>
      <c r="D182" s="232" t="s">
        <v>221</v>
      </c>
      <c r="E182" s="233" t="s">
        <v>19</v>
      </c>
      <c r="F182" s="234" t="s">
        <v>6229</v>
      </c>
      <c r="G182" s="231"/>
      <c r="H182" s="235">
        <v>0.10000000000000001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221</v>
      </c>
      <c r="AU182" s="241" t="s">
        <v>82</v>
      </c>
      <c r="AV182" s="13" t="s">
        <v>82</v>
      </c>
      <c r="AW182" s="13" t="s">
        <v>35</v>
      </c>
      <c r="AX182" s="13" t="s">
        <v>73</v>
      </c>
      <c r="AY182" s="241" t="s">
        <v>202</v>
      </c>
    </row>
    <row r="183" s="13" customFormat="1">
      <c r="A183" s="13"/>
      <c r="B183" s="230"/>
      <c r="C183" s="231"/>
      <c r="D183" s="232" t="s">
        <v>221</v>
      </c>
      <c r="E183" s="233" t="s">
        <v>19</v>
      </c>
      <c r="F183" s="234" t="s">
        <v>6230</v>
      </c>
      <c r="G183" s="231"/>
      <c r="H183" s="235">
        <v>0.12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221</v>
      </c>
      <c r="AU183" s="241" t="s">
        <v>82</v>
      </c>
      <c r="AV183" s="13" t="s">
        <v>82</v>
      </c>
      <c r="AW183" s="13" t="s">
        <v>35</v>
      </c>
      <c r="AX183" s="13" t="s">
        <v>73</v>
      </c>
      <c r="AY183" s="241" t="s">
        <v>202</v>
      </c>
    </row>
    <row r="184" s="2" customFormat="1" ht="16.5" customHeight="1">
      <c r="A184" s="38"/>
      <c r="B184" s="39"/>
      <c r="C184" s="212" t="s">
        <v>397</v>
      </c>
      <c r="D184" s="212" t="s">
        <v>205</v>
      </c>
      <c r="E184" s="213" t="s">
        <v>2374</v>
      </c>
      <c r="F184" s="214" t="s">
        <v>2375</v>
      </c>
      <c r="G184" s="215" t="s">
        <v>2157</v>
      </c>
      <c r="H184" s="216">
        <v>25.263999999999999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2.55328</v>
      </c>
      <c r="R184" s="221">
        <f>Q184*H184</f>
        <v>64.506065919999998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2376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2377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13" customFormat="1">
      <c r="A186" s="13"/>
      <c r="B186" s="230"/>
      <c r="C186" s="231"/>
      <c r="D186" s="232" t="s">
        <v>221</v>
      </c>
      <c r="E186" s="233" t="s">
        <v>19</v>
      </c>
      <c r="F186" s="234" t="s">
        <v>323</v>
      </c>
      <c r="G186" s="231"/>
      <c r="H186" s="235">
        <v>25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221</v>
      </c>
      <c r="AU186" s="241" t="s">
        <v>82</v>
      </c>
      <c r="AV186" s="13" t="s">
        <v>82</v>
      </c>
      <c r="AW186" s="13" t="s">
        <v>35</v>
      </c>
      <c r="AX186" s="13" t="s">
        <v>73</v>
      </c>
      <c r="AY186" s="241" t="s">
        <v>202</v>
      </c>
    </row>
    <row r="187" s="13" customFormat="1">
      <c r="A187" s="13"/>
      <c r="B187" s="230"/>
      <c r="C187" s="231"/>
      <c r="D187" s="232" t="s">
        <v>221</v>
      </c>
      <c r="E187" s="233" t="s">
        <v>19</v>
      </c>
      <c r="F187" s="234" t="s">
        <v>6231</v>
      </c>
      <c r="G187" s="231"/>
      <c r="H187" s="235">
        <v>0.26400000000000001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221</v>
      </c>
      <c r="AU187" s="241" t="s">
        <v>82</v>
      </c>
      <c r="AV187" s="13" t="s">
        <v>82</v>
      </c>
      <c r="AW187" s="13" t="s">
        <v>35</v>
      </c>
      <c r="AX187" s="13" t="s">
        <v>73</v>
      </c>
      <c r="AY187" s="241" t="s">
        <v>202</v>
      </c>
    </row>
    <row r="188" s="2" customFormat="1" ht="16.5" customHeight="1">
      <c r="A188" s="38"/>
      <c r="B188" s="39"/>
      <c r="C188" s="212" t="s">
        <v>402</v>
      </c>
      <c r="D188" s="212" t="s">
        <v>205</v>
      </c>
      <c r="E188" s="213" t="s">
        <v>2379</v>
      </c>
      <c r="F188" s="214" t="s">
        <v>2380</v>
      </c>
      <c r="G188" s="215" t="s">
        <v>268</v>
      </c>
      <c r="H188" s="216">
        <v>104.18000000000001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0.0053899999999999998</v>
      </c>
      <c r="R188" s="221">
        <f>Q188*H188</f>
        <v>0.56153019999999998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2381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2382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13" customFormat="1">
      <c r="A190" s="13"/>
      <c r="B190" s="230"/>
      <c r="C190" s="231"/>
      <c r="D190" s="232" t="s">
        <v>221</v>
      </c>
      <c r="E190" s="233" t="s">
        <v>19</v>
      </c>
      <c r="F190" s="234" t="s">
        <v>702</v>
      </c>
      <c r="G190" s="231"/>
      <c r="H190" s="235">
        <v>100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221</v>
      </c>
      <c r="AU190" s="241" t="s">
        <v>82</v>
      </c>
      <c r="AV190" s="13" t="s">
        <v>82</v>
      </c>
      <c r="AW190" s="13" t="s">
        <v>35</v>
      </c>
      <c r="AX190" s="13" t="s">
        <v>73</v>
      </c>
      <c r="AY190" s="241" t="s">
        <v>202</v>
      </c>
    </row>
    <row r="191" s="13" customFormat="1">
      <c r="A191" s="13"/>
      <c r="B191" s="230"/>
      <c r="C191" s="231"/>
      <c r="D191" s="232" t="s">
        <v>221</v>
      </c>
      <c r="E191" s="233" t="s">
        <v>19</v>
      </c>
      <c r="F191" s="234" t="s">
        <v>6232</v>
      </c>
      <c r="G191" s="231"/>
      <c r="H191" s="235">
        <v>4.1799999999999997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221</v>
      </c>
      <c r="AU191" s="241" t="s">
        <v>82</v>
      </c>
      <c r="AV191" s="13" t="s">
        <v>82</v>
      </c>
      <c r="AW191" s="13" t="s">
        <v>35</v>
      </c>
      <c r="AX191" s="13" t="s">
        <v>73</v>
      </c>
      <c r="AY191" s="241" t="s">
        <v>202</v>
      </c>
    </row>
    <row r="192" s="2" customFormat="1" ht="16.5" customHeight="1">
      <c r="A192" s="38"/>
      <c r="B192" s="39"/>
      <c r="C192" s="212" t="s">
        <v>409</v>
      </c>
      <c r="D192" s="212" t="s">
        <v>205</v>
      </c>
      <c r="E192" s="213" t="s">
        <v>2384</v>
      </c>
      <c r="F192" s="214" t="s">
        <v>2385</v>
      </c>
      <c r="G192" s="215" t="s">
        <v>268</v>
      </c>
      <c r="H192" s="216">
        <v>104.18000000000001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2386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2387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13" customFormat="1">
      <c r="A194" s="13"/>
      <c r="B194" s="230"/>
      <c r="C194" s="231"/>
      <c r="D194" s="232" t="s">
        <v>221</v>
      </c>
      <c r="E194" s="233" t="s">
        <v>19</v>
      </c>
      <c r="F194" s="234" t="s">
        <v>702</v>
      </c>
      <c r="G194" s="231"/>
      <c r="H194" s="235">
        <v>100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221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202</v>
      </c>
    </row>
    <row r="195" s="13" customFormat="1">
      <c r="A195" s="13"/>
      <c r="B195" s="230"/>
      <c r="C195" s="231"/>
      <c r="D195" s="232" t="s">
        <v>221</v>
      </c>
      <c r="E195" s="233" t="s">
        <v>19</v>
      </c>
      <c r="F195" s="234" t="s">
        <v>6232</v>
      </c>
      <c r="G195" s="231"/>
      <c r="H195" s="235">
        <v>4.1799999999999997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221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202</v>
      </c>
    </row>
    <row r="196" s="2" customFormat="1" ht="16.5" customHeight="1">
      <c r="A196" s="38"/>
      <c r="B196" s="39"/>
      <c r="C196" s="212" t="s">
        <v>415</v>
      </c>
      <c r="D196" s="212" t="s">
        <v>205</v>
      </c>
      <c r="E196" s="213" t="s">
        <v>2388</v>
      </c>
      <c r="F196" s="214" t="s">
        <v>2389</v>
      </c>
      <c r="G196" s="215" t="s">
        <v>218</v>
      </c>
      <c r="H196" s="216">
        <v>0.27500000000000002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1.0471699999999999</v>
      </c>
      <c r="R196" s="221">
        <f>Q196*H196</f>
        <v>0.28797175000000003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2390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2391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 ht="16.5" customHeight="1">
      <c r="A198" s="38"/>
      <c r="B198" s="39"/>
      <c r="C198" s="212" t="s">
        <v>419</v>
      </c>
      <c r="D198" s="212" t="s">
        <v>205</v>
      </c>
      <c r="E198" s="213" t="s">
        <v>2392</v>
      </c>
      <c r="F198" s="214" t="s">
        <v>2393</v>
      </c>
      <c r="G198" s="215" t="s">
        <v>268</v>
      </c>
      <c r="H198" s="216">
        <v>220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0.108</v>
      </c>
      <c r="R198" s="221">
        <f>Q198*H198</f>
        <v>23.759999999999998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2394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2395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16.5" customHeight="1">
      <c r="A200" s="38"/>
      <c r="B200" s="39"/>
      <c r="C200" s="242" t="s">
        <v>424</v>
      </c>
      <c r="D200" s="242" t="s">
        <v>243</v>
      </c>
      <c r="E200" s="243" t="s">
        <v>2396</v>
      </c>
      <c r="F200" s="244" t="s">
        <v>2397</v>
      </c>
      <c r="G200" s="245" t="s">
        <v>280</v>
      </c>
      <c r="H200" s="246">
        <v>16.5</v>
      </c>
      <c r="I200" s="247"/>
      <c r="J200" s="248">
        <f>ROUND(I200*H200,2)</f>
        <v>0</v>
      </c>
      <c r="K200" s="244" t="s">
        <v>209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1.1200000000000001</v>
      </c>
      <c r="R200" s="221">
        <f>Q200*H200</f>
        <v>18.48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203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6233</v>
      </c>
    </row>
    <row r="201" s="2" customFormat="1">
      <c r="A201" s="38"/>
      <c r="B201" s="39"/>
      <c r="C201" s="40"/>
      <c r="D201" s="232" t="s">
        <v>491</v>
      </c>
      <c r="E201" s="40"/>
      <c r="F201" s="252" t="s">
        <v>6234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491</v>
      </c>
      <c r="AU201" s="17" t="s">
        <v>82</v>
      </c>
    </row>
    <row r="202" s="13" customFormat="1">
      <c r="A202" s="13"/>
      <c r="B202" s="230"/>
      <c r="C202" s="231"/>
      <c r="D202" s="232" t="s">
        <v>221</v>
      </c>
      <c r="E202" s="231"/>
      <c r="F202" s="234" t="s">
        <v>6235</v>
      </c>
      <c r="G202" s="231"/>
      <c r="H202" s="235">
        <v>16.5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221</v>
      </c>
      <c r="AU202" s="241" t="s">
        <v>82</v>
      </c>
      <c r="AV202" s="13" t="s">
        <v>82</v>
      </c>
      <c r="AW202" s="13" t="s">
        <v>4</v>
      </c>
      <c r="AX202" s="13" t="s">
        <v>80</v>
      </c>
      <c r="AY202" s="241" t="s">
        <v>202</v>
      </c>
    </row>
    <row r="203" s="2" customFormat="1" ht="21.75" customHeight="1">
      <c r="A203" s="38"/>
      <c r="B203" s="39"/>
      <c r="C203" s="212" t="s">
        <v>428</v>
      </c>
      <c r="D203" s="212" t="s">
        <v>205</v>
      </c>
      <c r="E203" s="213" t="s">
        <v>2401</v>
      </c>
      <c r="F203" s="214" t="s">
        <v>2402</v>
      </c>
      <c r="G203" s="215" t="s">
        <v>2157</v>
      </c>
      <c r="H203" s="216">
        <v>44</v>
      </c>
      <c r="I203" s="217"/>
      <c r="J203" s="218">
        <f>ROUND(I203*H203,2)</f>
        <v>0</v>
      </c>
      <c r="K203" s="214" t="s">
        <v>209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1.9312499999999999</v>
      </c>
      <c r="R203" s="221">
        <f>Q203*H203</f>
        <v>84.974999999999994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210</v>
      </c>
      <c r="AT203" s="223" t="s">
        <v>205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2403</v>
      </c>
    </row>
    <row r="204" s="2" customFormat="1">
      <c r="A204" s="38"/>
      <c r="B204" s="39"/>
      <c r="C204" s="40"/>
      <c r="D204" s="225" t="s">
        <v>212</v>
      </c>
      <c r="E204" s="40"/>
      <c r="F204" s="226" t="s">
        <v>2404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82</v>
      </c>
    </row>
    <row r="205" s="13" customFormat="1">
      <c r="A205" s="13"/>
      <c r="B205" s="230"/>
      <c r="C205" s="231"/>
      <c r="D205" s="232" t="s">
        <v>221</v>
      </c>
      <c r="E205" s="233" t="s">
        <v>19</v>
      </c>
      <c r="F205" s="234" t="s">
        <v>6236</v>
      </c>
      <c r="G205" s="231"/>
      <c r="H205" s="235">
        <v>44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221</v>
      </c>
      <c r="AU205" s="241" t="s">
        <v>82</v>
      </c>
      <c r="AV205" s="13" t="s">
        <v>82</v>
      </c>
      <c r="AW205" s="13" t="s">
        <v>35</v>
      </c>
      <c r="AX205" s="13" t="s">
        <v>80</v>
      </c>
      <c r="AY205" s="241" t="s">
        <v>202</v>
      </c>
    </row>
    <row r="206" s="12" customFormat="1" ht="22.8" customHeight="1">
      <c r="A206" s="12"/>
      <c r="B206" s="196"/>
      <c r="C206" s="197"/>
      <c r="D206" s="198" t="s">
        <v>72</v>
      </c>
      <c r="E206" s="210" t="s">
        <v>227</v>
      </c>
      <c r="F206" s="210" t="s">
        <v>2406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SUM(P207:P215)</f>
        <v>0</v>
      </c>
      <c r="Q206" s="204"/>
      <c r="R206" s="205">
        <f>SUM(R207:R215)</f>
        <v>6.5637500000000006</v>
      </c>
      <c r="S206" s="204"/>
      <c r="T206" s="206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72</v>
      </c>
      <c r="AU206" s="208" t="s">
        <v>80</v>
      </c>
      <c r="AY206" s="207" t="s">
        <v>202</v>
      </c>
      <c r="BK206" s="209">
        <f>SUM(BK207:BK215)</f>
        <v>0</v>
      </c>
    </row>
    <row r="207" s="2" customFormat="1" ht="24.15" customHeight="1">
      <c r="A207" s="38"/>
      <c r="B207" s="39"/>
      <c r="C207" s="212" t="s">
        <v>433</v>
      </c>
      <c r="D207" s="212" t="s">
        <v>205</v>
      </c>
      <c r="E207" s="213" t="s">
        <v>2407</v>
      </c>
      <c r="F207" s="214" t="s">
        <v>2408</v>
      </c>
      <c r="G207" s="215" t="s">
        <v>268</v>
      </c>
      <c r="H207" s="216">
        <v>4.5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0.1875</v>
      </c>
      <c r="R207" s="221">
        <f>Q207*H207</f>
        <v>0.84375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2409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2410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13" customFormat="1">
      <c r="A209" s="13"/>
      <c r="B209" s="230"/>
      <c r="C209" s="231"/>
      <c r="D209" s="232" t="s">
        <v>221</v>
      </c>
      <c r="E209" s="233" t="s">
        <v>19</v>
      </c>
      <c r="F209" s="234" t="s">
        <v>2561</v>
      </c>
      <c r="G209" s="231"/>
      <c r="H209" s="235">
        <v>4.5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221</v>
      </c>
      <c r="AU209" s="241" t="s">
        <v>82</v>
      </c>
      <c r="AV209" s="13" t="s">
        <v>82</v>
      </c>
      <c r="AW209" s="13" t="s">
        <v>35</v>
      </c>
      <c r="AX209" s="13" t="s">
        <v>73</v>
      </c>
      <c r="AY209" s="241" t="s">
        <v>202</v>
      </c>
    </row>
    <row r="210" s="2" customFormat="1" ht="21.75" customHeight="1">
      <c r="A210" s="38"/>
      <c r="B210" s="39"/>
      <c r="C210" s="212" t="s">
        <v>438</v>
      </c>
      <c r="D210" s="212" t="s">
        <v>205</v>
      </c>
      <c r="E210" s="213" t="s">
        <v>2436</v>
      </c>
      <c r="F210" s="214" t="s">
        <v>2437</v>
      </c>
      <c r="G210" s="215" t="s">
        <v>280</v>
      </c>
      <c r="H210" s="216">
        <v>2</v>
      </c>
      <c r="I210" s="217"/>
      <c r="J210" s="218">
        <f>ROUND(I210*H210,2)</f>
        <v>0</v>
      </c>
      <c r="K210" s="214" t="s">
        <v>209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0.002</v>
      </c>
      <c r="R210" s="221">
        <f>Q210*H210</f>
        <v>0.0040000000000000001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2438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2439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82</v>
      </c>
    </row>
    <row r="212" s="2" customFormat="1" ht="16.5" customHeight="1">
      <c r="A212" s="38"/>
      <c r="B212" s="39"/>
      <c r="C212" s="242" t="s">
        <v>443</v>
      </c>
      <c r="D212" s="242" t="s">
        <v>243</v>
      </c>
      <c r="E212" s="243" t="s">
        <v>2440</v>
      </c>
      <c r="F212" s="244" t="s">
        <v>2441</v>
      </c>
      <c r="G212" s="245" t="s">
        <v>280</v>
      </c>
      <c r="H212" s="246">
        <v>2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1.74</v>
      </c>
      <c r="R212" s="221">
        <f>Q212*H212</f>
        <v>3.48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203</v>
      </c>
      <c r="AT212" s="223" t="s">
        <v>243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2442</v>
      </c>
    </row>
    <row r="213" s="2" customFormat="1" ht="21.75" customHeight="1">
      <c r="A213" s="38"/>
      <c r="B213" s="39"/>
      <c r="C213" s="212" t="s">
        <v>447</v>
      </c>
      <c r="D213" s="212" t="s">
        <v>205</v>
      </c>
      <c r="E213" s="213" t="s">
        <v>2443</v>
      </c>
      <c r="F213" s="214" t="s">
        <v>2444</v>
      </c>
      <c r="G213" s="215" t="s">
        <v>280</v>
      </c>
      <c r="H213" s="216">
        <v>2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210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210</v>
      </c>
      <c r="BM213" s="223" t="s">
        <v>2445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2446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21.75" customHeight="1">
      <c r="A215" s="38"/>
      <c r="B215" s="39"/>
      <c r="C215" s="242" t="s">
        <v>451</v>
      </c>
      <c r="D215" s="242" t="s">
        <v>243</v>
      </c>
      <c r="E215" s="243" t="s">
        <v>2447</v>
      </c>
      <c r="F215" s="244" t="s">
        <v>2448</v>
      </c>
      <c r="G215" s="245" t="s">
        <v>280</v>
      </c>
      <c r="H215" s="246">
        <v>2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1.1180000000000001</v>
      </c>
      <c r="R215" s="221">
        <f>Q215*H215</f>
        <v>2.2360000000000002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203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210</v>
      </c>
      <c r="BM215" s="223" t="s">
        <v>2449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238</v>
      </c>
      <c r="F216" s="210" t="s">
        <v>2450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SUM(P217:P234)</f>
        <v>0</v>
      </c>
      <c r="Q216" s="204"/>
      <c r="R216" s="205">
        <f>SUM(R217:R234)</f>
        <v>15.82662</v>
      </c>
      <c r="S216" s="204"/>
      <c r="T216" s="206">
        <f>SUM(T217:T234)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80</v>
      </c>
      <c r="AT216" s="208" t="s">
        <v>72</v>
      </c>
      <c r="AU216" s="208" t="s">
        <v>80</v>
      </c>
      <c r="AY216" s="207" t="s">
        <v>202</v>
      </c>
      <c r="BK216" s="209">
        <f>SUM(BK217:BK234)</f>
        <v>0</v>
      </c>
    </row>
    <row r="217" s="2" customFormat="1" ht="24.15" customHeight="1">
      <c r="A217" s="38"/>
      <c r="B217" s="39"/>
      <c r="C217" s="212" t="s">
        <v>455</v>
      </c>
      <c r="D217" s="212" t="s">
        <v>205</v>
      </c>
      <c r="E217" s="213" t="s">
        <v>2451</v>
      </c>
      <c r="F217" s="214" t="s">
        <v>2452</v>
      </c>
      <c r="G217" s="215" t="s">
        <v>268</v>
      </c>
      <c r="H217" s="216">
        <v>12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0.496</v>
      </c>
      <c r="R217" s="221">
        <f>Q217*H217</f>
        <v>5.952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210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210</v>
      </c>
      <c r="BM217" s="223" t="s">
        <v>2453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2454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24.15" customHeight="1">
      <c r="A219" s="38"/>
      <c r="B219" s="39"/>
      <c r="C219" s="212" t="s">
        <v>460</v>
      </c>
      <c r="D219" s="212" t="s">
        <v>205</v>
      </c>
      <c r="E219" s="213" t="s">
        <v>2461</v>
      </c>
      <c r="F219" s="214" t="s">
        <v>2462</v>
      </c>
      <c r="G219" s="215" t="s">
        <v>268</v>
      </c>
      <c r="H219" s="216">
        <v>12</v>
      </c>
      <c r="I219" s="217"/>
      <c r="J219" s="218">
        <f>ROUND(I219*H219,2)</f>
        <v>0</v>
      </c>
      <c r="K219" s="214" t="s">
        <v>209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0.37190000000000001</v>
      </c>
      <c r="R219" s="221">
        <f>Q219*H219</f>
        <v>4.4627999999999997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210</v>
      </c>
      <c r="AT219" s="223" t="s">
        <v>205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210</v>
      </c>
      <c r="BM219" s="223" t="s">
        <v>2463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2464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82</v>
      </c>
    </row>
    <row r="221" s="2" customFormat="1" ht="24.15" customHeight="1">
      <c r="A221" s="38"/>
      <c r="B221" s="39"/>
      <c r="C221" s="212" t="s">
        <v>464</v>
      </c>
      <c r="D221" s="212" t="s">
        <v>205</v>
      </c>
      <c r="E221" s="213" t="s">
        <v>2465</v>
      </c>
      <c r="F221" s="214" t="s">
        <v>2466</v>
      </c>
      <c r="G221" s="215" t="s">
        <v>268</v>
      </c>
      <c r="H221" s="216">
        <v>12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0.12966</v>
      </c>
      <c r="R221" s="221">
        <f>Q221*H221</f>
        <v>1.55592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2467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2468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24.15" customHeight="1">
      <c r="A223" s="38"/>
      <c r="B223" s="39"/>
      <c r="C223" s="212" t="s">
        <v>469</v>
      </c>
      <c r="D223" s="212" t="s">
        <v>205</v>
      </c>
      <c r="E223" s="213" t="s">
        <v>2469</v>
      </c>
      <c r="F223" s="214" t="s">
        <v>2470</v>
      </c>
      <c r="G223" s="215" t="s">
        <v>268</v>
      </c>
      <c r="H223" s="216">
        <v>12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0.18462999999999999</v>
      </c>
      <c r="R223" s="221">
        <f>Q223*H223</f>
        <v>2.21556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2471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2472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12" t="s">
        <v>473</v>
      </c>
      <c r="D225" s="212" t="s">
        <v>205</v>
      </c>
      <c r="E225" s="213" t="s">
        <v>2473</v>
      </c>
      <c r="F225" s="214" t="s">
        <v>2474</v>
      </c>
      <c r="G225" s="215" t="s">
        <v>268</v>
      </c>
      <c r="H225" s="216">
        <v>12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0.0065199999999999998</v>
      </c>
      <c r="R225" s="221">
        <f>Q225*H225</f>
        <v>0.078240000000000004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210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210</v>
      </c>
      <c r="BM225" s="223" t="s">
        <v>2475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2476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16.5" customHeight="1">
      <c r="A227" s="38"/>
      <c r="B227" s="39"/>
      <c r="C227" s="212" t="s">
        <v>478</v>
      </c>
      <c r="D227" s="212" t="s">
        <v>205</v>
      </c>
      <c r="E227" s="213" t="s">
        <v>2477</v>
      </c>
      <c r="F227" s="214" t="s">
        <v>2478</v>
      </c>
      <c r="G227" s="215" t="s">
        <v>268</v>
      </c>
      <c r="H227" s="216">
        <v>12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0.00051000000000000004</v>
      </c>
      <c r="R227" s="221">
        <f>Q227*H227</f>
        <v>0.0061200000000000004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2479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2480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12" t="s">
        <v>482</v>
      </c>
      <c r="D229" s="212" t="s">
        <v>205</v>
      </c>
      <c r="E229" s="213" t="s">
        <v>2481</v>
      </c>
      <c r="F229" s="214" t="s">
        <v>2482</v>
      </c>
      <c r="G229" s="215" t="s">
        <v>268</v>
      </c>
      <c r="H229" s="216">
        <v>3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0.12966</v>
      </c>
      <c r="R229" s="221">
        <f>Q229*H229</f>
        <v>0.38897999999999999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210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2483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2484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21.75" customHeight="1">
      <c r="A231" s="38"/>
      <c r="B231" s="39"/>
      <c r="C231" s="212" t="s">
        <v>487</v>
      </c>
      <c r="D231" s="212" t="s">
        <v>205</v>
      </c>
      <c r="E231" s="213" t="s">
        <v>2485</v>
      </c>
      <c r="F231" s="214" t="s">
        <v>2486</v>
      </c>
      <c r="G231" s="215" t="s">
        <v>268</v>
      </c>
      <c r="H231" s="216">
        <v>3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0.091999999999999998</v>
      </c>
      <c r="R231" s="221">
        <f>Q231*H231</f>
        <v>0.27600000000000002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2487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2488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24.15" customHeight="1">
      <c r="A233" s="38"/>
      <c r="B233" s="39"/>
      <c r="C233" s="212" t="s">
        <v>493</v>
      </c>
      <c r="D233" s="212" t="s">
        <v>205</v>
      </c>
      <c r="E233" s="213" t="s">
        <v>2489</v>
      </c>
      <c r="F233" s="214" t="s">
        <v>2490</v>
      </c>
      <c r="G233" s="215" t="s">
        <v>268</v>
      </c>
      <c r="H233" s="216">
        <v>3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0.29699999999999999</v>
      </c>
      <c r="R233" s="221">
        <f>Q233*H233</f>
        <v>0.89100000000000001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210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210</v>
      </c>
      <c r="BM233" s="223" t="s">
        <v>2491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2492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12" customFormat="1" ht="22.8" customHeight="1">
      <c r="A235" s="12"/>
      <c r="B235" s="196"/>
      <c r="C235" s="197"/>
      <c r="D235" s="198" t="s">
        <v>72</v>
      </c>
      <c r="E235" s="210" t="s">
        <v>203</v>
      </c>
      <c r="F235" s="210" t="s">
        <v>204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SUM(P236:P237)</f>
        <v>0</v>
      </c>
      <c r="Q235" s="204"/>
      <c r="R235" s="205">
        <f>SUM(R236:R237)</f>
        <v>0.56000000000000005</v>
      </c>
      <c r="S235" s="204"/>
      <c r="T235" s="206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80</v>
      </c>
      <c r="AT235" s="208" t="s">
        <v>72</v>
      </c>
      <c r="AU235" s="208" t="s">
        <v>80</v>
      </c>
      <c r="AY235" s="207" t="s">
        <v>202</v>
      </c>
      <c r="BK235" s="209">
        <f>SUM(BK236:BK237)</f>
        <v>0</v>
      </c>
    </row>
    <row r="236" s="2" customFormat="1" ht="16.5" customHeight="1">
      <c r="A236" s="38"/>
      <c r="B236" s="39"/>
      <c r="C236" s="212" t="s">
        <v>498</v>
      </c>
      <c r="D236" s="212" t="s">
        <v>205</v>
      </c>
      <c r="E236" s="213" t="s">
        <v>2562</v>
      </c>
      <c r="F236" s="214" t="s">
        <v>2563</v>
      </c>
      <c r="G236" s="215" t="s">
        <v>280</v>
      </c>
      <c r="H236" s="216">
        <v>4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0.089999999999999997</v>
      </c>
      <c r="R236" s="221">
        <f>Q236*H236</f>
        <v>0.35999999999999999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2564</v>
      </c>
    </row>
    <row r="237" s="2" customFormat="1" ht="16.5" customHeight="1">
      <c r="A237" s="38"/>
      <c r="B237" s="39"/>
      <c r="C237" s="242" t="s">
        <v>502</v>
      </c>
      <c r="D237" s="242" t="s">
        <v>243</v>
      </c>
      <c r="E237" s="243" t="s">
        <v>2565</v>
      </c>
      <c r="F237" s="244" t="s">
        <v>2566</v>
      </c>
      <c r="G237" s="245" t="s">
        <v>280</v>
      </c>
      <c r="H237" s="246">
        <v>4</v>
      </c>
      <c r="I237" s="247"/>
      <c r="J237" s="248">
        <f>ROUND(I237*H237,2)</f>
        <v>0</v>
      </c>
      <c r="K237" s="244" t="s">
        <v>209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0.050000000000000003</v>
      </c>
      <c r="R237" s="221">
        <f>Q237*H237</f>
        <v>0.20000000000000001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203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210</v>
      </c>
      <c r="BM237" s="223" t="s">
        <v>2567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254</v>
      </c>
      <c r="F238" s="210" t="s">
        <v>2568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SUM(P239:P270)</f>
        <v>0</v>
      </c>
      <c r="Q238" s="204"/>
      <c r="R238" s="205">
        <f>SUM(R239:R270)</f>
        <v>3.5207700000000006</v>
      </c>
      <c r="S238" s="204"/>
      <c r="T238" s="206">
        <f>SUM(T239:T270)</f>
        <v>142.845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80</v>
      </c>
      <c r="AT238" s="208" t="s">
        <v>72</v>
      </c>
      <c r="AU238" s="208" t="s">
        <v>80</v>
      </c>
      <c r="AY238" s="207" t="s">
        <v>202</v>
      </c>
      <c r="BK238" s="209">
        <f>SUM(BK239:BK270)</f>
        <v>0</v>
      </c>
    </row>
    <row r="239" s="2" customFormat="1" ht="24.15" customHeight="1">
      <c r="A239" s="38"/>
      <c r="B239" s="39"/>
      <c r="C239" s="212" t="s">
        <v>507</v>
      </c>
      <c r="D239" s="212" t="s">
        <v>205</v>
      </c>
      <c r="E239" s="213" t="s">
        <v>2628</v>
      </c>
      <c r="F239" s="214" t="s">
        <v>2629</v>
      </c>
      <c r="G239" s="215" t="s">
        <v>208</v>
      </c>
      <c r="H239" s="216">
        <v>10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0.15540000000000001</v>
      </c>
      <c r="R239" s="221">
        <f>Q239*H239</f>
        <v>1.5540000000000001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2630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2631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258</v>
      </c>
      <c r="G241" s="231"/>
      <c r="H241" s="235">
        <v>10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73</v>
      </c>
      <c r="AY241" s="241" t="s">
        <v>202</v>
      </c>
    </row>
    <row r="242" s="2" customFormat="1" ht="16.5" customHeight="1">
      <c r="A242" s="38"/>
      <c r="B242" s="39"/>
      <c r="C242" s="242" t="s">
        <v>512</v>
      </c>
      <c r="D242" s="242" t="s">
        <v>243</v>
      </c>
      <c r="E242" s="243" t="s">
        <v>2633</v>
      </c>
      <c r="F242" s="244" t="s">
        <v>2634</v>
      </c>
      <c r="G242" s="245" t="s">
        <v>208</v>
      </c>
      <c r="H242" s="246">
        <v>7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0.055</v>
      </c>
      <c r="R242" s="221">
        <f>Q242*H242</f>
        <v>0.38500000000000001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203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2635</v>
      </c>
    </row>
    <row r="243" s="2" customFormat="1" ht="16.5" customHeight="1">
      <c r="A243" s="38"/>
      <c r="B243" s="39"/>
      <c r="C243" s="242" t="s">
        <v>230</v>
      </c>
      <c r="D243" s="242" t="s">
        <v>243</v>
      </c>
      <c r="E243" s="243" t="s">
        <v>2637</v>
      </c>
      <c r="F243" s="244" t="s">
        <v>2638</v>
      </c>
      <c r="G243" s="245" t="s">
        <v>208</v>
      </c>
      <c r="H243" s="246">
        <v>7</v>
      </c>
      <c r="I243" s="247"/>
      <c r="J243" s="248">
        <f>ROUND(I243*H243,2)</f>
        <v>0</v>
      </c>
      <c r="K243" s="244" t="s">
        <v>209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0.048300000000000003</v>
      </c>
      <c r="R243" s="221">
        <f>Q243*H243</f>
        <v>0.33810000000000001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203</v>
      </c>
      <c r="AT243" s="223" t="s">
        <v>243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210</v>
      </c>
      <c r="BM243" s="223" t="s">
        <v>2639</v>
      </c>
    </row>
    <row r="244" s="2" customFormat="1" ht="24.15" customHeight="1">
      <c r="A244" s="38"/>
      <c r="B244" s="39"/>
      <c r="C244" s="212" t="s">
        <v>521</v>
      </c>
      <c r="D244" s="212" t="s">
        <v>205</v>
      </c>
      <c r="E244" s="213" t="s">
        <v>2653</v>
      </c>
      <c r="F244" s="214" t="s">
        <v>2654</v>
      </c>
      <c r="G244" s="215" t="s">
        <v>208</v>
      </c>
      <c r="H244" s="216">
        <v>6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0.10095</v>
      </c>
      <c r="R244" s="221">
        <f>Q244*H244</f>
        <v>0.60570000000000002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2655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2656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16.5" customHeight="1">
      <c r="A246" s="38"/>
      <c r="B246" s="39"/>
      <c r="C246" s="242" t="s">
        <v>526</v>
      </c>
      <c r="D246" s="242" t="s">
        <v>243</v>
      </c>
      <c r="E246" s="243" t="s">
        <v>2657</v>
      </c>
      <c r="F246" s="244" t="s">
        <v>2658</v>
      </c>
      <c r="G246" s="245" t="s">
        <v>208</v>
      </c>
      <c r="H246" s="246">
        <v>8</v>
      </c>
      <c r="I246" s="247"/>
      <c r="J246" s="248">
        <f>ROUND(I246*H246,2)</f>
        <v>0</v>
      </c>
      <c r="K246" s="244" t="s">
        <v>209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0.028000000000000001</v>
      </c>
      <c r="R246" s="221">
        <f>Q246*H246</f>
        <v>0.22400000000000001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203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2659</v>
      </c>
    </row>
    <row r="247" s="2" customFormat="1" ht="21.75" customHeight="1">
      <c r="A247" s="38"/>
      <c r="B247" s="39"/>
      <c r="C247" s="212" t="s">
        <v>531</v>
      </c>
      <c r="D247" s="212" t="s">
        <v>205</v>
      </c>
      <c r="E247" s="213" t="s">
        <v>2660</v>
      </c>
      <c r="F247" s="214" t="s">
        <v>2661</v>
      </c>
      <c r="G247" s="215" t="s">
        <v>208</v>
      </c>
      <c r="H247" s="216">
        <v>12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0.00044999999999999999</v>
      </c>
      <c r="R247" s="221">
        <f>Q247*H247</f>
        <v>0.0054000000000000003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210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210</v>
      </c>
      <c r="BM247" s="223" t="s">
        <v>2662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2663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12" t="s">
        <v>536</v>
      </c>
      <c r="D249" s="212" t="s">
        <v>205</v>
      </c>
      <c r="E249" s="213" t="s">
        <v>2665</v>
      </c>
      <c r="F249" s="214" t="s">
        <v>2666</v>
      </c>
      <c r="G249" s="215" t="s">
        <v>208</v>
      </c>
      <c r="H249" s="216">
        <v>24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210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210</v>
      </c>
      <c r="BM249" s="223" t="s">
        <v>2667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2668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13" customFormat="1">
      <c r="A251" s="13"/>
      <c r="B251" s="230"/>
      <c r="C251" s="231"/>
      <c r="D251" s="232" t="s">
        <v>221</v>
      </c>
      <c r="E251" s="233" t="s">
        <v>19</v>
      </c>
      <c r="F251" s="234" t="s">
        <v>6237</v>
      </c>
      <c r="G251" s="231"/>
      <c r="H251" s="235">
        <v>24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221</v>
      </c>
      <c r="AU251" s="241" t="s">
        <v>82</v>
      </c>
      <c r="AV251" s="13" t="s">
        <v>82</v>
      </c>
      <c r="AW251" s="13" t="s">
        <v>35</v>
      </c>
      <c r="AX251" s="13" t="s">
        <v>80</v>
      </c>
      <c r="AY251" s="241" t="s">
        <v>202</v>
      </c>
    </row>
    <row r="252" s="2" customFormat="1" ht="16.5" customHeight="1">
      <c r="A252" s="38"/>
      <c r="B252" s="39"/>
      <c r="C252" s="212" t="s">
        <v>540</v>
      </c>
      <c r="D252" s="212" t="s">
        <v>205</v>
      </c>
      <c r="E252" s="213" t="s">
        <v>2670</v>
      </c>
      <c r="F252" s="214" t="s">
        <v>2671</v>
      </c>
      <c r="G252" s="215" t="s">
        <v>280</v>
      </c>
      <c r="H252" s="216">
        <v>295</v>
      </c>
      <c r="I252" s="217"/>
      <c r="J252" s="218">
        <f>ROUND(I252*H252,2)</f>
        <v>0</v>
      </c>
      <c r="K252" s="214" t="s">
        <v>209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0.47999999999999998</v>
      </c>
      <c r="T252" s="222">
        <f>S252*H252</f>
        <v>141.59999999999999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210</v>
      </c>
      <c r="AT252" s="223" t="s">
        <v>205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2672</v>
      </c>
    </row>
    <row r="253" s="2" customFormat="1">
      <c r="A253" s="38"/>
      <c r="B253" s="39"/>
      <c r="C253" s="40"/>
      <c r="D253" s="225" t="s">
        <v>212</v>
      </c>
      <c r="E253" s="40"/>
      <c r="F253" s="226" t="s">
        <v>2673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212</v>
      </c>
      <c r="AU253" s="17" t="s">
        <v>82</v>
      </c>
    </row>
    <row r="254" s="2" customFormat="1" ht="24.15" customHeight="1">
      <c r="A254" s="38"/>
      <c r="B254" s="39"/>
      <c r="C254" s="212" t="s">
        <v>545</v>
      </c>
      <c r="D254" s="212" t="s">
        <v>205</v>
      </c>
      <c r="E254" s="213" t="s">
        <v>2690</v>
      </c>
      <c r="F254" s="214" t="s">
        <v>2691</v>
      </c>
      <c r="G254" s="215" t="s">
        <v>208</v>
      </c>
      <c r="H254" s="216">
        <v>1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0.00142</v>
      </c>
      <c r="R254" s="221">
        <f>Q254*H254</f>
        <v>0.00142</v>
      </c>
      <c r="S254" s="221">
        <v>0.029000000000000001</v>
      </c>
      <c r="T254" s="222">
        <f>S254*H254</f>
        <v>0.029000000000000001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210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210</v>
      </c>
      <c r="BM254" s="223" t="s">
        <v>2692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2693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2" customFormat="1" ht="24.15" customHeight="1">
      <c r="A256" s="38"/>
      <c r="B256" s="39"/>
      <c r="C256" s="212" t="s">
        <v>550</v>
      </c>
      <c r="D256" s="212" t="s">
        <v>205</v>
      </c>
      <c r="E256" s="213" t="s">
        <v>2710</v>
      </c>
      <c r="F256" s="214" t="s">
        <v>2711</v>
      </c>
      <c r="G256" s="215" t="s">
        <v>208</v>
      </c>
      <c r="H256" s="216">
        <v>1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0.0039500000000000004</v>
      </c>
      <c r="R256" s="221">
        <f>Q256*H256</f>
        <v>0.0039500000000000004</v>
      </c>
      <c r="S256" s="221">
        <v>0.16</v>
      </c>
      <c r="T256" s="222">
        <f>S256*H256</f>
        <v>0.16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210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210</v>
      </c>
      <c r="BM256" s="223" t="s">
        <v>2712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2713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 ht="37.8" customHeight="1">
      <c r="A258" s="38"/>
      <c r="B258" s="39"/>
      <c r="C258" s="212" t="s">
        <v>555</v>
      </c>
      <c r="D258" s="212" t="s">
        <v>205</v>
      </c>
      <c r="E258" s="213" t="s">
        <v>2742</v>
      </c>
      <c r="F258" s="214" t="s">
        <v>2743</v>
      </c>
      <c r="G258" s="215" t="s">
        <v>268</v>
      </c>
      <c r="H258" s="216">
        <v>220</v>
      </c>
      <c r="I258" s="217"/>
      <c r="J258" s="218">
        <f>ROUND(I258*H258,2)</f>
        <v>0</v>
      </c>
      <c r="K258" s="214" t="s">
        <v>209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210</v>
      </c>
      <c r="AT258" s="223" t="s">
        <v>205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210</v>
      </c>
      <c r="BM258" s="223" t="s">
        <v>2744</v>
      </c>
    </row>
    <row r="259" s="2" customFormat="1">
      <c r="A259" s="38"/>
      <c r="B259" s="39"/>
      <c r="C259" s="40"/>
      <c r="D259" s="225" t="s">
        <v>212</v>
      </c>
      <c r="E259" s="40"/>
      <c r="F259" s="226" t="s">
        <v>2745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212</v>
      </c>
      <c r="AU259" s="17" t="s">
        <v>82</v>
      </c>
    </row>
    <row r="260" s="2" customFormat="1" ht="16.5" customHeight="1">
      <c r="A260" s="38"/>
      <c r="B260" s="39"/>
      <c r="C260" s="212" t="s">
        <v>560</v>
      </c>
      <c r="D260" s="212" t="s">
        <v>205</v>
      </c>
      <c r="E260" s="213" t="s">
        <v>6238</v>
      </c>
      <c r="F260" s="214" t="s">
        <v>6239</v>
      </c>
      <c r="G260" s="215" t="s">
        <v>268</v>
      </c>
      <c r="H260" s="216">
        <v>16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0.066000000000000003</v>
      </c>
      <c r="T260" s="222">
        <f>S260*H260</f>
        <v>1.0560000000000001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210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210</v>
      </c>
      <c r="BM260" s="223" t="s">
        <v>6240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6241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0"/>
      <c r="C262" s="231"/>
      <c r="D262" s="232" t="s">
        <v>221</v>
      </c>
      <c r="E262" s="233" t="s">
        <v>19</v>
      </c>
      <c r="F262" s="234" t="s">
        <v>6242</v>
      </c>
      <c r="G262" s="231"/>
      <c r="H262" s="235">
        <v>16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35</v>
      </c>
      <c r="AX262" s="13" t="s">
        <v>80</v>
      </c>
      <c r="AY262" s="241" t="s">
        <v>202</v>
      </c>
    </row>
    <row r="263" s="2" customFormat="1" ht="16.5" customHeight="1">
      <c r="A263" s="38"/>
      <c r="B263" s="39"/>
      <c r="C263" s="212" t="s">
        <v>565</v>
      </c>
      <c r="D263" s="212" t="s">
        <v>205</v>
      </c>
      <c r="E263" s="213" t="s">
        <v>6243</v>
      </c>
      <c r="F263" s="214" t="s">
        <v>6244</v>
      </c>
      <c r="G263" s="215" t="s">
        <v>268</v>
      </c>
      <c r="H263" s="216">
        <v>16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6245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6246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2" customFormat="1" ht="16.5" customHeight="1">
      <c r="A265" s="38"/>
      <c r="B265" s="39"/>
      <c r="C265" s="212" t="s">
        <v>570</v>
      </c>
      <c r="D265" s="212" t="s">
        <v>205</v>
      </c>
      <c r="E265" s="213" t="s">
        <v>6247</v>
      </c>
      <c r="F265" s="214" t="s">
        <v>6248</v>
      </c>
      <c r="G265" s="215" t="s">
        <v>268</v>
      </c>
      <c r="H265" s="216">
        <v>16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0.020140000000000002</v>
      </c>
      <c r="R265" s="221">
        <f>Q265*H265</f>
        <v>0.32224000000000003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210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210</v>
      </c>
      <c r="BM265" s="223" t="s">
        <v>6249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6250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 ht="16.5" customHeight="1">
      <c r="A267" s="38"/>
      <c r="B267" s="39"/>
      <c r="C267" s="212" t="s">
        <v>575</v>
      </c>
      <c r="D267" s="212" t="s">
        <v>205</v>
      </c>
      <c r="E267" s="213" t="s">
        <v>6251</v>
      </c>
      <c r="F267" s="214" t="s">
        <v>6252</v>
      </c>
      <c r="G267" s="215" t="s">
        <v>268</v>
      </c>
      <c r="H267" s="216">
        <v>16</v>
      </c>
      <c r="I267" s="217"/>
      <c r="J267" s="218">
        <f>ROUND(I267*H267,2)</f>
        <v>0</v>
      </c>
      <c r="K267" s="214" t="s">
        <v>209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0.0039699999999999996</v>
      </c>
      <c r="R267" s="221">
        <f>Q267*H267</f>
        <v>0.063519999999999993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210</v>
      </c>
      <c r="AT267" s="223" t="s">
        <v>205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210</v>
      </c>
      <c r="BM267" s="223" t="s">
        <v>6253</v>
      </c>
    </row>
    <row r="268" s="2" customFormat="1">
      <c r="A268" s="38"/>
      <c r="B268" s="39"/>
      <c r="C268" s="40"/>
      <c r="D268" s="225" t="s">
        <v>212</v>
      </c>
      <c r="E268" s="40"/>
      <c r="F268" s="226" t="s">
        <v>6254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212</v>
      </c>
      <c r="AU268" s="17" t="s">
        <v>82</v>
      </c>
    </row>
    <row r="269" s="2" customFormat="1" ht="16.5" customHeight="1">
      <c r="A269" s="38"/>
      <c r="B269" s="39"/>
      <c r="C269" s="212" t="s">
        <v>580</v>
      </c>
      <c r="D269" s="212" t="s">
        <v>205</v>
      </c>
      <c r="E269" s="213" t="s">
        <v>6255</v>
      </c>
      <c r="F269" s="214" t="s">
        <v>6256</v>
      </c>
      <c r="G269" s="215" t="s">
        <v>268</v>
      </c>
      <c r="H269" s="216">
        <v>16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0.00109</v>
      </c>
      <c r="R269" s="221">
        <f>Q269*H269</f>
        <v>0.017440000000000001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6257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6258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12" customFormat="1" ht="22.8" customHeight="1">
      <c r="A271" s="12"/>
      <c r="B271" s="196"/>
      <c r="C271" s="197"/>
      <c r="D271" s="198" t="s">
        <v>72</v>
      </c>
      <c r="E271" s="210" t="s">
        <v>214</v>
      </c>
      <c r="F271" s="210" t="s">
        <v>215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SUM(P272:P282)</f>
        <v>0</v>
      </c>
      <c r="Q271" s="204"/>
      <c r="R271" s="205">
        <f>SUM(R272:R282)</f>
        <v>0</v>
      </c>
      <c r="S271" s="204"/>
      <c r="T271" s="206">
        <f>SUM(T272:T282)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80</v>
      </c>
      <c r="AT271" s="208" t="s">
        <v>72</v>
      </c>
      <c r="AU271" s="208" t="s">
        <v>80</v>
      </c>
      <c r="AY271" s="207" t="s">
        <v>202</v>
      </c>
      <c r="BK271" s="209">
        <f>SUM(BK272:BK282)</f>
        <v>0</v>
      </c>
    </row>
    <row r="272" s="2" customFormat="1" ht="21.75" customHeight="1">
      <c r="A272" s="38"/>
      <c r="B272" s="39"/>
      <c r="C272" s="212" t="s">
        <v>585</v>
      </c>
      <c r="D272" s="212" t="s">
        <v>205</v>
      </c>
      <c r="E272" s="213" t="s">
        <v>2746</v>
      </c>
      <c r="F272" s="214" t="s">
        <v>2747</v>
      </c>
      <c r="G272" s="215" t="s">
        <v>218</v>
      </c>
      <c r="H272" s="216">
        <v>196.19900000000001</v>
      </c>
      <c r="I272" s="217"/>
      <c r="J272" s="218">
        <f>ROUND(I272*H272,2)</f>
        <v>0</v>
      </c>
      <c r="K272" s="214" t="s">
        <v>209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210</v>
      </c>
      <c r="AT272" s="223" t="s">
        <v>205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210</v>
      </c>
      <c r="BM272" s="223" t="s">
        <v>6259</v>
      </c>
    </row>
    <row r="273" s="2" customFormat="1">
      <c r="A273" s="38"/>
      <c r="B273" s="39"/>
      <c r="C273" s="40"/>
      <c r="D273" s="225" t="s">
        <v>212</v>
      </c>
      <c r="E273" s="40"/>
      <c r="F273" s="226" t="s">
        <v>2749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212</v>
      </c>
      <c r="AU273" s="17" t="s">
        <v>82</v>
      </c>
    </row>
    <row r="274" s="2" customFormat="1" ht="16.5" customHeight="1">
      <c r="A274" s="38"/>
      <c r="B274" s="39"/>
      <c r="C274" s="212" t="s">
        <v>590</v>
      </c>
      <c r="D274" s="212" t="s">
        <v>205</v>
      </c>
      <c r="E274" s="213" t="s">
        <v>2750</v>
      </c>
      <c r="F274" s="214" t="s">
        <v>2751</v>
      </c>
      <c r="G274" s="215" t="s">
        <v>218</v>
      </c>
      <c r="H274" s="216">
        <v>2942.9850000000001</v>
      </c>
      <c r="I274" s="217"/>
      <c r="J274" s="218">
        <f>ROUND(I274*H274,2)</f>
        <v>0</v>
      </c>
      <c r="K274" s="214" t="s">
        <v>209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210</v>
      </c>
      <c r="AT274" s="223" t="s">
        <v>205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210</v>
      </c>
      <c r="BM274" s="223" t="s">
        <v>6260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2753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13" customFormat="1">
      <c r="A276" s="13"/>
      <c r="B276" s="230"/>
      <c r="C276" s="231"/>
      <c r="D276" s="232" t="s">
        <v>221</v>
      </c>
      <c r="E276" s="231"/>
      <c r="F276" s="234" t="s">
        <v>6261</v>
      </c>
      <c r="G276" s="231"/>
      <c r="H276" s="235">
        <v>2942.9850000000001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221</v>
      </c>
      <c r="AU276" s="241" t="s">
        <v>82</v>
      </c>
      <c r="AV276" s="13" t="s">
        <v>82</v>
      </c>
      <c r="AW276" s="13" t="s">
        <v>4</v>
      </c>
      <c r="AX276" s="13" t="s">
        <v>80</v>
      </c>
      <c r="AY276" s="241" t="s">
        <v>202</v>
      </c>
    </row>
    <row r="277" s="2" customFormat="1" ht="24.15" customHeight="1">
      <c r="A277" s="38"/>
      <c r="B277" s="39"/>
      <c r="C277" s="212" t="s">
        <v>594</v>
      </c>
      <c r="D277" s="212" t="s">
        <v>205</v>
      </c>
      <c r="E277" s="213" t="s">
        <v>2755</v>
      </c>
      <c r="F277" s="214" t="s">
        <v>2756</v>
      </c>
      <c r="G277" s="215" t="s">
        <v>218</v>
      </c>
      <c r="H277" s="216">
        <v>155.14500000000001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210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210</v>
      </c>
      <c r="BM277" s="223" t="s">
        <v>6262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2758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24.15" customHeight="1">
      <c r="A279" s="38"/>
      <c r="B279" s="39"/>
      <c r="C279" s="212" t="s">
        <v>598</v>
      </c>
      <c r="D279" s="212" t="s">
        <v>205</v>
      </c>
      <c r="E279" s="213" t="s">
        <v>2759</v>
      </c>
      <c r="F279" s="214" t="s">
        <v>2351</v>
      </c>
      <c r="G279" s="215" t="s">
        <v>218</v>
      </c>
      <c r="H279" s="216">
        <v>38</v>
      </c>
      <c r="I279" s="217"/>
      <c r="J279" s="218">
        <f>ROUND(I279*H279,2)</f>
        <v>0</v>
      </c>
      <c r="K279" s="214" t="s">
        <v>209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210</v>
      </c>
      <c r="AT279" s="223" t="s">
        <v>205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210</v>
      </c>
      <c r="BM279" s="223" t="s">
        <v>6263</v>
      </c>
    </row>
    <row r="280" s="2" customFormat="1">
      <c r="A280" s="38"/>
      <c r="B280" s="39"/>
      <c r="C280" s="40"/>
      <c r="D280" s="225" t="s">
        <v>212</v>
      </c>
      <c r="E280" s="40"/>
      <c r="F280" s="226" t="s">
        <v>2761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212</v>
      </c>
      <c r="AU280" s="17" t="s">
        <v>82</v>
      </c>
    </row>
    <row r="281" s="2" customFormat="1" ht="24.15" customHeight="1">
      <c r="A281" s="38"/>
      <c r="B281" s="39"/>
      <c r="C281" s="212" t="s">
        <v>604</v>
      </c>
      <c r="D281" s="212" t="s">
        <v>205</v>
      </c>
      <c r="E281" s="213" t="s">
        <v>2762</v>
      </c>
      <c r="F281" s="214" t="s">
        <v>2763</v>
      </c>
      <c r="G281" s="215" t="s">
        <v>218</v>
      </c>
      <c r="H281" s="216">
        <v>3.0539999999999998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210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210</v>
      </c>
      <c r="BM281" s="223" t="s">
        <v>6264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2765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12" customFormat="1" ht="22.8" customHeight="1">
      <c r="A283" s="12"/>
      <c r="B283" s="196"/>
      <c r="C283" s="197"/>
      <c r="D283" s="198" t="s">
        <v>72</v>
      </c>
      <c r="E283" s="210" t="s">
        <v>2766</v>
      </c>
      <c r="F283" s="210" t="s">
        <v>2767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SUM(P284:P289)</f>
        <v>0</v>
      </c>
      <c r="Q283" s="204"/>
      <c r="R283" s="205">
        <f>SUM(R284:R289)</f>
        <v>0</v>
      </c>
      <c r="S283" s="204"/>
      <c r="T283" s="206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80</v>
      </c>
      <c r="AT283" s="208" t="s">
        <v>72</v>
      </c>
      <c r="AU283" s="208" t="s">
        <v>80</v>
      </c>
      <c r="AY283" s="207" t="s">
        <v>202</v>
      </c>
      <c r="BK283" s="209">
        <f>SUM(BK284:BK289)</f>
        <v>0</v>
      </c>
    </row>
    <row r="284" s="2" customFormat="1" ht="37.8" customHeight="1">
      <c r="A284" s="38"/>
      <c r="B284" s="39"/>
      <c r="C284" s="212" t="s">
        <v>610</v>
      </c>
      <c r="D284" s="212" t="s">
        <v>205</v>
      </c>
      <c r="E284" s="213" t="s">
        <v>2768</v>
      </c>
      <c r="F284" s="214" t="s">
        <v>2769</v>
      </c>
      <c r="G284" s="215" t="s">
        <v>218</v>
      </c>
      <c r="H284" s="216">
        <v>91.787999999999997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210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210</v>
      </c>
      <c r="BM284" s="223" t="s">
        <v>6265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2771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24.15" customHeight="1">
      <c r="A286" s="38"/>
      <c r="B286" s="39"/>
      <c r="C286" s="212" t="s">
        <v>614</v>
      </c>
      <c r="D286" s="212" t="s">
        <v>205</v>
      </c>
      <c r="E286" s="213" t="s">
        <v>2776</v>
      </c>
      <c r="F286" s="214" t="s">
        <v>2777</v>
      </c>
      <c r="G286" s="215" t="s">
        <v>218</v>
      </c>
      <c r="H286" s="216">
        <v>15.827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210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210</v>
      </c>
      <c r="BM286" s="223" t="s">
        <v>6266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2779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24.15" customHeight="1">
      <c r="A288" s="38"/>
      <c r="B288" s="39"/>
      <c r="C288" s="212" t="s">
        <v>618</v>
      </c>
      <c r="D288" s="212" t="s">
        <v>205</v>
      </c>
      <c r="E288" s="213" t="s">
        <v>2780</v>
      </c>
      <c r="F288" s="214" t="s">
        <v>2781</v>
      </c>
      <c r="G288" s="215" t="s">
        <v>218</v>
      </c>
      <c r="H288" s="216">
        <v>355.44999999999999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6267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2783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12" customFormat="1" ht="25.92" customHeight="1">
      <c r="A290" s="12"/>
      <c r="B290" s="196"/>
      <c r="C290" s="197"/>
      <c r="D290" s="198" t="s">
        <v>72</v>
      </c>
      <c r="E290" s="199" t="s">
        <v>223</v>
      </c>
      <c r="F290" s="199" t="s">
        <v>224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P291</f>
        <v>0</v>
      </c>
      <c r="Q290" s="204"/>
      <c r="R290" s="205">
        <f>R291</f>
        <v>0.108</v>
      </c>
      <c r="S290" s="204"/>
      <c r="T290" s="206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82</v>
      </c>
      <c r="AT290" s="208" t="s">
        <v>72</v>
      </c>
      <c r="AU290" s="208" t="s">
        <v>73</v>
      </c>
      <c r="AY290" s="207" t="s">
        <v>202</v>
      </c>
      <c r="BK290" s="209">
        <f>BK291</f>
        <v>0</v>
      </c>
    </row>
    <row r="291" s="12" customFormat="1" ht="22.8" customHeight="1">
      <c r="A291" s="12"/>
      <c r="B291" s="196"/>
      <c r="C291" s="197"/>
      <c r="D291" s="198" t="s">
        <v>72</v>
      </c>
      <c r="E291" s="210" t="s">
        <v>2784</v>
      </c>
      <c r="F291" s="210" t="s">
        <v>2785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SUM(P292:P305)</f>
        <v>0</v>
      </c>
      <c r="Q291" s="204"/>
      <c r="R291" s="205">
        <f>SUM(R292:R305)</f>
        <v>0.108</v>
      </c>
      <c r="S291" s="204"/>
      <c r="T291" s="206">
        <f>SUM(T292:T305)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82</v>
      </c>
      <c r="AT291" s="208" t="s">
        <v>72</v>
      </c>
      <c r="AU291" s="208" t="s">
        <v>80</v>
      </c>
      <c r="AY291" s="207" t="s">
        <v>202</v>
      </c>
      <c r="BK291" s="209">
        <f>SUM(BK292:BK305)</f>
        <v>0</v>
      </c>
    </row>
    <row r="292" s="2" customFormat="1" ht="16.5" customHeight="1">
      <c r="A292" s="38"/>
      <c r="B292" s="39"/>
      <c r="C292" s="212" t="s">
        <v>623</v>
      </c>
      <c r="D292" s="212" t="s">
        <v>205</v>
      </c>
      <c r="E292" s="213" t="s">
        <v>2786</v>
      </c>
      <c r="F292" s="214" t="s">
        <v>2787</v>
      </c>
      <c r="G292" s="215" t="s">
        <v>268</v>
      </c>
      <c r="H292" s="216">
        <v>16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235</v>
      </c>
      <c r="BM292" s="223" t="s">
        <v>2788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2789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2" customFormat="1" ht="16.5" customHeight="1">
      <c r="A294" s="38"/>
      <c r="B294" s="39"/>
      <c r="C294" s="212" t="s">
        <v>628</v>
      </c>
      <c r="D294" s="212" t="s">
        <v>205</v>
      </c>
      <c r="E294" s="213" t="s">
        <v>2790</v>
      </c>
      <c r="F294" s="214" t="s">
        <v>2791</v>
      </c>
      <c r="G294" s="215" t="s">
        <v>268</v>
      </c>
      <c r="H294" s="216">
        <v>16</v>
      </c>
      <c r="I294" s="217"/>
      <c r="J294" s="218">
        <f>ROUND(I294*H294,2)</f>
        <v>0</v>
      </c>
      <c r="K294" s="214" t="s">
        <v>209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235</v>
      </c>
      <c r="AT294" s="223" t="s">
        <v>205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235</v>
      </c>
      <c r="BM294" s="223" t="s">
        <v>2792</v>
      </c>
    </row>
    <row r="295" s="2" customFormat="1">
      <c r="A295" s="38"/>
      <c r="B295" s="39"/>
      <c r="C295" s="40"/>
      <c r="D295" s="225" t="s">
        <v>212</v>
      </c>
      <c r="E295" s="40"/>
      <c r="F295" s="226" t="s">
        <v>2793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212</v>
      </c>
      <c r="AU295" s="17" t="s">
        <v>82</v>
      </c>
    </row>
    <row r="296" s="2" customFormat="1" ht="16.5" customHeight="1">
      <c r="A296" s="38"/>
      <c r="B296" s="39"/>
      <c r="C296" s="242" t="s">
        <v>635</v>
      </c>
      <c r="D296" s="242" t="s">
        <v>243</v>
      </c>
      <c r="E296" s="243" t="s">
        <v>2794</v>
      </c>
      <c r="F296" s="244" t="s">
        <v>2795</v>
      </c>
      <c r="G296" s="245" t="s">
        <v>647</v>
      </c>
      <c r="H296" s="246">
        <v>96</v>
      </c>
      <c r="I296" s="247"/>
      <c r="J296" s="248">
        <f>ROUND(I296*H296,2)</f>
        <v>0</v>
      </c>
      <c r="K296" s="244" t="s">
        <v>209</v>
      </c>
      <c r="L296" s="249"/>
      <c r="M296" s="250" t="s">
        <v>19</v>
      </c>
      <c r="N296" s="251" t="s">
        <v>44</v>
      </c>
      <c r="O296" s="84"/>
      <c r="P296" s="221">
        <f>O296*H296</f>
        <v>0</v>
      </c>
      <c r="Q296" s="221">
        <v>0.001</v>
      </c>
      <c r="R296" s="221">
        <f>Q296*H296</f>
        <v>0.096000000000000002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246</v>
      </c>
      <c r="AT296" s="223" t="s">
        <v>243</v>
      </c>
      <c r="AU296" s="223" t="s">
        <v>82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235</v>
      </c>
      <c r="BM296" s="223" t="s">
        <v>2796</v>
      </c>
    </row>
    <row r="297" s="13" customFormat="1">
      <c r="A297" s="13"/>
      <c r="B297" s="230"/>
      <c r="C297" s="231"/>
      <c r="D297" s="232" t="s">
        <v>221</v>
      </c>
      <c r="E297" s="233" t="s">
        <v>19</v>
      </c>
      <c r="F297" s="234" t="s">
        <v>6268</v>
      </c>
      <c r="G297" s="231"/>
      <c r="H297" s="235">
        <v>96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221</v>
      </c>
      <c r="AU297" s="241" t="s">
        <v>82</v>
      </c>
      <c r="AV297" s="13" t="s">
        <v>82</v>
      </c>
      <c r="AW297" s="13" t="s">
        <v>35</v>
      </c>
      <c r="AX297" s="13" t="s">
        <v>80</v>
      </c>
      <c r="AY297" s="241" t="s">
        <v>202</v>
      </c>
    </row>
    <row r="298" s="2" customFormat="1" ht="24.15" customHeight="1">
      <c r="A298" s="38"/>
      <c r="B298" s="39"/>
      <c r="C298" s="212" t="s">
        <v>639</v>
      </c>
      <c r="D298" s="212" t="s">
        <v>205</v>
      </c>
      <c r="E298" s="213" t="s">
        <v>2798</v>
      </c>
      <c r="F298" s="214" t="s">
        <v>2799</v>
      </c>
      <c r="G298" s="215" t="s">
        <v>268</v>
      </c>
      <c r="H298" s="216">
        <v>8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235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235</v>
      </c>
      <c r="BM298" s="223" t="s">
        <v>2800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2801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4.15" customHeight="1">
      <c r="A300" s="38"/>
      <c r="B300" s="39"/>
      <c r="C300" s="212" t="s">
        <v>644</v>
      </c>
      <c r="D300" s="212" t="s">
        <v>205</v>
      </c>
      <c r="E300" s="213" t="s">
        <v>2802</v>
      </c>
      <c r="F300" s="214" t="s">
        <v>2803</v>
      </c>
      <c r="G300" s="215" t="s">
        <v>268</v>
      </c>
      <c r="H300" s="216">
        <v>8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235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2804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2805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 ht="16.5" customHeight="1">
      <c r="A302" s="38"/>
      <c r="B302" s="39"/>
      <c r="C302" s="242" t="s">
        <v>651</v>
      </c>
      <c r="D302" s="242" t="s">
        <v>243</v>
      </c>
      <c r="E302" s="243" t="s">
        <v>2806</v>
      </c>
      <c r="F302" s="244" t="s">
        <v>2807</v>
      </c>
      <c r="G302" s="245" t="s">
        <v>647</v>
      </c>
      <c r="H302" s="246">
        <v>12</v>
      </c>
      <c r="I302" s="247"/>
      <c r="J302" s="248">
        <f>ROUND(I302*H302,2)</f>
        <v>0</v>
      </c>
      <c r="K302" s="244" t="s">
        <v>209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0.001</v>
      </c>
      <c r="R302" s="221">
        <f>Q302*H302</f>
        <v>0.012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246</v>
      </c>
      <c r="AT302" s="223" t="s">
        <v>243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2808</v>
      </c>
    </row>
    <row r="303" s="13" customFormat="1">
      <c r="A303" s="13"/>
      <c r="B303" s="230"/>
      <c r="C303" s="231"/>
      <c r="D303" s="232" t="s">
        <v>221</v>
      </c>
      <c r="E303" s="233" t="s">
        <v>19</v>
      </c>
      <c r="F303" s="234" t="s">
        <v>6269</v>
      </c>
      <c r="G303" s="231"/>
      <c r="H303" s="235">
        <v>12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221</v>
      </c>
      <c r="AU303" s="241" t="s">
        <v>82</v>
      </c>
      <c r="AV303" s="13" t="s">
        <v>82</v>
      </c>
      <c r="AW303" s="13" t="s">
        <v>35</v>
      </c>
      <c r="AX303" s="13" t="s">
        <v>80</v>
      </c>
      <c r="AY303" s="241" t="s">
        <v>202</v>
      </c>
    </row>
    <row r="304" s="2" customFormat="1" ht="24.15" customHeight="1">
      <c r="A304" s="38"/>
      <c r="B304" s="39"/>
      <c r="C304" s="212" t="s">
        <v>659</v>
      </c>
      <c r="D304" s="212" t="s">
        <v>205</v>
      </c>
      <c r="E304" s="213" t="s">
        <v>2810</v>
      </c>
      <c r="F304" s="214" t="s">
        <v>2811</v>
      </c>
      <c r="G304" s="215" t="s">
        <v>218</v>
      </c>
      <c r="H304" s="216">
        <v>0.108</v>
      </c>
      <c r="I304" s="217"/>
      <c r="J304" s="218">
        <f>ROUND(I304*H304,2)</f>
        <v>0</v>
      </c>
      <c r="K304" s="214" t="s">
        <v>209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235</v>
      </c>
      <c r="AT304" s="223" t="s">
        <v>205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235</v>
      </c>
      <c r="BM304" s="223" t="s">
        <v>2812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2813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12" customFormat="1" ht="25.92" customHeight="1">
      <c r="A306" s="12"/>
      <c r="B306" s="196"/>
      <c r="C306" s="197"/>
      <c r="D306" s="198" t="s">
        <v>72</v>
      </c>
      <c r="E306" s="199" t="s">
        <v>243</v>
      </c>
      <c r="F306" s="199" t="s">
        <v>669</v>
      </c>
      <c r="G306" s="197"/>
      <c r="H306" s="197"/>
      <c r="I306" s="200"/>
      <c r="J306" s="201">
        <f>BK306</f>
        <v>0</v>
      </c>
      <c r="K306" s="197"/>
      <c r="L306" s="202"/>
      <c r="M306" s="203"/>
      <c r="N306" s="204"/>
      <c r="O306" s="204"/>
      <c r="P306" s="205">
        <f>P307</f>
        <v>0</v>
      </c>
      <c r="Q306" s="204"/>
      <c r="R306" s="205">
        <f>R307</f>
        <v>0</v>
      </c>
      <c r="S306" s="204"/>
      <c r="T306" s="206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227</v>
      </c>
      <c r="AT306" s="208" t="s">
        <v>72</v>
      </c>
      <c r="AU306" s="208" t="s">
        <v>73</v>
      </c>
      <c r="AY306" s="207" t="s">
        <v>202</v>
      </c>
      <c r="BK306" s="209">
        <f>BK307</f>
        <v>0</v>
      </c>
    </row>
    <row r="307" s="12" customFormat="1" ht="22.8" customHeight="1">
      <c r="A307" s="12"/>
      <c r="B307" s="196"/>
      <c r="C307" s="197"/>
      <c r="D307" s="198" t="s">
        <v>72</v>
      </c>
      <c r="E307" s="210" t="s">
        <v>2831</v>
      </c>
      <c r="F307" s="210" t="s">
        <v>2832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SUM(P308:P312)</f>
        <v>0</v>
      </c>
      <c r="Q307" s="204"/>
      <c r="R307" s="205">
        <f>SUM(R308:R312)</f>
        <v>0</v>
      </c>
      <c r="S307" s="204"/>
      <c r="T307" s="206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227</v>
      </c>
      <c r="AT307" s="208" t="s">
        <v>72</v>
      </c>
      <c r="AU307" s="208" t="s">
        <v>80</v>
      </c>
      <c r="AY307" s="207" t="s">
        <v>202</v>
      </c>
      <c r="BK307" s="209">
        <f>SUM(BK308:BK312)</f>
        <v>0</v>
      </c>
    </row>
    <row r="308" s="2" customFormat="1" ht="16.5" customHeight="1">
      <c r="A308" s="38"/>
      <c r="B308" s="39"/>
      <c r="C308" s="212" t="s">
        <v>664</v>
      </c>
      <c r="D308" s="212" t="s">
        <v>205</v>
      </c>
      <c r="E308" s="213" t="s">
        <v>2833</v>
      </c>
      <c r="F308" s="214" t="s">
        <v>2834</v>
      </c>
      <c r="G308" s="215" t="s">
        <v>280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2835</v>
      </c>
    </row>
    <row r="309" s="2" customFormat="1" ht="16.5" customHeight="1">
      <c r="A309" s="38"/>
      <c r="B309" s="39"/>
      <c r="C309" s="212" t="s">
        <v>672</v>
      </c>
      <c r="D309" s="212" t="s">
        <v>205</v>
      </c>
      <c r="E309" s="213" t="s">
        <v>2836</v>
      </c>
      <c r="F309" s="214" t="s">
        <v>2837</v>
      </c>
      <c r="G309" s="215" t="s">
        <v>280</v>
      </c>
      <c r="H309" s="216">
        <v>1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210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210</v>
      </c>
      <c r="BM309" s="223" t="s">
        <v>2838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2839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 ht="16.5" customHeight="1">
      <c r="A311" s="38"/>
      <c r="B311" s="39"/>
      <c r="C311" s="212" t="s">
        <v>677</v>
      </c>
      <c r="D311" s="212" t="s">
        <v>205</v>
      </c>
      <c r="E311" s="213" t="s">
        <v>2840</v>
      </c>
      <c r="F311" s="214" t="s">
        <v>2841</v>
      </c>
      <c r="G311" s="215" t="s">
        <v>280</v>
      </c>
      <c r="H311" s="216">
        <v>1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2842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2843</v>
      </c>
      <c r="G312" s="40"/>
      <c r="H312" s="40"/>
      <c r="I312" s="227"/>
      <c r="J312" s="40"/>
      <c r="K312" s="40"/>
      <c r="L312" s="44"/>
      <c r="M312" s="253"/>
      <c r="N312" s="254"/>
      <c r="O312" s="255"/>
      <c r="P312" s="255"/>
      <c r="Q312" s="255"/>
      <c r="R312" s="255"/>
      <c r="S312" s="255"/>
      <c r="T312" s="256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2" customFormat="1" ht="6.96" customHeight="1">
      <c r="A313" s="38"/>
      <c r="B313" s="59"/>
      <c r="C313" s="60"/>
      <c r="D313" s="60"/>
      <c r="E313" s="60"/>
      <c r="F313" s="60"/>
      <c r="G313" s="60"/>
      <c r="H313" s="60"/>
      <c r="I313" s="60"/>
      <c r="J313" s="60"/>
      <c r="K313" s="60"/>
      <c r="L313" s="44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sheetProtection sheet="1" autoFilter="0" formatColumns="0" formatRows="0" objects="1" scenarios="1" spinCount="100000" saltValue="t4NXCj5QtNqHO5lnJnL3GEApyiuDPEMnydniYtxfHVH5gc4dvSeQlxTS8H5Bd0vFuCO47JcECkINIEy8X2luew==" hashValue="IkPDzg3ugl9KJKBDTtychIUKq86y5YAtzT8ZeT2T+dDEtZNHbJVWDt8GcCb+NLJ9XAYlk+rf5j1ysH1dI8JIIQ==" algorithmName="SHA-512" password="CC35"/>
  <autoFilter ref="C97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111251102"/>
    <hyperlink ref="F104" r:id="rId2" display="https://podminky.urs.cz/item/CS_URS_2024_01/112101101"/>
    <hyperlink ref="F106" r:id="rId3" display="https://podminky.urs.cz/item/CS_URS_2024_01/112101102"/>
    <hyperlink ref="F108" r:id="rId4" display="https://podminky.urs.cz/item/CS_URS_2024_01/111211231"/>
    <hyperlink ref="F110" r:id="rId5" display="https://podminky.urs.cz/item/CS_URS_2024_01/111211232"/>
    <hyperlink ref="F112" r:id="rId6" display="https://podminky.urs.cz/item/CS_URS_2024_01/112251101"/>
    <hyperlink ref="F114" r:id="rId7" display="https://podminky.urs.cz/item/CS_URS_2024_01/112251102"/>
    <hyperlink ref="F116" r:id="rId8" display="https://podminky.urs.cz/item/CS_URS_2024_01/113107326"/>
    <hyperlink ref="F118" r:id="rId9" display="https://podminky.urs.cz/item/CS_URS_2024_01/121103112"/>
    <hyperlink ref="F121" r:id="rId10" display="https://podminky.urs.cz/item/CS_URS_2024_01/115101201"/>
    <hyperlink ref="F123" r:id="rId11" display="https://podminky.urs.cz/item/CS_URS_2024_01/162201401"/>
    <hyperlink ref="F125" r:id="rId12" display="https://podminky.urs.cz/item/CS_URS_2024_01/162201402"/>
    <hyperlink ref="F127" r:id="rId13" display="https://podminky.urs.cz/item/CS_URS_2024_01/184818231"/>
    <hyperlink ref="F129" r:id="rId14" display="https://podminky.urs.cz/item/CS_URS_2024_01/184818233"/>
    <hyperlink ref="F131" r:id="rId15" display="https://podminky.urs.cz/item/CS_URS_2024_01/131251204"/>
    <hyperlink ref="F133" r:id="rId16" display="https://podminky.urs.cz/item/CS_URS_2024_01/167151111"/>
    <hyperlink ref="F135" r:id="rId17" display="https://podminky.urs.cz/item/CS_URS_2024_01/162651112"/>
    <hyperlink ref="F137" r:id="rId18" display="https://podminky.urs.cz/item/CS_URS_2024_01/162751119"/>
    <hyperlink ref="F140" r:id="rId19" display="https://podminky.urs.cz/item/CS_URS_2024_01/151101102"/>
    <hyperlink ref="F143" r:id="rId20" display="https://podminky.urs.cz/item/CS_URS_2024_01/151101112"/>
    <hyperlink ref="F146" r:id="rId21" display="https://podminky.urs.cz/item/CS_URS_2024_01/119001421"/>
    <hyperlink ref="F148" r:id="rId22" display="https://podminky.urs.cz/item/CS_URS_2024_01/119001423"/>
    <hyperlink ref="F150" r:id="rId23" display="https://podminky.urs.cz/item/CS_URS_2024_01/129001101"/>
    <hyperlink ref="F152" r:id="rId24" display="https://podminky.urs.cz/item/CS_URS_2024_01/139951123"/>
    <hyperlink ref="F155" r:id="rId25" display="https://podminky.urs.cz/item/CS_URS_2024_01/113154114"/>
    <hyperlink ref="F157" r:id="rId26" display="https://podminky.urs.cz/item/CS_URS_2024_01/113107341"/>
    <hyperlink ref="F159" r:id="rId27" display="https://podminky.urs.cz/item/CS_URS_2024_01/113107024"/>
    <hyperlink ref="F161" r:id="rId28" display="https://podminky.urs.cz/item/CS_URS_2024_01/113202111"/>
    <hyperlink ref="F163" r:id="rId29" display="https://podminky.urs.cz/item/CS_URS_2024_01/113151111"/>
    <hyperlink ref="F166" r:id="rId30" display="https://podminky.urs.cz/item/CS_URS_2024_01/175151101"/>
    <hyperlink ref="F170" r:id="rId31" display="https://podminky.urs.cz/item/CS_URS_2024_01/174151101"/>
    <hyperlink ref="F172" r:id="rId32" display="https://podminky.urs.cz/item/CS_URS_2024_01/181351003"/>
    <hyperlink ref="F174" r:id="rId33" display="https://podminky.urs.cz/item/CS_URS_2024_01/181411132"/>
    <hyperlink ref="F178" r:id="rId34" display="https://podminky.urs.cz/item/CS_URS_2024_01/185804311"/>
    <hyperlink ref="F181" r:id="rId35" display="https://podminky.urs.cz/item/CS_URS_2024_01/271572211"/>
    <hyperlink ref="F185" r:id="rId36" display="https://podminky.urs.cz/item/CS_URS_2024_01/275326121"/>
    <hyperlink ref="F189" r:id="rId37" display="https://podminky.urs.cz/item/CS_URS_2024_01/275356021"/>
    <hyperlink ref="F193" r:id="rId38" display="https://podminky.urs.cz/item/CS_URS_2024_01/275356022"/>
    <hyperlink ref="F197" r:id="rId39" display="https://podminky.urs.cz/item/CS_URS_2024_01/275366006"/>
    <hyperlink ref="F199" r:id="rId40" display="https://podminky.urs.cz/item/CS_URS_2024_01/291211111"/>
    <hyperlink ref="F204" r:id="rId41" display="https://podminky.urs.cz/item/CS_URS_2024_01/291111111"/>
    <hyperlink ref="F208" r:id="rId42" display="https://podminky.urs.cz/item/CS_URS_2024_01/310271061"/>
    <hyperlink ref="F211" r:id="rId43" display="https://podminky.urs.cz/item/CS_URS_2024_01/382121121"/>
    <hyperlink ref="F214" r:id="rId44" display="https://podminky.urs.cz/item/CS_URS_2024_01/382121131"/>
    <hyperlink ref="F218" r:id="rId45" display="https://podminky.urs.cz/item/CS_URS_2024_01/564770101"/>
    <hyperlink ref="F220" r:id="rId46" display="https://podminky.urs.cz/item/CS_URS_2024_01/564952111"/>
    <hyperlink ref="F222" r:id="rId47" display="https://podminky.urs.cz/item/CS_URS_2024_01/577144121"/>
    <hyperlink ref="F224" r:id="rId48" display="https://podminky.urs.cz/item/CS_URS_2024_01/565155111"/>
    <hyperlink ref="F226" r:id="rId49" display="https://podminky.urs.cz/item/CS_URS_2024_01/573111113"/>
    <hyperlink ref="F228" r:id="rId50" display="https://podminky.urs.cz/item/CS_URS_2024_01/573231108"/>
    <hyperlink ref="F230" r:id="rId51" display="https://podminky.urs.cz/item/CS_URS_2024_01/577143111"/>
    <hyperlink ref="F232" r:id="rId52" display="https://podminky.urs.cz/item/CS_URS_2024_01/564801112"/>
    <hyperlink ref="F234" r:id="rId53" display="https://podminky.urs.cz/item/CS_URS_2024_01/564750111"/>
    <hyperlink ref="F240" r:id="rId54" display="https://podminky.urs.cz/item/CS_URS_2024_01/916131213"/>
    <hyperlink ref="F245" r:id="rId55" display="https://podminky.urs.cz/item/CS_URS_2024_01/916331112"/>
    <hyperlink ref="F248" r:id="rId56" display="https://podminky.urs.cz/item/CS_URS_2024_01/919125111"/>
    <hyperlink ref="F250" r:id="rId57" display="https://podminky.urs.cz/item/CS_URS_2024_01/919735113"/>
    <hyperlink ref="F253" r:id="rId58" display="https://podminky.urs.cz/item/CS_URS_2024_01/963015141"/>
    <hyperlink ref="F255" r:id="rId59" display="https://podminky.urs.cz/item/CS_URS_2024_01/977151122"/>
    <hyperlink ref="F257" r:id="rId60" display="https://podminky.urs.cz/item/CS_URS_2024_01/977151128"/>
    <hyperlink ref="F259" r:id="rId61" display="https://podminky.urs.cz/item/CS_URS_2024_01/979094441"/>
    <hyperlink ref="F261" r:id="rId62" display="https://podminky.urs.cz/item/CS_URS_2024_01/985112112"/>
    <hyperlink ref="F264" r:id="rId63" display="https://podminky.urs.cz/item/CS_URS_2024_01/985131111"/>
    <hyperlink ref="F266" r:id="rId64" display="https://podminky.urs.cz/item/CS_URS_2024_01/985311111"/>
    <hyperlink ref="F268" r:id="rId65" display="https://podminky.urs.cz/item/CS_URS_2024_01/985312111"/>
    <hyperlink ref="F270" r:id="rId66" display="https://podminky.urs.cz/item/CS_URS_2024_01/985324211"/>
    <hyperlink ref="F273" r:id="rId67" display="https://podminky.urs.cz/item/CS_URS_2024_01/997006512"/>
    <hyperlink ref="F275" r:id="rId68" display="https://podminky.urs.cz/item/CS_URS_2024_01/997006519"/>
    <hyperlink ref="F278" r:id="rId69" display="https://podminky.urs.cz/item/CS_URS_2024_01/997221862"/>
    <hyperlink ref="F280" r:id="rId70" display="https://podminky.urs.cz/item/CS_URS_2024_01/997221873"/>
    <hyperlink ref="F282" r:id="rId71" display="https://podminky.urs.cz/item/CS_URS_2024_01/997221875"/>
    <hyperlink ref="F285" r:id="rId72" display="https://podminky.urs.cz/item/CS_URS_2024_01/998144471"/>
    <hyperlink ref="F287" r:id="rId73" display="https://podminky.urs.cz/item/CS_URS_2024_01/998225111"/>
    <hyperlink ref="F289" r:id="rId74" display="https://podminky.urs.cz/item/CS_URS_2024_01/998226011"/>
    <hyperlink ref="F293" r:id="rId75" display="https://podminky.urs.cz/item/CS_URS_2024_01/711191001"/>
    <hyperlink ref="F295" r:id="rId76" display="https://podminky.urs.cz/item/CS_URS_2024_01/711191011"/>
    <hyperlink ref="F299" r:id="rId77" display="https://podminky.urs.cz/item/CS_URS_2024_01/711111052"/>
    <hyperlink ref="F301" r:id="rId78" display="https://podminky.urs.cz/item/CS_URS_2024_01/711112052"/>
    <hyperlink ref="F305" r:id="rId79" display="https://podminky.urs.cz/item/CS_URS_2024_01/998711102"/>
    <hyperlink ref="F310" r:id="rId80" display="https://podminky.urs.cz/item/CS_URS_2024_01/210204032"/>
    <hyperlink ref="F312" r:id="rId81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6270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ROUND((SUM(BE88:BE160)),  2)</f>
        <v>0</v>
      </c>
      <c r="G33" s="38"/>
      <c r="H33" s="38"/>
      <c r="I33" s="157">
        <v>0.20999999999999999</v>
      </c>
      <c r="J33" s="156">
        <f>ROUND(((SUM(BE88:BE160))*I33),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ROUND((SUM(BF88:BF160)),  2)</f>
        <v>0</v>
      </c>
      <c r="G34" s="38"/>
      <c r="H34" s="38"/>
      <c r="I34" s="157">
        <v>0.12</v>
      </c>
      <c r="J34" s="156">
        <f>ROUND(((SUM(BF88:BF160))*I34),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ROUND((SUM(BG88:BG160)),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ROUND((SUM(BH88:BH160)),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ROUND((SUM(BI88:BI160)),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D11 - Plynovod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174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175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181</v>
      </c>
      <c r="E63" s="182"/>
      <c r="F63" s="182"/>
      <c r="G63" s="182"/>
      <c r="H63" s="182"/>
      <c r="I63" s="182"/>
      <c r="J63" s="183">
        <f>J94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4"/>
      <c r="C64" s="175"/>
      <c r="D64" s="176" t="s">
        <v>183</v>
      </c>
      <c r="E64" s="177"/>
      <c r="F64" s="177"/>
      <c r="G64" s="177"/>
      <c r="H64" s="177"/>
      <c r="I64" s="177"/>
      <c r="J64" s="178">
        <f>J104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6271</v>
      </c>
      <c r="E65" s="182"/>
      <c r="F65" s="182"/>
      <c r="G65" s="182"/>
      <c r="H65" s="182"/>
      <c r="I65" s="182"/>
      <c r="J65" s="183">
        <f>J105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2857</v>
      </c>
      <c r="E66" s="177"/>
      <c r="F66" s="177"/>
      <c r="G66" s="177"/>
      <c r="H66" s="177"/>
      <c r="I66" s="177"/>
      <c r="J66" s="178">
        <f>J151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6272</v>
      </c>
      <c r="E67" s="182"/>
      <c r="F67" s="182"/>
      <c r="G67" s="182"/>
      <c r="H67" s="182"/>
      <c r="I67" s="182"/>
      <c r="J67" s="183">
        <f>J152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2858</v>
      </c>
      <c r="E68" s="182"/>
      <c r="F68" s="182"/>
      <c r="G68" s="182"/>
      <c r="H68" s="182"/>
      <c r="I68" s="182"/>
      <c r="J68" s="183">
        <f>J156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D11 - Plynovod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Liberec</v>
      </c>
      <c r="G82" s="40"/>
      <c r="H82" s="40"/>
      <c r="I82" s="32" t="s">
        <v>23</v>
      </c>
      <c r="J82" s="72" t="str">
        <f>IF(J12="","",J12)</f>
        <v>13. 6. 2024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Teplárna Liberec, a.s.</v>
      </c>
      <c r="G84" s="40"/>
      <c r="H84" s="40"/>
      <c r="I84" s="32" t="s">
        <v>32</v>
      </c>
      <c r="J84" s="36" t="str">
        <f>E21</f>
        <v>SITEZ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SITEZ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188</v>
      </c>
      <c r="D87" s="188" t="s">
        <v>58</v>
      </c>
      <c r="E87" s="188" t="s">
        <v>54</v>
      </c>
      <c r="F87" s="188" t="s">
        <v>55</v>
      </c>
      <c r="G87" s="188" t="s">
        <v>189</v>
      </c>
      <c r="H87" s="188" t="s">
        <v>190</v>
      </c>
      <c r="I87" s="188" t="s">
        <v>191</v>
      </c>
      <c r="J87" s="188" t="s">
        <v>170</v>
      </c>
      <c r="K87" s="189" t="s">
        <v>192</v>
      </c>
      <c r="L87" s="190"/>
      <c r="M87" s="92" t="s">
        <v>19</v>
      </c>
      <c r="N87" s="93" t="s">
        <v>43</v>
      </c>
      <c r="O87" s="93" t="s">
        <v>193</v>
      </c>
      <c r="P87" s="93" t="s">
        <v>194</v>
      </c>
      <c r="Q87" s="93" t="s">
        <v>195</v>
      </c>
      <c r="R87" s="93" t="s">
        <v>196</v>
      </c>
      <c r="S87" s="93" t="s">
        <v>197</v>
      </c>
      <c r="T87" s="94" t="s">
        <v>198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199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P89+P93+P104+P151</f>
        <v>0</v>
      </c>
      <c r="Q88" s="96"/>
      <c r="R88" s="193">
        <f>R89+R93+R104+R151</f>
        <v>1.6532</v>
      </c>
      <c r="S88" s="96"/>
      <c r="T88" s="194">
        <f>T89+T93+T104+T151</f>
        <v>30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171</v>
      </c>
      <c r="BK88" s="195">
        <f>BK89+BK93+BK104+BK151</f>
        <v>0</v>
      </c>
    </row>
    <row r="89" s="12" customFormat="1" ht="25.92" customHeight="1">
      <c r="A89" s="12"/>
      <c r="B89" s="196"/>
      <c r="C89" s="197"/>
      <c r="D89" s="198" t="s">
        <v>72</v>
      </c>
      <c r="E89" s="199" t="s">
        <v>200</v>
      </c>
      <c r="F89" s="199" t="s">
        <v>201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73</v>
      </c>
      <c r="AY89" s="207" t="s">
        <v>202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72</v>
      </c>
      <c r="E90" s="210" t="s">
        <v>214</v>
      </c>
      <c r="F90" s="210" t="s">
        <v>215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SUM(P91:P92)</f>
        <v>0</v>
      </c>
      <c r="Q90" s="204"/>
      <c r="R90" s="205">
        <f>SUM(R91:R92)</f>
        <v>0</v>
      </c>
      <c r="S90" s="204"/>
      <c r="T90" s="206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80</v>
      </c>
      <c r="AY90" s="207" t="s">
        <v>202</v>
      </c>
      <c r="BK90" s="209">
        <f>SUM(BK91:BK92)</f>
        <v>0</v>
      </c>
    </row>
    <row r="91" s="2" customFormat="1" ht="24.15" customHeight="1">
      <c r="A91" s="38"/>
      <c r="B91" s="39"/>
      <c r="C91" s="212" t="s">
        <v>80</v>
      </c>
      <c r="D91" s="212" t="s">
        <v>205</v>
      </c>
      <c r="E91" s="213" t="s">
        <v>6273</v>
      </c>
      <c r="F91" s="214" t="s">
        <v>6274</v>
      </c>
      <c r="G91" s="215" t="s">
        <v>218</v>
      </c>
      <c r="H91" s="216">
        <v>0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6275</v>
      </c>
    </row>
    <row r="92" s="2" customFormat="1">
      <c r="A92" s="38"/>
      <c r="B92" s="39"/>
      <c r="C92" s="40"/>
      <c r="D92" s="225" t="s">
        <v>212</v>
      </c>
      <c r="E92" s="40"/>
      <c r="F92" s="226" t="s">
        <v>6276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223</v>
      </c>
      <c r="F93" s="199" t="s">
        <v>224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</f>
        <v>0</v>
      </c>
      <c r="Q93" s="204"/>
      <c r="R93" s="205">
        <f>R94</f>
        <v>0</v>
      </c>
      <c r="S93" s="204"/>
      <c r="T93" s="206">
        <f>T94</f>
        <v>30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72</v>
      </c>
      <c r="AU93" s="208" t="s">
        <v>73</v>
      </c>
      <c r="AY93" s="207" t="s">
        <v>202</v>
      </c>
      <c r="BK93" s="209">
        <f>BK94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633</v>
      </c>
      <c r="F94" s="210" t="s">
        <v>634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SUM(P95:P103)</f>
        <v>0</v>
      </c>
      <c r="Q94" s="204"/>
      <c r="R94" s="205">
        <f>SUM(R95:R103)</f>
        <v>0</v>
      </c>
      <c r="S94" s="204"/>
      <c r="T94" s="206">
        <f>SUM(T95:T103)</f>
        <v>30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72</v>
      </c>
      <c r="AU94" s="208" t="s">
        <v>80</v>
      </c>
      <c r="AY94" s="207" t="s">
        <v>202</v>
      </c>
      <c r="BK94" s="209">
        <f>SUM(BK95:BK103)</f>
        <v>0</v>
      </c>
    </row>
    <row r="95" s="2" customFormat="1" ht="21.75" customHeight="1">
      <c r="A95" s="38"/>
      <c r="B95" s="39"/>
      <c r="C95" s="212" t="s">
        <v>82</v>
      </c>
      <c r="D95" s="212" t="s">
        <v>205</v>
      </c>
      <c r="E95" s="213" t="s">
        <v>6277</v>
      </c>
      <c r="F95" s="214" t="s">
        <v>6278</v>
      </c>
      <c r="G95" s="215" t="s">
        <v>647</v>
      </c>
      <c r="H95" s="216">
        <v>30000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0.001</v>
      </c>
      <c r="T95" s="222">
        <f>S95*H95</f>
        <v>30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235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235</v>
      </c>
      <c r="BM95" s="223" t="s">
        <v>6279</v>
      </c>
    </row>
    <row r="96" s="2" customFormat="1">
      <c r="A96" s="38"/>
      <c r="B96" s="39"/>
      <c r="C96" s="40"/>
      <c r="D96" s="225" t="s">
        <v>212</v>
      </c>
      <c r="E96" s="40"/>
      <c r="F96" s="226" t="s">
        <v>6280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2" customFormat="1" ht="24.15" customHeight="1">
      <c r="A97" s="38"/>
      <c r="B97" s="39"/>
      <c r="C97" s="212" t="s">
        <v>227</v>
      </c>
      <c r="D97" s="212" t="s">
        <v>205</v>
      </c>
      <c r="E97" s="213" t="s">
        <v>652</v>
      </c>
      <c r="F97" s="214" t="s">
        <v>653</v>
      </c>
      <c r="G97" s="215" t="s">
        <v>218</v>
      </c>
      <c r="H97" s="216">
        <v>30</v>
      </c>
      <c r="I97" s="217"/>
      <c r="J97" s="218">
        <f>ROUND(I97*H97,2)</f>
        <v>0</v>
      </c>
      <c r="K97" s="214" t="s">
        <v>209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235</v>
      </c>
      <c r="AT97" s="223" t="s">
        <v>205</v>
      </c>
      <c r="AU97" s="223" t="s">
        <v>82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235</v>
      </c>
      <c r="BM97" s="223" t="s">
        <v>6281</v>
      </c>
    </row>
    <row r="98" s="2" customFormat="1">
      <c r="A98" s="38"/>
      <c r="B98" s="39"/>
      <c r="C98" s="40"/>
      <c r="D98" s="225" t="s">
        <v>212</v>
      </c>
      <c r="E98" s="40"/>
      <c r="F98" s="226" t="s">
        <v>655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82</v>
      </c>
    </row>
    <row r="99" s="2" customFormat="1" ht="37.8" customHeight="1">
      <c r="A99" s="38"/>
      <c r="B99" s="39"/>
      <c r="C99" s="212" t="s">
        <v>210</v>
      </c>
      <c r="D99" s="212" t="s">
        <v>205</v>
      </c>
      <c r="E99" s="213" t="s">
        <v>6282</v>
      </c>
      <c r="F99" s="214" t="s">
        <v>6283</v>
      </c>
      <c r="G99" s="215" t="s">
        <v>218</v>
      </c>
      <c r="H99" s="216">
        <v>30</v>
      </c>
      <c r="I99" s="217"/>
      <c r="J99" s="218">
        <f>ROUND(I99*H99,2)</f>
        <v>0</v>
      </c>
      <c r="K99" s="214" t="s">
        <v>209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235</v>
      </c>
      <c r="AT99" s="223" t="s">
        <v>205</v>
      </c>
      <c r="AU99" s="223" t="s">
        <v>82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235</v>
      </c>
      <c r="BM99" s="223" t="s">
        <v>6284</v>
      </c>
    </row>
    <row r="100" s="2" customFormat="1">
      <c r="A100" s="38"/>
      <c r="B100" s="39"/>
      <c r="C100" s="40"/>
      <c r="D100" s="225" t="s">
        <v>212</v>
      </c>
      <c r="E100" s="40"/>
      <c r="F100" s="226" t="s">
        <v>6285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212</v>
      </c>
      <c r="AU100" s="17" t="s">
        <v>82</v>
      </c>
    </row>
    <row r="101" s="2" customFormat="1" ht="37.8" customHeight="1">
      <c r="A101" s="38"/>
      <c r="B101" s="39"/>
      <c r="C101" s="212" t="s">
        <v>238</v>
      </c>
      <c r="D101" s="212" t="s">
        <v>205</v>
      </c>
      <c r="E101" s="213" t="s">
        <v>6286</v>
      </c>
      <c r="F101" s="214" t="s">
        <v>6287</v>
      </c>
      <c r="G101" s="215" t="s">
        <v>218</v>
      </c>
      <c r="H101" s="216">
        <v>600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235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235</v>
      </c>
      <c r="BM101" s="223" t="s">
        <v>6288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6289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13" customFormat="1">
      <c r="A103" s="13"/>
      <c r="B103" s="230"/>
      <c r="C103" s="231"/>
      <c r="D103" s="232" t="s">
        <v>221</v>
      </c>
      <c r="E103" s="231"/>
      <c r="F103" s="234" t="s">
        <v>6290</v>
      </c>
      <c r="G103" s="231"/>
      <c r="H103" s="235">
        <v>600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221</v>
      </c>
      <c r="AU103" s="241" t="s">
        <v>82</v>
      </c>
      <c r="AV103" s="13" t="s">
        <v>82</v>
      </c>
      <c r="AW103" s="13" t="s">
        <v>4</v>
      </c>
      <c r="AX103" s="13" t="s">
        <v>80</v>
      </c>
      <c r="AY103" s="241" t="s">
        <v>202</v>
      </c>
    </row>
    <row r="104" s="12" customFormat="1" ht="25.92" customHeight="1">
      <c r="A104" s="12"/>
      <c r="B104" s="196"/>
      <c r="C104" s="197"/>
      <c r="D104" s="198" t="s">
        <v>72</v>
      </c>
      <c r="E104" s="199" t="s">
        <v>243</v>
      </c>
      <c r="F104" s="199" t="s">
        <v>669</v>
      </c>
      <c r="G104" s="197"/>
      <c r="H104" s="197"/>
      <c r="I104" s="200"/>
      <c r="J104" s="20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1.6532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227</v>
      </c>
      <c r="AT104" s="208" t="s">
        <v>72</v>
      </c>
      <c r="AU104" s="208" t="s">
        <v>73</v>
      </c>
      <c r="AY104" s="207" t="s">
        <v>202</v>
      </c>
      <c r="BK104" s="209">
        <f>BK105</f>
        <v>0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670</v>
      </c>
      <c r="F105" s="210" t="s">
        <v>6291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SUM(P106:P150)</f>
        <v>0</v>
      </c>
      <c r="Q105" s="204"/>
      <c r="R105" s="205">
        <f>SUM(R106:R150)</f>
        <v>1.6532</v>
      </c>
      <c r="S105" s="204"/>
      <c r="T105" s="206">
        <f>SUM(T106:T150)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227</v>
      </c>
      <c r="AT105" s="208" t="s">
        <v>72</v>
      </c>
      <c r="AU105" s="208" t="s">
        <v>80</v>
      </c>
      <c r="AY105" s="207" t="s">
        <v>202</v>
      </c>
      <c r="BK105" s="209">
        <f>SUM(BK106:BK150)</f>
        <v>0</v>
      </c>
    </row>
    <row r="106" s="2" customFormat="1" ht="21.75" customHeight="1">
      <c r="A106" s="38"/>
      <c r="B106" s="39"/>
      <c r="C106" s="212" t="s">
        <v>242</v>
      </c>
      <c r="D106" s="212" t="s">
        <v>205</v>
      </c>
      <c r="E106" s="213" t="s">
        <v>6160</v>
      </c>
      <c r="F106" s="214" t="s">
        <v>6161</v>
      </c>
      <c r="G106" s="215" t="s">
        <v>280</v>
      </c>
      <c r="H106" s="216">
        <v>7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0.00076000000000000004</v>
      </c>
      <c r="R106" s="221">
        <f>Q106*H106</f>
        <v>0.0053200000000000001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230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230</v>
      </c>
      <c r="BM106" s="223" t="s">
        <v>6292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6163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 ht="16.5" customHeight="1">
      <c r="A108" s="38"/>
      <c r="B108" s="39"/>
      <c r="C108" s="212" t="s">
        <v>248</v>
      </c>
      <c r="D108" s="212" t="s">
        <v>205</v>
      </c>
      <c r="E108" s="213" t="s">
        <v>6293</v>
      </c>
      <c r="F108" s="214" t="s">
        <v>6294</v>
      </c>
      <c r="G108" s="215" t="s">
        <v>280</v>
      </c>
      <c r="H108" s="216">
        <v>2</v>
      </c>
      <c r="I108" s="217"/>
      <c r="J108" s="218">
        <f>ROUND(I108*H108,2)</f>
        <v>0</v>
      </c>
      <c r="K108" s="214" t="s">
        <v>209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0.0070299999999999998</v>
      </c>
      <c r="R108" s="221">
        <f>Q108*H108</f>
        <v>0.01406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230</v>
      </c>
      <c r="AT108" s="223" t="s">
        <v>205</v>
      </c>
      <c r="AU108" s="223" t="s">
        <v>82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230</v>
      </c>
      <c r="BM108" s="223" t="s">
        <v>6295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6296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82</v>
      </c>
    </row>
    <row r="110" s="2" customFormat="1" ht="16.5" customHeight="1">
      <c r="A110" s="38"/>
      <c r="B110" s="39"/>
      <c r="C110" s="212" t="s">
        <v>203</v>
      </c>
      <c r="D110" s="212" t="s">
        <v>205</v>
      </c>
      <c r="E110" s="213" t="s">
        <v>6297</v>
      </c>
      <c r="F110" s="214" t="s">
        <v>6298</v>
      </c>
      <c r="G110" s="215" t="s">
        <v>208</v>
      </c>
      <c r="H110" s="216">
        <v>12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0.00059000000000000003</v>
      </c>
      <c r="R110" s="221">
        <f>Q110*H110</f>
        <v>0.0070800000000000004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230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230</v>
      </c>
      <c r="BM110" s="223" t="s">
        <v>6299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6300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 ht="16.5" customHeight="1">
      <c r="A112" s="38"/>
      <c r="B112" s="39"/>
      <c r="C112" s="242" t="s">
        <v>254</v>
      </c>
      <c r="D112" s="242" t="s">
        <v>243</v>
      </c>
      <c r="E112" s="243" t="s">
        <v>6301</v>
      </c>
      <c r="F112" s="244" t="s">
        <v>6302</v>
      </c>
      <c r="G112" s="245" t="s">
        <v>208</v>
      </c>
      <c r="H112" s="246">
        <v>12</v>
      </c>
      <c r="I112" s="247"/>
      <c r="J112" s="248">
        <f>ROUND(I112*H112,2)</f>
        <v>0</v>
      </c>
      <c r="K112" s="244" t="s">
        <v>209</v>
      </c>
      <c r="L112" s="249"/>
      <c r="M112" s="250" t="s">
        <v>19</v>
      </c>
      <c r="N112" s="251" t="s">
        <v>44</v>
      </c>
      <c r="O112" s="84"/>
      <c r="P112" s="221">
        <f>O112*H112</f>
        <v>0</v>
      </c>
      <c r="Q112" s="221">
        <v>0.090520000000000003</v>
      </c>
      <c r="R112" s="221">
        <f>Q112*H112</f>
        <v>1.0862400000000001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680</v>
      </c>
      <c r="AT112" s="223" t="s">
        <v>243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680</v>
      </c>
      <c r="BM112" s="223" t="s">
        <v>6303</v>
      </c>
    </row>
    <row r="113" s="2" customFormat="1" ht="16.5" customHeight="1">
      <c r="A113" s="38"/>
      <c r="B113" s="39"/>
      <c r="C113" s="212" t="s">
        <v>258</v>
      </c>
      <c r="D113" s="212" t="s">
        <v>205</v>
      </c>
      <c r="E113" s="213" t="s">
        <v>6304</v>
      </c>
      <c r="F113" s="214" t="s">
        <v>6305</v>
      </c>
      <c r="G113" s="215" t="s">
        <v>280</v>
      </c>
      <c r="H113" s="216">
        <v>8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230</v>
      </c>
      <c r="BM113" s="223" t="s">
        <v>6306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6307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42" t="s">
        <v>262</v>
      </c>
      <c r="D115" s="242" t="s">
        <v>243</v>
      </c>
      <c r="E115" s="243" t="s">
        <v>6308</v>
      </c>
      <c r="F115" s="244" t="s">
        <v>6309</v>
      </c>
      <c r="G115" s="245" t="s">
        <v>280</v>
      </c>
      <c r="H115" s="246">
        <v>2</v>
      </c>
      <c r="I115" s="247"/>
      <c r="J115" s="248">
        <f>ROUND(I115*H115,2)</f>
        <v>0</v>
      </c>
      <c r="K115" s="244" t="s">
        <v>19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0.0074000000000000003</v>
      </c>
      <c r="R115" s="221">
        <f>Q115*H115</f>
        <v>0.014800000000000001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960</v>
      </c>
      <c r="AT115" s="223" t="s">
        <v>243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230</v>
      </c>
      <c r="BM115" s="223" t="s">
        <v>6310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1936</v>
      </c>
      <c r="F116" s="214" t="s">
        <v>1937</v>
      </c>
      <c r="G116" s="215" t="s">
        <v>208</v>
      </c>
      <c r="H116" s="216">
        <v>14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0.00042999999999999999</v>
      </c>
      <c r="R116" s="221">
        <f>Q116*H116</f>
        <v>0.0060200000000000002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230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230</v>
      </c>
      <c r="BM116" s="223" t="s">
        <v>6311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1939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 ht="16.5" customHeight="1">
      <c r="A118" s="38"/>
      <c r="B118" s="39"/>
      <c r="C118" s="242" t="s">
        <v>272</v>
      </c>
      <c r="D118" s="242" t="s">
        <v>243</v>
      </c>
      <c r="E118" s="243" t="s">
        <v>6312</v>
      </c>
      <c r="F118" s="244" t="s">
        <v>6313</v>
      </c>
      <c r="G118" s="245" t="s">
        <v>208</v>
      </c>
      <c r="H118" s="246">
        <v>14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960</v>
      </c>
      <c r="AT118" s="223" t="s">
        <v>243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230</v>
      </c>
      <c r="BM118" s="223" t="s">
        <v>6314</v>
      </c>
    </row>
    <row r="119" s="2" customFormat="1">
      <c r="A119" s="38"/>
      <c r="B119" s="39"/>
      <c r="C119" s="40"/>
      <c r="D119" s="232" t="s">
        <v>491</v>
      </c>
      <c r="E119" s="40"/>
      <c r="F119" s="252" t="s">
        <v>4336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491</v>
      </c>
      <c r="AU119" s="17" t="s">
        <v>82</v>
      </c>
    </row>
    <row r="120" s="2" customFormat="1" ht="16.5" customHeight="1">
      <c r="A120" s="38"/>
      <c r="B120" s="39"/>
      <c r="C120" s="242" t="s">
        <v>277</v>
      </c>
      <c r="D120" s="242" t="s">
        <v>243</v>
      </c>
      <c r="E120" s="243" t="s">
        <v>6315</v>
      </c>
      <c r="F120" s="244" t="s">
        <v>6316</v>
      </c>
      <c r="G120" s="245" t="s">
        <v>208</v>
      </c>
      <c r="H120" s="246">
        <v>32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960</v>
      </c>
      <c r="AT120" s="223" t="s">
        <v>243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230</v>
      </c>
      <c r="BM120" s="223" t="s">
        <v>6317</v>
      </c>
    </row>
    <row r="121" s="2" customFormat="1" ht="16.5" customHeight="1">
      <c r="A121" s="38"/>
      <c r="B121" s="39"/>
      <c r="C121" s="212" t="s">
        <v>283</v>
      </c>
      <c r="D121" s="212" t="s">
        <v>205</v>
      </c>
      <c r="E121" s="213" t="s">
        <v>6318</v>
      </c>
      <c r="F121" s="214" t="s">
        <v>6319</v>
      </c>
      <c r="G121" s="215" t="s">
        <v>208</v>
      </c>
      <c r="H121" s="216">
        <v>22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230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230</v>
      </c>
      <c r="BM121" s="223" t="s">
        <v>6320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6321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24.15" customHeight="1">
      <c r="A123" s="38"/>
      <c r="B123" s="39"/>
      <c r="C123" s="212" t="s">
        <v>235</v>
      </c>
      <c r="D123" s="212" t="s">
        <v>205</v>
      </c>
      <c r="E123" s="213" t="s">
        <v>6322</v>
      </c>
      <c r="F123" s="214" t="s">
        <v>6323</v>
      </c>
      <c r="G123" s="215" t="s">
        <v>280</v>
      </c>
      <c r="H123" s="216">
        <v>30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2.0000000000000002E-05</v>
      </c>
      <c r="R123" s="221">
        <f>Q123*H123</f>
        <v>0.00060000000000000006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230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230</v>
      </c>
      <c r="BM123" s="223" t="s">
        <v>6324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6325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42" t="s">
        <v>290</v>
      </c>
      <c r="D125" s="242" t="s">
        <v>243</v>
      </c>
      <c r="E125" s="243" t="s">
        <v>6326</v>
      </c>
      <c r="F125" s="244" t="s">
        <v>6327</v>
      </c>
      <c r="G125" s="245" t="s">
        <v>280</v>
      </c>
      <c r="H125" s="246">
        <v>120</v>
      </c>
      <c r="I125" s="247"/>
      <c r="J125" s="248">
        <f>ROUND(I125*H125,2)</f>
        <v>0</v>
      </c>
      <c r="K125" s="244" t="s">
        <v>209</v>
      </c>
      <c r="L125" s="249"/>
      <c r="M125" s="250" t="s">
        <v>19</v>
      </c>
      <c r="N125" s="251" t="s">
        <v>44</v>
      </c>
      <c r="O125" s="84"/>
      <c r="P125" s="221">
        <f>O125*H125</f>
        <v>0</v>
      </c>
      <c r="Q125" s="221">
        <v>8.0000000000000007E-05</v>
      </c>
      <c r="R125" s="221">
        <f>Q125*H125</f>
        <v>0.0096000000000000009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680</v>
      </c>
      <c r="AT125" s="223" t="s">
        <v>243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680</v>
      </c>
      <c r="BM125" s="223" t="s">
        <v>6328</v>
      </c>
    </row>
    <row r="126" s="13" customFormat="1">
      <c r="A126" s="13"/>
      <c r="B126" s="230"/>
      <c r="C126" s="231"/>
      <c r="D126" s="232" t="s">
        <v>221</v>
      </c>
      <c r="E126" s="231"/>
      <c r="F126" s="234" t="s">
        <v>6329</v>
      </c>
      <c r="G126" s="231"/>
      <c r="H126" s="235">
        <v>120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221</v>
      </c>
      <c r="AU126" s="241" t="s">
        <v>82</v>
      </c>
      <c r="AV126" s="13" t="s">
        <v>82</v>
      </c>
      <c r="AW126" s="13" t="s">
        <v>4</v>
      </c>
      <c r="AX126" s="13" t="s">
        <v>80</v>
      </c>
      <c r="AY126" s="241" t="s">
        <v>202</v>
      </c>
    </row>
    <row r="127" s="2" customFormat="1" ht="16.5" customHeight="1">
      <c r="A127" s="38"/>
      <c r="B127" s="39"/>
      <c r="C127" s="212" t="s">
        <v>294</v>
      </c>
      <c r="D127" s="212" t="s">
        <v>205</v>
      </c>
      <c r="E127" s="213" t="s">
        <v>6330</v>
      </c>
      <c r="F127" s="214" t="s">
        <v>6331</v>
      </c>
      <c r="G127" s="215" t="s">
        <v>280</v>
      </c>
      <c r="H127" s="216">
        <v>2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230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230</v>
      </c>
      <c r="BM127" s="223" t="s">
        <v>6332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6333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42" t="s">
        <v>298</v>
      </c>
      <c r="D129" s="242" t="s">
        <v>243</v>
      </c>
      <c r="E129" s="243" t="s">
        <v>2003</v>
      </c>
      <c r="F129" s="244" t="s">
        <v>2004</v>
      </c>
      <c r="G129" s="245" t="s">
        <v>280</v>
      </c>
      <c r="H129" s="246">
        <v>2</v>
      </c>
      <c r="I129" s="247"/>
      <c r="J129" s="248">
        <f>ROUND(I129*H129,2)</f>
        <v>0</v>
      </c>
      <c r="K129" s="244" t="s">
        <v>209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0.00266</v>
      </c>
      <c r="R129" s="221">
        <f>Q129*H129</f>
        <v>0.0053200000000000001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680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680</v>
      </c>
      <c r="BM129" s="223" t="s">
        <v>6334</v>
      </c>
    </row>
    <row r="130" s="2" customFormat="1" ht="16.5" customHeight="1">
      <c r="A130" s="38"/>
      <c r="B130" s="39"/>
      <c r="C130" s="212" t="s">
        <v>302</v>
      </c>
      <c r="D130" s="212" t="s">
        <v>205</v>
      </c>
      <c r="E130" s="213" t="s">
        <v>6335</v>
      </c>
      <c r="F130" s="214" t="s">
        <v>6336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230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230</v>
      </c>
      <c r="BM130" s="223" t="s">
        <v>6337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6338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16.5" customHeight="1">
      <c r="A132" s="38"/>
      <c r="B132" s="39"/>
      <c r="C132" s="242" t="s">
        <v>7</v>
      </c>
      <c r="D132" s="242" t="s">
        <v>243</v>
      </c>
      <c r="E132" s="243" t="s">
        <v>6339</v>
      </c>
      <c r="F132" s="244" t="s">
        <v>6340</v>
      </c>
      <c r="G132" s="245" t="s">
        <v>208</v>
      </c>
      <c r="H132" s="246">
        <v>22</v>
      </c>
      <c r="I132" s="247"/>
      <c r="J132" s="248">
        <f>ROUND(I132*H132,2)</f>
        <v>0</v>
      </c>
      <c r="K132" s="244" t="s">
        <v>209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0.017590000000000001</v>
      </c>
      <c r="R132" s="221">
        <f>Q132*H132</f>
        <v>0.38698000000000005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680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680</v>
      </c>
      <c r="BM132" s="223" t="s">
        <v>6341</v>
      </c>
    </row>
    <row r="133" s="2" customFormat="1" ht="16.5" customHeight="1">
      <c r="A133" s="38"/>
      <c r="B133" s="39"/>
      <c r="C133" s="212" t="s">
        <v>309</v>
      </c>
      <c r="D133" s="212" t="s">
        <v>205</v>
      </c>
      <c r="E133" s="213" t="s">
        <v>6342</v>
      </c>
      <c r="F133" s="214" t="s">
        <v>6343</v>
      </c>
      <c r="G133" s="215" t="s">
        <v>208</v>
      </c>
      <c r="H133" s="216">
        <v>22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2.0000000000000002E-05</v>
      </c>
      <c r="R133" s="221">
        <f>Q133*H133</f>
        <v>0.00044000000000000002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230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230</v>
      </c>
      <c r="BM133" s="223" t="s">
        <v>6344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6345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16.5" customHeight="1">
      <c r="A135" s="38"/>
      <c r="B135" s="39"/>
      <c r="C135" s="212" t="s">
        <v>313</v>
      </c>
      <c r="D135" s="212" t="s">
        <v>205</v>
      </c>
      <c r="E135" s="213" t="s">
        <v>6346</v>
      </c>
      <c r="F135" s="214" t="s">
        <v>6347</v>
      </c>
      <c r="G135" s="215" t="s">
        <v>268</v>
      </c>
      <c r="H135" s="216">
        <v>5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0.00114</v>
      </c>
      <c r="R135" s="221">
        <f>Q135*H135</f>
        <v>0.0057000000000000002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230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230</v>
      </c>
      <c r="BM135" s="223" t="s">
        <v>6348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6349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16.5" customHeight="1">
      <c r="A137" s="38"/>
      <c r="B137" s="39"/>
      <c r="C137" s="212" t="s">
        <v>317</v>
      </c>
      <c r="D137" s="212" t="s">
        <v>205</v>
      </c>
      <c r="E137" s="213" t="s">
        <v>6350</v>
      </c>
      <c r="F137" s="214" t="s">
        <v>6351</v>
      </c>
      <c r="G137" s="215" t="s">
        <v>280</v>
      </c>
      <c r="H137" s="216">
        <v>2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0.00012</v>
      </c>
      <c r="R137" s="221">
        <f>Q137*H137</f>
        <v>0.00024000000000000001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230</v>
      </c>
      <c r="BM137" s="223" t="s">
        <v>6352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6353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6354</v>
      </c>
      <c r="F139" s="214" t="s">
        <v>6355</v>
      </c>
      <c r="G139" s="215" t="s">
        <v>280</v>
      </c>
      <c r="H139" s="216">
        <v>2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230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230</v>
      </c>
      <c r="BM139" s="223" t="s">
        <v>6356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6357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16.5" customHeight="1">
      <c r="A141" s="38"/>
      <c r="B141" s="39"/>
      <c r="C141" s="212" t="s">
        <v>328</v>
      </c>
      <c r="D141" s="212" t="s">
        <v>205</v>
      </c>
      <c r="E141" s="213" t="s">
        <v>6358</v>
      </c>
      <c r="F141" s="214" t="s">
        <v>6359</v>
      </c>
      <c r="G141" s="215" t="s">
        <v>208</v>
      </c>
      <c r="H141" s="216">
        <v>22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230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230</v>
      </c>
      <c r="BM141" s="223" t="s">
        <v>6360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6361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16.5" customHeight="1">
      <c r="A143" s="38"/>
      <c r="B143" s="39"/>
      <c r="C143" s="212" t="s">
        <v>335</v>
      </c>
      <c r="D143" s="212" t="s">
        <v>205</v>
      </c>
      <c r="E143" s="213" t="s">
        <v>6362</v>
      </c>
      <c r="F143" s="214" t="s">
        <v>6363</v>
      </c>
      <c r="G143" s="215" t="s">
        <v>208</v>
      </c>
      <c r="H143" s="216">
        <v>22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230</v>
      </c>
      <c r="BM143" s="223" t="s">
        <v>6364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6365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16.5" customHeight="1">
      <c r="A145" s="38"/>
      <c r="B145" s="39"/>
      <c r="C145" s="212" t="s">
        <v>340</v>
      </c>
      <c r="D145" s="212" t="s">
        <v>205</v>
      </c>
      <c r="E145" s="213" t="s">
        <v>6366</v>
      </c>
      <c r="F145" s="214" t="s">
        <v>6367</v>
      </c>
      <c r="G145" s="215" t="s">
        <v>280</v>
      </c>
      <c r="H145" s="216">
        <v>10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0.0036800000000000001</v>
      </c>
      <c r="R145" s="221">
        <f>Q145*H145</f>
        <v>0.036799999999999999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230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230</v>
      </c>
      <c r="BM145" s="223" t="s">
        <v>6368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6369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16.5" customHeight="1">
      <c r="A147" s="38"/>
      <c r="B147" s="39"/>
      <c r="C147" s="242" t="s">
        <v>345</v>
      </c>
      <c r="D147" s="242" t="s">
        <v>243</v>
      </c>
      <c r="E147" s="243" t="s">
        <v>6370</v>
      </c>
      <c r="F147" s="244" t="s">
        <v>4334</v>
      </c>
      <c r="G147" s="245" t="s">
        <v>280</v>
      </c>
      <c r="H147" s="246">
        <v>2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4"/>
      <c r="P147" s="221">
        <f>O147*H147</f>
        <v>0</v>
      </c>
      <c r="Q147" s="221">
        <v>0.0074000000000000003</v>
      </c>
      <c r="R147" s="221">
        <f>Q147*H147</f>
        <v>0.014800000000000001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246</v>
      </c>
      <c r="AT147" s="223" t="s">
        <v>243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235</v>
      </c>
      <c r="BM147" s="223" t="s">
        <v>6371</v>
      </c>
    </row>
    <row r="148" s="2" customFormat="1">
      <c r="A148" s="38"/>
      <c r="B148" s="39"/>
      <c r="C148" s="40"/>
      <c r="D148" s="232" t="s">
        <v>491</v>
      </c>
      <c r="E148" s="40"/>
      <c r="F148" s="252" t="s">
        <v>4336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491</v>
      </c>
      <c r="AU148" s="17" t="s">
        <v>82</v>
      </c>
    </row>
    <row r="149" s="2" customFormat="1" ht="16.5" customHeight="1">
      <c r="A149" s="38"/>
      <c r="B149" s="39"/>
      <c r="C149" s="242" t="s">
        <v>351</v>
      </c>
      <c r="D149" s="242" t="s">
        <v>243</v>
      </c>
      <c r="E149" s="243" t="s">
        <v>6372</v>
      </c>
      <c r="F149" s="244" t="s">
        <v>6373</v>
      </c>
      <c r="G149" s="245" t="s">
        <v>280</v>
      </c>
      <c r="H149" s="246">
        <v>8</v>
      </c>
      <c r="I149" s="247"/>
      <c r="J149" s="248">
        <f>ROUND(I149*H149,2)</f>
        <v>0</v>
      </c>
      <c r="K149" s="244" t="s">
        <v>19</v>
      </c>
      <c r="L149" s="249"/>
      <c r="M149" s="250" t="s">
        <v>19</v>
      </c>
      <c r="N149" s="251" t="s">
        <v>44</v>
      </c>
      <c r="O149" s="84"/>
      <c r="P149" s="221">
        <f>O149*H149</f>
        <v>0</v>
      </c>
      <c r="Q149" s="221">
        <v>0.0074000000000000003</v>
      </c>
      <c r="R149" s="221">
        <f>Q149*H149</f>
        <v>0.059200000000000003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246</v>
      </c>
      <c r="AT149" s="223" t="s">
        <v>243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235</v>
      </c>
      <c r="BM149" s="223" t="s">
        <v>6374</v>
      </c>
    </row>
    <row r="150" s="2" customFormat="1">
      <c r="A150" s="38"/>
      <c r="B150" s="39"/>
      <c r="C150" s="40"/>
      <c r="D150" s="232" t="s">
        <v>491</v>
      </c>
      <c r="E150" s="40"/>
      <c r="F150" s="252" t="s">
        <v>4336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491</v>
      </c>
      <c r="AU150" s="17" t="s">
        <v>82</v>
      </c>
    </row>
    <row r="151" s="12" customFormat="1" ht="25.92" customHeight="1">
      <c r="A151" s="12"/>
      <c r="B151" s="196"/>
      <c r="C151" s="197"/>
      <c r="D151" s="198" t="s">
        <v>72</v>
      </c>
      <c r="E151" s="199" t="s">
        <v>159</v>
      </c>
      <c r="F151" s="199" t="s">
        <v>160</v>
      </c>
      <c r="G151" s="197"/>
      <c r="H151" s="197"/>
      <c r="I151" s="200"/>
      <c r="J151" s="201">
        <f>BK151</f>
        <v>0</v>
      </c>
      <c r="K151" s="197"/>
      <c r="L151" s="202"/>
      <c r="M151" s="203"/>
      <c r="N151" s="204"/>
      <c r="O151" s="204"/>
      <c r="P151" s="205">
        <f>P152+P156</f>
        <v>0</v>
      </c>
      <c r="Q151" s="204"/>
      <c r="R151" s="205">
        <f>R152+R156</f>
        <v>0</v>
      </c>
      <c r="S151" s="204"/>
      <c r="T151" s="206">
        <f>T152+T156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238</v>
      </c>
      <c r="AT151" s="208" t="s">
        <v>72</v>
      </c>
      <c r="AU151" s="208" t="s">
        <v>73</v>
      </c>
      <c r="AY151" s="207" t="s">
        <v>202</v>
      </c>
      <c r="BK151" s="209">
        <f>BK152+BK156</f>
        <v>0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6375</v>
      </c>
      <c r="F152" s="210" t="s">
        <v>6376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SUM(P153:P155)</f>
        <v>0</v>
      </c>
      <c r="Q152" s="204"/>
      <c r="R152" s="205">
        <f>SUM(R153:R155)</f>
        <v>0</v>
      </c>
      <c r="S152" s="204"/>
      <c r="T152" s="20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238</v>
      </c>
      <c r="AT152" s="208" t="s">
        <v>72</v>
      </c>
      <c r="AU152" s="208" t="s">
        <v>80</v>
      </c>
      <c r="AY152" s="207" t="s">
        <v>202</v>
      </c>
      <c r="BK152" s="209">
        <f>SUM(BK153:BK155)</f>
        <v>0</v>
      </c>
    </row>
    <row r="153" s="2" customFormat="1" ht="16.5" customHeight="1">
      <c r="A153" s="38"/>
      <c r="B153" s="39"/>
      <c r="C153" s="212" t="s">
        <v>357</v>
      </c>
      <c r="D153" s="212" t="s">
        <v>205</v>
      </c>
      <c r="E153" s="213" t="s">
        <v>6377</v>
      </c>
      <c r="F153" s="214" t="s">
        <v>6378</v>
      </c>
      <c r="G153" s="215" t="s">
        <v>3961</v>
      </c>
      <c r="H153" s="216">
        <v>10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4751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4751</v>
      </c>
      <c r="BM153" s="223" t="s">
        <v>6379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6380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>
      <c r="A155" s="38"/>
      <c r="B155" s="39"/>
      <c r="C155" s="40"/>
      <c r="D155" s="232" t="s">
        <v>491</v>
      </c>
      <c r="E155" s="40"/>
      <c r="F155" s="252" t="s">
        <v>6381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491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4746</v>
      </c>
      <c r="F156" s="210" t="s">
        <v>4747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SUM(P157:P160)</f>
        <v>0</v>
      </c>
      <c r="Q156" s="204"/>
      <c r="R156" s="205">
        <f>SUM(R157:R160)</f>
        <v>0</v>
      </c>
      <c r="S156" s="204"/>
      <c r="T156" s="206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238</v>
      </c>
      <c r="AT156" s="208" t="s">
        <v>72</v>
      </c>
      <c r="AU156" s="208" t="s">
        <v>80</v>
      </c>
      <c r="AY156" s="207" t="s">
        <v>202</v>
      </c>
      <c r="BK156" s="209">
        <f>SUM(BK157:BK160)</f>
        <v>0</v>
      </c>
    </row>
    <row r="157" s="2" customFormat="1" ht="16.5" customHeight="1">
      <c r="A157" s="38"/>
      <c r="B157" s="39"/>
      <c r="C157" s="212" t="s">
        <v>246</v>
      </c>
      <c r="D157" s="212" t="s">
        <v>205</v>
      </c>
      <c r="E157" s="213" t="s">
        <v>4755</v>
      </c>
      <c r="F157" s="214" t="s">
        <v>6382</v>
      </c>
      <c r="G157" s="215" t="s">
        <v>3961</v>
      </c>
      <c r="H157" s="216">
        <v>4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4751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4751</v>
      </c>
      <c r="BM157" s="223" t="s">
        <v>6383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4758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16.5" customHeight="1">
      <c r="A159" s="38"/>
      <c r="B159" s="39"/>
      <c r="C159" s="212" t="s">
        <v>367</v>
      </c>
      <c r="D159" s="212" t="s">
        <v>205</v>
      </c>
      <c r="E159" s="213" t="s">
        <v>4766</v>
      </c>
      <c r="F159" s="214" t="s">
        <v>4767</v>
      </c>
      <c r="G159" s="215" t="s">
        <v>2071</v>
      </c>
      <c r="H159" s="216">
        <v>4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4751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4751</v>
      </c>
      <c r="BM159" s="223" t="s">
        <v>6384</v>
      </c>
    </row>
    <row r="160" s="2" customFormat="1">
      <c r="A160" s="38"/>
      <c r="B160" s="39"/>
      <c r="C160" s="40"/>
      <c r="D160" s="232" t="s">
        <v>491</v>
      </c>
      <c r="E160" s="40"/>
      <c r="F160" s="252" t="s">
        <v>4764</v>
      </c>
      <c r="G160" s="40"/>
      <c r="H160" s="40"/>
      <c r="I160" s="227"/>
      <c r="J160" s="40"/>
      <c r="K160" s="40"/>
      <c r="L160" s="44"/>
      <c r="M160" s="253"/>
      <c r="N160" s="254"/>
      <c r="O160" s="255"/>
      <c r="P160" s="255"/>
      <c r="Q160" s="255"/>
      <c r="R160" s="255"/>
      <c r="S160" s="255"/>
      <c r="T160" s="256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491</v>
      </c>
      <c r="AU160" s="17" t="s">
        <v>82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3toOf6utFzhrz+N8NR8ErBxpq87n4tgWWA9fL25/FZvY9ByIna5hWR0apS6gSBRaoXtLvp2gBsVWI/6fs0rGAg==" hashValue="lGGYEDwzWflPh7rxh4sMSEJhA3mJDRawzOTZn+YSeTxfgYQwcOINaJNii08qlzrbvKxgdODk1NNa7PSSkymiDw==" algorithmName="SHA-512" password="CC35"/>
  <autoFilter ref="C87:K16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997013111"/>
    <hyperlink ref="F96" r:id="rId2" display="https://podminky.urs.cz/item/CS_URS_2024_01/767996703"/>
    <hyperlink ref="F98" r:id="rId3" display="https://podminky.urs.cz/item/CS_URS_2024_01/998767101"/>
    <hyperlink ref="F100" r:id="rId4" display="https://podminky.urs.cz/item/CS_URS_2024_01/998767194"/>
    <hyperlink ref="F102" r:id="rId5" display="https://podminky.urs.cz/item/CS_URS_2024_01/998767199"/>
    <hyperlink ref="F107" r:id="rId6" display="https://podminky.urs.cz/item/CS_URS_2024_01/230083156"/>
    <hyperlink ref="F109" r:id="rId7" display="https://podminky.urs.cz/item/CS_URS_2024_01/230200166"/>
    <hyperlink ref="F111" r:id="rId8" display="https://podminky.urs.cz/item/CS_URS_2024_01/230201050"/>
    <hyperlink ref="F114" r:id="rId9" display="https://podminky.urs.cz/item/CS_URS_2024_01/230201341"/>
    <hyperlink ref="F117" r:id="rId10" display="https://podminky.urs.cz/item/CS_URS_2024_01/230202020"/>
    <hyperlink ref="F122" r:id="rId11" display="https://podminky.urs.cz/item/CS_URS_2024_01/230202077"/>
    <hyperlink ref="F124" r:id="rId12" display="https://podminky.urs.cz/item/CS_URS_2024_01/230202133"/>
    <hyperlink ref="F128" r:id="rId13" display="https://podminky.urs.cz/item/CS_URS_2024_01/230202231"/>
    <hyperlink ref="F131" r:id="rId14" display="https://podminky.urs.cz/item/CS_URS_2024_01/230205156"/>
    <hyperlink ref="F134" r:id="rId15" display="https://podminky.urs.cz/item/CS_URS_2024_01/230208515"/>
    <hyperlink ref="F136" r:id="rId16" display="https://podminky.urs.cz/item/CS_URS_2024_01/230210016"/>
    <hyperlink ref="F138" r:id="rId17" display="https://podminky.urs.cz/item/CS_URS_2024_01/230220017"/>
    <hyperlink ref="F140" r:id="rId18" display="https://podminky.urs.cz/item/CS_URS_2024_01/230220031"/>
    <hyperlink ref="F142" r:id="rId19" display="https://podminky.urs.cz/item/CS_URS_2024_01/230230008"/>
    <hyperlink ref="F144" r:id="rId20" display="https://podminky.urs.cz/item/CS_URS_2024_01/230230023"/>
    <hyperlink ref="F146" r:id="rId21" display="https://podminky.urs.cz/item/CS_URS_2024_01/231191104"/>
    <hyperlink ref="F154" r:id="rId22" display="https://podminky.urs.cz/item/CS_URS_2024_01/012203000"/>
    <hyperlink ref="F158" r:id="rId23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ROUND((SUM(BE85:BE140)),  2)</f>
        <v>0</v>
      </c>
      <c r="G33" s="38"/>
      <c r="H33" s="38"/>
      <c r="I33" s="157">
        <v>0.20999999999999999</v>
      </c>
      <c r="J33" s="156">
        <f>ROUND(((SUM(BE85:BE140))*I33),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ROUND((SUM(BF85:BF140)),  2)</f>
        <v>0</v>
      </c>
      <c r="G34" s="38"/>
      <c r="H34" s="38"/>
      <c r="I34" s="157">
        <v>0.12</v>
      </c>
      <c r="J34" s="156">
        <f>ROUND(((SUM(BF85:BF140))*I34),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ROUND((SUM(BG85:BG140)),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ROUND((SUM(BH85:BH140)),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ROUND((SUM(BI85:BI140)),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2857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6272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6385</v>
      </c>
      <c r="E62" s="182"/>
      <c r="F62" s="182"/>
      <c r="G62" s="182"/>
      <c r="H62" s="182"/>
      <c r="I62" s="182"/>
      <c r="J62" s="183">
        <f>J109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2858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6386</v>
      </c>
      <c r="E64" s="182"/>
      <c r="F64" s="182"/>
      <c r="G64" s="182"/>
      <c r="H64" s="182"/>
      <c r="I64" s="182"/>
      <c r="J64" s="183">
        <f>J130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6387</v>
      </c>
      <c r="E65" s="182"/>
      <c r="F65" s="182"/>
      <c r="G65" s="182"/>
      <c r="H65" s="182"/>
      <c r="I65" s="182"/>
      <c r="J65" s="183">
        <f>J137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187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Revitalizace CZT Liberec - GreenNet III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rozpočtové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Liberec</v>
      </c>
      <c r="G79" s="40"/>
      <c r="H79" s="40"/>
      <c r="I79" s="32" t="s">
        <v>23</v>
      </c>
      <c r="J79" s="72" t="str">
        <f>IF(J12="","",J12)</f>
        <v>13. 6. 2024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Teplárna Liberec, a.s.</v>
      </c>
      <c r="G81" s="40"/>
      <c r="H81" s="40"/>
      <c r="I81" s="32" t="s">
        <v>32</v>
      </c>
      <c r="J81" s="36" t="str">
        <f>E21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188</v>
      </c>
      <c r="D84" s="188" t="s">
        <v>58</v>
      </c>
      <c r="E84" s="188" t="s">
        <v>54</v>
      </c>
      <c r="F84" s="188" t="s">
        <v>55</v>
      </c>
      <c r="G84" s="188" t="s">
        <v>189</v>
      </c>
      <c r="H84" s="188" t="s">
        <v>190</v>
      </c>
      <c r="I84" s="188" t="s">
        <v>191</v>
      </c>
      <c r="J84" s="188" t="s">
        <v>170</v>
      </c>
      <c r="K84" s="189" t="s">
        <v>192</v>
      </c>
      <c r="L84" s="190"/>
      <c r="M84" s="92" t="s">
        <v>19</v>
      </c>
      <c r="N84" s="93" t="s">
        <v>43</v>
      </c>
      <c r="O84" s="93" t="s">
        <v>193</v>
      </c>
      <c r="P84" s="93" t="s">
        <v>194</v>
      </c>
      <c r="Q84" s="93" t="s">
        <v>195</v>
      </c>
      <c r="R84" s="93" t="s">
        <v>196</v>
      </c>
      <c r="S84" s="93" t="s">
        <v>197</v>
      </c>
      <c r="T84" s="94" t="s">
        <v>198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199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171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72</v>
      </c>
      <c r="E86" s="199" t="s">
        <v>159</v>
      </c>
      <c r="F86" s="199" t="s">
        <v>160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P87+P109+P122+P130+P137</f>
        <v>0</v>
      </c>
      <c r="Q86" s="204"/>
      <c r="R86" s="205">
        <f>R87+R109+R122+R130+R137</f>
        <v>0</v>
      </c>
      <c r="S86" s="204"/>
      <c r="T86" s="206">
        <f>T87+T109+T122+T130+T137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238</v>
      </c>
      <c r="AT86" s="208" t="s">
        <v>72</v>
      </c>
      <c r="AU86" s="208" t="s">
        <v>73</v>
      </c>
      <c r="AY86" s="207" t="s">
        <v>202</v>
      </c>
      <c r="BK86" s="209">
        <f>BK87+BK109+BK122+BK130+BK137</f>
        <v>0</v>
      </c>
    </row>
    <row r="87" s="12" customFormat="1" ht="22.8" customHeight="1">
      <c r="A87" s="12"/>
      <c r="B87" s="196"/>
      <c r="C87" s="197"/>
      <c r="D87" s="198" t="s">
        <v>72</v>
      </c>
      <c r="E87" s="210" t="s">
        <v>6375</v>
      </c>
      <c r="F87" s="210" t="s">
        <v>6376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SUM(P88:P108)</f>
        <v>0</v>
      </c>
      <c r="Q87" s="204"/>
      <c r="R87" s="205">
        <f>SUM(R88:R108)</f>
        <v>0</v>
      </c>
      <c r="S87" s="204"/>
      <c r="T87" s="206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238</v>
      </c>
      <c r="AT87" s="208" t="s">
        <v>72</v>
      </c>
      <c r="AU87" s="208" t="s">
        <v>80</v>
      </c>
      <c r="AY87" s="207" t="s">
        <v>202</v>
      </c>
      <c r="BK87" s="209">
        <f>SUM(BK88:BK108)</f>
        <v>0</v>
      </c>
    </row>
    <row r="88" s="2" customFormat="1" ht="16.5" customHeight="1">
      <c r="A88" s="38"/>
      <c r="B88" s="39"/>
      <c r="C88" s="212" t="s">
        <v>80</v>
      </c>
      <c r="D88" s="212" t="s">
        <v>205</v>
      </c>
      <c r="E88" s="213" t="s">
        <v>6388</v>
      </c>
      <c r="F88" s="214" t="s">
        <v>6389</v>
      </c>
      <c r="G88" s="215" t="s">
        <v>3961</v>
      </c>
      <c r="H88" s="216">
        <v>1</v>
      </c>
      <c r="I88" s="217"/>
      <c r="J88" s="218">
        <f>ROUND(I88*H88,2)</f>
        <v>0</v>
      </c>
      <c r="K88" s="214" t="s">
        <v>209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4751</v>
      </c>
      <c r="AT88" s="223" t="s">
        <v>205</v>
      </c>
      <c r="AU88" s="223" t="s">
        <v>82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4751</v>
      </c>
      <c r="BM88" s="223" t="s">
        <v>6390</v>
      </c>
    </row>
    <row r="89" s="2" customFormat="1">
      <c r="A89" s="38"/>
      <c r="B89" s="39"/>
      <c r="C89" s="40"/>
      <c r="D89" s="225" t="s">
        <v>212</v>
      </c>
      <c r="E89" s="40"/>
      <c r="F89" s="226" t="s">
        <v>6391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212</v>
      </c>
      <c r="AU89" s="17" t="s">
        <v>82</v>
      </c>
    </row>
    <row r="90" s="2" customFormat="1">
      <c r="A90" s="38"/>
      <c r="B90" s="39"/>
      <c r="C90" s="40"/>
      <c r="D90" s="232" t="s">
        <v>491</v>
      </c>
      <c r="E90" s="40"/>
      <c r="F90" s="252" t="s">
        <v>6392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491</v>
      </c>
      <c r="AU90" s="17" t="s">
        <v>82</v>
      </c>
    </row>
    <row r="91" s="2" customFormat="1" ht="16.5" customHeight="1">
      <c r="A91" s="38"/>
      <c r="B91" s="39"/>
      <c r="C91" s="212" t="s">
        <v>82</v>
      </c>
      <c r="D91" s="212" t="s">
        <v>205</v>
      </c>
      <c r="E91" s="213" t="s">
        <v>6377</v>
      </c>
      <c r="F91" s="214" t="s">
        <v>6378</v>
      </c>
      <c r="G91" s="215" t="s">
        <v>3961</v>
      </c>
      <c r="H91" s="216">
        <v>1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4751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4751</v>
      </c>
      <c r="BM91" s="223" t="s">
        <v>6393</v>
      </c>
    </row>
    <row r="92" s="2" customFormat="1">
      <c r="A92" s="38"/>
      <c r="B92" s="39"/>
      <c r="C92" s="40"/>
      <c r="D92" s="225" t="s">
        <v>212</v>
      </c>
      <c r="E92" s="40"/>
      <c r="F92" s="226" t="s">
        <v>6380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2" customFormat="1" ht="16.5" customHeight="1">
      <c r="A93" s="38"/>
      <c r="B93" s="39"/>
      <c r="C93" s="212" t="s">
        <v>227</v>
      </c>
      <c r="D93" s="212" t="s">
        <v>205</v>
      </c>
      <c r="E93" s="213" t="s">
        <v>6394</v>
      </c>
      <c r="F93" s="214" t="s">
        <v>6395</v>
      </c>
      <c r="G93" s="215" t="s">
        <v>3961</v>
      </c>
      <c r="H93" s="216">
        <v>1</v>
      </c>
      <c r="I93" s="217"/>
      <c r="J93" s="218">
        <f>ROUND(I93*H93,2)</f>
        <v>0</v>
      </c>
      <c r="K93" s="214" t="s">
        <v>209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4751</v>
      </c>
      <c r="AT93" s="223" t="s">
        <v>205</v>
      </c>
      <c r="AU93" s="223" t="s">
        <v>82</v>
      </c>
      <c r="AY93" s="17" t="s">
        <v>202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4751</v>
      </c>
      <c r="BM93" s="223" t="s">
        <v>6396</v>
      </c>
    </row>
    <row r="94" s="2" customFormat="1">
      <c r="A94" s="38"/>
      <c r="B94" s="39"/>
      <c r="C94" s="40"/>
      <c r="D94" s="225" t="s">
        <v>212</v>
      </c>
      <c r="E94" s="40"/>
      <c r="F94" s="226" t="s">
        <v>6397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212</v>
      </c>
      <c r="AU94" s="17" t="s">
        <v>82</v>
      </c>
    </row>
    <row r="95" s="2" customFormat="1">
      <c r="A95" s="38"/>
      <c r="B95" s="39"/>
      <c r="C95" s="40"/>
      <c r="D95" s="232" t="s">
        <v>491</v>
      </c>
      <c r="E95" s="40"/>
      <c r="F95" s="252" t="s">
        <v>6398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491</v>
      </c>
      <c r="AU95" s="17" t="s">
        <v>82</v>
      </c>
    </row>
    <row r="96" s="2" customFormat="1" ht="16.5" customHeight="1">
      <c r="A96" s="38"/>
      <c r="B96" s="39"/>
      <c r="C96" s="212" t="s">
        <v>210</v>
      </c>
      <c r="D96" s="212" t="s">
        <v>205</v>
      </c>
      <c r="E96" s="213" t="s">
        <v>6399</v>
      </c>
      <c r="F96" s="214" t="s">
        <v>6400</v>
      </c>
      <c r="G96" s="215" t="s">
        <v>3961</v>
      </c>
      <c r="H96" s="216">
        <v>1</v>
      </c>
      <c r="I96" s="217"/>
      <c r="J96" s="218">
        <f>ROUND(I96*H96,2)</f>
        <v>0</v>
      </c>
      <c r="K96" s="214" t="s">
        <v>209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4751</v>
      </c>
      <c r="AT96" s="223" t="s">
        <v>205</v>
      </c>
      <c r="AU96" s="223" t="s">
        <v>82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4751</v>
      </c>
      <c r="BM96" s="223" t="s">
        <v>6401</v>
      </c>
    </row>
    <row r="97" s="2" customFormat="1">
      <c r="A97" s="38"/>
      <c r="B97" s="39"/>
      <c r="C97" s="40"/>
      <c r="D97" s="225" t="s">
        <v>212</v>
      </c>
      <c r="E97" s="40"/>
      <c r="F97" s="226" t="s">
        <v>6402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212</v>
      </c>
      <c r="AU97" s="17" t="s">
        <v>82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6403</v>
      </c>
      <c r="F98" s="214" t="s">
        <v>6404</v>
      </c>
      <c r="G98" s="215" t="s">
        <v>3961</v>
      </c>
      <c r="H98" s="216">
        <v>1</v>
      </c>
      <c r="I98" s="217"/>
      <c r="J98" s="218">
        <f>ROUND(I98*H98,2)</f>
        <v>0</v>
      </c>
      <c r="K98" s="214" t="s">
        <v>209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4751</v>
      </c>
      <c r="AT98" s="223" t="s">
        <v>205</v>
      </c>
      <c r="AU98" s="223" t="s">
        <v>82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4751</v>
      </c>
      <c r="BM98" s="223" t="s">
        <v>6405</v>
      </c>
    </row>
    <row r="99" s="2" customFormat="1">
      <c r="A99" s="38"/>
      <c r="B99" s="39"/>
      <c r="C99" s="40"/>
      <c r="D99" s="225" t="s">
        <v>212</v>
      </c>
      <c r="E99" s="40"/>
      <c r="F99" s="226" t="s">
        <v>6406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82</v>
      </c>
    </row>
    <row r="100" s="2" customFormat="1" ht="16.5" customHeight="1">
      <c r="A100" s="38"/>
      <c r="B100" s="39"/>
      <c r="C100" s="212" t="s">
        <v>242</v>
      </c>
      <c r="D100" s="212" t="s">
        <v>205</v>
      </c>
      <c r="E100" s="213" t="s">
        <v>6407</v>
      </c>
      <c r="F100" s="214" t="s">
        <v>6408</v>
      </c>
      <c r="G100" s="215" t="s">
        <v>3961</v>
      </c>
      <c r="H100" s="216">
        <v>1</v>
      </c>
      <c r="I100" s="217"/>
      <c r="J100" s="218">
        <f>ROUND(I100*H100,2)</f>
        <v>0</v>
      </c>
      <c r="K100" s="214" t="s">
        <v>209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4751</v>
      </c>
      <c r="AT100" s="223" t="s">
        <v>205</v>
      </c>
      <c r="AU100" s="223" t="s">
        <v>82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4751</v>
      </c>
      <c r="BM100" s="223" t="s">
        <v>6409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6410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82</v>
      </c>
    </row>
    <row r="102" s="2" customFormat="1">
      <c r="A102" s="38"/>
      <c r="B102" s="39"/>
      <c r="C102" s="40"/>
      <c r="D102" s="232" t="s">
        <v>491</v>
      </c>
      <c r="E102" s="40"/>
      <c r="F102" s="252" t="s">
        <v>6411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491</v>
      </c>
      <c r="AU102" s="17" t="s">
        <v>82</v>
      </c>
    </row>
    <row r="103" s="2" customFormat="1" ht="16.5" customHeight="1">
      <c r="A103" s="38"/>
      <c r="B103" s="39"/>
      <c r="C103" s="212" t="s">
        <v>248</v>
      </c>
      <c r="D103" s="212" t="s">
        <v>205</v>
      </c>
      <c r="E103" s="213" t="s">
        <v>6412</v>
      </c>
      <c r="F103" s="214" t="s">
        <v>6413</v>
      </c>
      <c r="G103" s="215" t="s">
        <v>3961</v>
      </c>
      <c r="H103" s="216">
        <v>1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4751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4751</v>
      </c>
      <c r="BM103" s="223" t="s">
        <v>6414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6415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>
      <c r="A105" s="38"/>
      <c r="B105" s="39"/>
      <c r="C105" s="40"/>
      <c r="D105" s="232" t="s">
        <v>491</v>
      </c>
      <c r="E105" s="40"/>
      <c r="F105" s="252" t="s">
        <v>6411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491</v>
      </c>
      <c r="AU105" s="17" t="s">
        <v>82</v>
      </c>
    </row>
    <row r="106" s="2" customFormat="1" ht="16.5" customHeight="1">
      <c r="A106" s="38"/>
      <c r="B106" s="39"/>
      <c r="C106" s="212" t="s">
        <v>203</v>
      </c>
      <c r="D106" s="212" t="s">
        <v>205</v>
      </c>
      <c r="E106" s="213" t="s">
        <v>6416</v>
      </c>
      <c r="F106" s="214" t="s">
        <v>6417</v>
      </c>
      <c r="G106" s="215" t="s">
        <v>3961</v>
      </c>
      <c r="H106" s="216">
        <v>1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4751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4751</v>
      </c>
      <c r="BM106" s="223" t="s">
        <v>6418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6419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>
      <c r="A108" s="38"/>
      <c r="B108" s="39"/>
      <c r="C108" s="40"/>
      <c r="D108" s="232" t="s">
        <v>491</v>
      </c>
      <c r="E108" s="40"/>
      <c r="F108" s="252" t="s">
        <v>6420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491</v>
      </c>
      <c r="AU108" s="17" t="s">
        <v>82</v>
      </c>
    </row>
    <row r="109" s="12" customFormat="1" ht="22.8" customHeight="1">
      <c r="A109" s="12"/>
      <c r="B109" s="196"/>
      <c r="C109" s="197"/>
      <c r="D109" s="198" t="s">
        <v>72</v>
      </c>
      <c r="E109" s="210" t="s">
        <v>6421</v>
      </c>
      <c r="F109" s="210" t="s">
        <v>6422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SUM(P110:P121)</f>
        <v>0</v>
      </c>
      <c r="Q109" s="204"/>
      <c r="R109" s="205">
        <f>SUM(R110:R121)</f>
        <v>0</v>
      </c>
      <c r="S109" s="204"/>
      <c r="T109" s="206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238</v>
      </c>
      <c r="AT109" s="208" t="s">
        <v>72</v>
      </c>
      <c r="AU109" s="208" t="s">
        <v>80</v>
      </c>
      <c r="AY109" s="207" t="s">
        <v>202</v>
      </c>
      <c r="BK109" s="209">
        <f>SUM(BK110:BK121)</f>
        <v>0</v>
      </c>
    </row>
    <row r="110" s="2" customFormat="1" ht="16.5" customHeight="1">
      <c r="A110" s="38"/>
      <c r="B110" s="39"/>
      <c r="C110" s="212" t="s">
        <v>254</v>
      </c>
      <c r="D110" s="212" t="s">
        <v>205</v>
      </c>
      <c r="E110" s="213" t="s">
        <v>6423</v>
      </c>
      <c r="F110" s="214" t="s">
        <v>6424</v>
      </c>
      <c r="G110" s="215" t="s">
        <v>6425</v>
      </c>
      <c r="H110" s="216">
        <v>1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4751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4751</v>
      </c>
      <c r="BM110" s="223" t="s">
        <v>6426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6427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 ht="16.5" customHeight="1">
      <c r="A112" s="38"/>
      <c r="B112" s="39"/>
      <c r="C112" s="212" t="s">
        <v>258</v>
      </c>
      <c r="D112" s="212" t="s">
        <v>205</v>
      </c>
      <c r="E112" s="213" t="s">
        <v>6428</v>
      </c>
      <c r="F112" s="214" t="s">
        <v>6429</v>
      </c>
      <c r="G112" s="215" t="s">
        <v>6425</v>
      </c>
      <c r="H112" s="216">
        <v>1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4751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4751</v>
      </c>
      <c r="BM112" s="223" t="s">
        <v>6430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6431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2" customFormat="1" ht="16.5" customHeight="1">
      <c r="A114" s="38"/>
      <c r="B114" s="39"/>
      <c r="C114" s="212" t="s">
        <v>262</v>
      </c>
      <c r="D114" s="212" t="s">
        <v>205</v>
      </c>
      <c r="E114" s="213" t="s">
        <v>6432</v>
      </c>
      <c r="F114" s="214" t="s">
        <v>6433</v>
      </c>
      <c r="G114" s="215" t="s">
        <v>6425</v>
      </c>
      <c r="H114" s="216">
        <v>1</v>
      </c>
      <c r="I114" s="217"/>
      <c r="J114" s="218">
        <f>ROUND(I114*H114,2)</f>
        <v>0</v>
      </c>
      <c r="K114" s="214" t="s">
        <v>209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4751</v>
      </c>
      <c r="AT114" s="223" t="s">
        <v>205</v>
      </c>
      <c r="AU114" s="223" t="s">
        <v>82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4751</v>
      </c>
      <c r="BM114" s="223" t="s">
        <v>6434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6435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82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6436</v>
      </c>
      <c r="F116" s="214" t="s">
        <v>6437</v>
      </c>
      <c r="G116" s="215" t="s">
        <v>208</v>
      </c>
      <c r="H116" s="216">
        <v>1185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4751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4751</v>
      </c>
      <c r="BM116" s="223" t="s">
        <v>6438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6439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 ht="16.5" customHeight="1">
      <c r="A118" s="38"/>
      <c r="B118" s="39"/>
      <c r="C118" s="212" t="s">
        <v>272</v>
      </c>
      <c r="D118" s="212" t="s">
        <v>205</v>
      </c>
      <c r="E118" s="213" t="s">
        <v>6440</v>
      </c>
      <c r="F118" s="214" t="s">
        <v>6441</v>
      </c>
      <c r="G118" s="215" t="s">
        <v>6425</v>
      </c>
      <c r="H118" s="216">
        <v>1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4751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4751</v>
      </c>
      <c r="BM118" s="223" t="s">
        <v>6442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6443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2" customFormat="1" ht="16.5" customHeight="1">
      <c r="A120" s="38"/>
      <c r="B120" s="39"/>
      <c r="C120" s="212" t="s">
        <v>277</v>
      </c>
      <c r="D120" s="212" t="s">
        <v>205</v>
      </c>
      <c r="E120" s="213" t="s">
        <v>6444</v>
      </c>
      <c r="F120" s="214" t="s">
        <v>6445</v>
      </c>
      <c r="G120" s="215" t="s">
        <v>6425</v>
      </c>
      <c r="H120" s="216">
        <v>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4751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4751</v>
      </c>
      <c r="BM120" s="223" t="s">
        <v>6446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6447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4746</v>
      </c>
      <c r="F122" s="210" t="s">
        <v>4747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SUM(P123:P129)</f>
        <v>0</v>
      </c>
      <c r="Q122" s="204"/>
      <c r="R122" s="205">
        <f>SUM(R123:R129)</f>
        <v>0</v>
      </c>
      <c r="S122" s="204"/>
      <c r="T122" s="206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238</v>
      </c>
      <c r="AT122" s="208" t="s">
        <v>72</v>
      </c>
      <c r="AU122" s="208" t="s">
        <v>80</v>
      </c>
      <c r="AY122" s="207" t="s">
        <v>202</v>
      </c>
      <c r="BK122" s="209">
        <f>SUM(BK123:BK129)</f>
        <v>0</v>
      </c>
    </row>
    <row r="123" s="2" customFormat="1" ht="16.5" customHeight="1">
      <c r="A123" s="38"/>
      <c r="B123" s="39"/>
      <c r="C123" s="212" t="s">
        <v>283</v>
      </c>
      <c r="D123" s="212" t="s">
        <v>205</v>
      </c>
      <c r="E123" s="213" t="s">
        <v>6448</v>
      </c>
      <c r="F123" s="214" t="s">
        <v>6449</v>
      </c>
      <c r="G123" s="215" t="s">
        <v>3961</v>
      </c>
      <c r="H123" s="216">
        <v>1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4751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4751</v>
      </c>
      <c r="BM123" s="223" t="s">
        <v>6450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6451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12" t="s">
        <v>235</v>
      </c>
      <c r="D125" s="212" t="s">
        <v>205</v>
      </c>
      <c r="E125" s="213" t="s">
        <v>6452</v>
      </c>
      <c r="F125" s="214" t="s">
        <v>6453</v>
      </c>
      <c r="G125" s="215" t="s">
        <v>3961</v>
      </c>
      <c r="H125" s="216">
        <v>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4751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4751</v>
      </c>
      <c r="BM125" s="223" t="s">
        <v>6454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6455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290</v>
      </c>
      <c r="D127" s="212" t="s">
        <v>205</v>
      </c>
      <c r="E127" s="213" t="s">
        <v>6456</v>
      </c>
      <c r="F127" s="214" t="s">
        <v>6457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4751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4751</v>
      </c>
      <c r="BM127" s="223" t="s">
        <v>6458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6459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>
      <c r="A129" s="38"/>
      <c r="B129" s="39"/>
      <c r="C129" s="40"/>
      <c r="D129" s="232" t="s">
        <v>491</v>
      </c>
      <c r="E129" s="40"/>
      <c r="F129" s="252" t="s">
        <v>6460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491</v>
      </c>
      <c r="AU129" s="17" t="s">
        <v>82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6461</v>
      </c>
      <c r="F130" s="210" t="s">
        <v>6462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SUM(P131:P136)</f>
        <v>0</v>
      </c>
      <c r="Q130" s="204"/>
      <c r="R130" s="205">
        <f>SUM(R131:R136)</f>
        <v>0</v>
      </c>
      <c r="S130" s="204"/>
      <c r="T130" s="20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238</v>
      </c>
      <c r="AT130" s="208" t="s">
        <v>72</v>
      </c>
      <c r="AU130" s="208" t="s">
        <v>80</v>
      </c>
      <c r="AY130" s="207" t="s">
        <v>202</v>
      </c>
      <c r="BK130" s="209">
        <f>SUM(BK131:BK136)</f>
        <v>0</v>
      </c>
    </row>
    <row r="131" s="2" customFormat="1" ht="16.5" customHeight="1">
      <c r="A131" s="38"/>
      <c r="B131" s="39"/>
      <c r="C131" s="212" t="s">
        <v>294</v>
      </c>
      <c r="D131" s="212" t="s">
        <v>205</v>
      </c>
      <c r="E131" s="213" t="s">
        <v>6463</v>
      </c>
      <c r="F131" s="214" t="s">
        <v>6462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4751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4751</v>
      </c>
      <c r="BM131" s="223" t="s">
        <v>6464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6465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>
      <c r="A133" s="38"/>
      <c r="B133" s="39"/>
      <c r="C133" s="40"/>
      <c r="D133" s="232" t="s">
        <v>491</v>
      </c>
      <c r="E133" s="40"/>
      <c r="F133" s="252" t="s">
        <v>6466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491</v>
      </c>
      <c r="AU133" s="17" t="s">
        <v>82</v>
      </c>
    </row>
    <row r="134" s="2" customFormat="1" ht="16.5" customHeight="1">
      <c r="A134" s="38"/>
      <c r="B134" s="39"/>
      <c r="C134" s="212" t="s">
        <v>298</v>
      </c>
      <c r="D134" s="212" t="s">
        <v>205</v>
      </c>
      <c r="E134" s="213" t="s">
        <v>6467</v>
      </c>
      <c r="F134" s="214" t="s">
        <v>6468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4751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4751</v>
      </c>
      <c r="BM134" s="223" t="s">
        <v>6469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6470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>
      <c r="A136" s="38"/>
      <c r="B136" s="39"/>
      <c r="C136" s="40"/>
      <c r="D136" s="232" t="s">
        <v>491</v>
      </c>
      <c r="E136" s="40"/>
      <c r="F136" s="252" t="s">
        <v>6471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491</v>
      </c>
      <c r="AU136" s="17" t="s">
        <v>82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6472</v>
      </c>
      <c r="F137" s="210" t="s">
        <v>6473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SUM(P138:P140)</f>
        <v>0</v>
      </c>
      <c r="Q137" s="204"/>
      <c r="R137" s="205">
        <f>SUM(R138:R140)</f>
        <v>0</v>
      </c>
      <c r="S137" s="204"/>
      <c r="T137" s="206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238</v>
      </c>
      <c r="AT137" s="208" t="s">
        <v>72</v>
      </c>
      <c r="AU137" s="208" t="s">
        <v>80</v>
      </c>
      <c r="AY137" s="207" t="s">
        <v>202</v>
      </c>
      <c r="BK137" s="209">
        <f>SUM(BK138:BK140)</f>
        <v>0</v>
      </c>
    </row>
    <row r="138" s="2" customFormat="1" ht="16.5" customHeight="1">
      <c r="A138" s="38"/>
      <c r="B138" s="39"/>
      <c r="C138" s="212" t="s">
        <v>302</v>
      </c>
      <c r="D138" s="212" t="s">
        <v>205</v>
      </c>
      <c r="E138" s="213" t="s">
        <v>6474</v>
      </c>
      <c r="F138" s="214" t="s">
        <v>6473</v>
      </c>
      <c r="G138" s="215" t="s">
        <v>3961</v>
      </c>
      <c r="H138" s="216">
        <v>1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4751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4751</v>
      </c>
      <c r="BM138" s="223" t="s">
        <v>6475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6476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2" customFormat="1">
      <c r="A140" s="38"/>
      <c r="B140" s="39"/>
      <c r="C140" s="40"/>
      <c r="D140" s="232" t="s">
        <v>491</v>
      </c>
      <c r="E140" s="40"/>
      <c r="F140" s="252" t="s">
        <v>6477</v>
      </c>
      <c r="G140" s="40"/>
      <c r="H140" s="40"/>
      <c r="I140" s="227"/>
      <c r="J140" s="40"/>
      <c r="K140" s="40"/>
      <c r="L140" s="44"/>
      <c r="M140" s="253"/>
      <c r="N140" s="254"/>
      <c r="O140" s="255"/>
      <c r="P140" s="255"/>
      <c r="Q140" s="255"/>
      <c r="R140" s="255"/>
      <c r="S140" s="255"/>
      <c r="T140" s="256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491</v>
      </c>
      <c r="AU140" s="17" t="s">
        <v>82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fZQrWsIMB3bwSaFgw9Xj4+9frITt7U0B1qwBDAys95H95ktDtOasaNjtHyWMA7P6hZtPQJ2qrLhFHkRtX5JSlg==" hashValue="ztlGYX0Gu3qleiLMFz1kq6twN7QNalchVz0DyInLRD2QYxR26Nn67riO2wQt95LnpcNb9P8GNIiUZuRtpGpNBg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103000"/>
    <hyperlink ref="F92" r:id="rId2" display="https://podminky.urs.cz/item/CS_URS_2024_01/012203000"/>
    <hyperlink ref="F94" r:id="rId3" display="https://podminky.urs.cz/item/CS_URS_2024_01/012303000"/>
    <hyperlink ref="F97" r:id="rId4" display="https://podminky.urs.cz/item/CS_URS_2024_01/013203000"/>
    <hyperlink ref="F99" r:id="rId5" display="https://podminky.urs.cz/item/CS_URS_2024_01/013254000"/>
    <hyperlink ref="F101" r:id="rId6" display="https://podminky.urs.cz/item/CS_URS_2024_01/013274000"/>
    <hyperlink ref="F104" r:id="rId7" display="https://podminky.urs.cz/item/CS_URS_2024_01/013284000"/>
    <hyperlink ref="F107" r:id="rId8" display="https://podminky.urs.cz/item/CS_URS_2024_01/013294000"/>
    <hyperlink ref="F111" r:id="rId9" display="https://podminky.urs.cz/item/CS_URS_2024_01/031002000"/>
    <hyperlink ref="F113" r:id="rId10" display="https://podminky.urs.cz/item/CS_URS_2024_01/032002000"/>
    <hyperlink ref="F115" r:id="rId11" display="https://podminky.urs.cz/item/CS_URS_2024_01/033002000"/>
    <hyperlink ref="F117" r:id="rId12" display="https://podminky.urs.cz/item/CS_URS_2024_01/034103000"/>
    <hyperlink ref="F119" r:id="rId13" display="https://podminky.urs.cz/item/CS_URS_2024_01/035002000"/>
    <hyperlink ref="F121" r:id="rId14" display="https://podminky.urs.cz/item/CS_URS_2024_01/039002000"/>
    <hyperlink ref="F124" r:id="rId15" display="https://podminky.urs.cz/item/CS_URS_2024_01/041403000"/>
    <hyperlink ref="F126" r:id="rId16" display="https://podminky.urs.cz/item/CS_URS_2024_01/043154000"/>
    <hyperlink ref="F128" r:id="rId17" display="https://podminky.urs.cz/item/CS_URS_2024_01/045203000"/>
    <hyperlink ref="F132" r:id="rId18" display="https://podminky.urs.cz/item/CS_URS_2024_01/060001000"/>
    <hyperlink ref="F135" r:id="rId19" display="https://podminky.urs.cz/item/CS_URS_2024_01/070001000"/>
    <hyperlink ref="F13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4" customFormat="1" ht="45" customHeight="1">
      <c r="B3" s="265"/>
      <c r="C3" s="266" t="s">
        <v>6478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6479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6480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6481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6482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6483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6484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6485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6486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6487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6488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145</v>
      </c>
      <c r="F18" s="272" t="s">
        <v>6489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79</v>
      </c>
      <c r="F19" s="272" t="s">
        <v>6490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93</v>
      </c>
      <c r="F20" s="272" t="s">
        <v>6491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161</v>
      </c>
      <c r="F21" s="272" t="s">
        <v>6492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6493</v>
      </c>
      <c r="F22" s="272" t="s">
        <v>6494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86</v>
      </c>
      <c r="F23" s="272" t="s">
        <v>6495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6496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6497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6498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6499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6500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6501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6502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6503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6504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188</v>
      </c>
      <c r="F36" s="272"/>
      <c r="G36" s="272" t="s">
        <v>6505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6506</v>
      </c>
      <c r="F37" s="272"/>
      <c r="G37" s="272" t="s">
        <v>6507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6508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6509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189</v>
      </c>
      <c r="F40" s="272"/>
      <c r="G40" s="272" t="s">
        <v>6510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190</v>
      </c>
      <c r="F41" s="272"/>
      <c r="G41" s="272" t="s">
        <v>6511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6512</v>
      </c>
      <c r="F42" s="272"/>
      <c r="G42" s="272" t="s">
        <v>6513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6514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6515</v>
      </c>
      <c r="F44" s="272"/>
      <c r="G44" s="272" t="s">
        <v>6516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192</v>
      </c>
      <c r="F45" s="272"/>
      <c r="G45" s="272" t="s">
        <v>6517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6518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6519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6520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6521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6522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6523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6524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6525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6526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6527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6528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6529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6530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6531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6532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6533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6534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6535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6536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6537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6538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6539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6540</v>
      </c>
      <c r="D76" s="290"/>
      <c r="E76" s="290"/>
      <c r="F76" s="290" t="s">
        <v>6541</v>
      </c>
      <c r="G76" s="291"/>
      <c r="H76" s="290" t="s">
        <v>55</v>
      </c>
      <c r="I76" s="290" t="s">
        <v>58</v>
      </c>
      <c r="J76" s="290" t="s">
        <v>6542</v>
      </c>
      <c r="K76" s="289"/>
    </row>
    <row r="77" s="1" customFormat="1" ht="17.25" customHeight="1">
      <c r="B77" s="287"/>
      <c r="C77" s="292" t="s">
        <v>6543</v>
      </c>
      <c r="D77" s="292"/>
      <c r="E77" s="292"/>
      <c r="F77" s="293" t="s">
        <v>6544</v>
      </c>
      <c r="G77" s="294"/>
      <c r="H77" s="292"/>
      <c r="I77" s="292"/>
      <c r="J77" s="292" t="s">
        <v>6545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6546</v>
      </c>
      <c r="G79" s="299"/>
      <c r="H79" s="275" t="s">
        <v>6547</v>
      </c>
      <c r="I79" s="275" t="s">
        <v>6548</v>
      </c>
      <c r="J79" s="275">
        <v>20</v>
      </c>
      <c r="K79" s="289"/>
    </row>
    <row r="80" s="1" customFormat="1" ht="15" customHeight="1">
      <c r="B80" s="287"/>
      <c r="C80" s="275" t="s">
        <v>6549</v>
      </c>
      <c r="D80" s="275"/>
      <c r="E80" s="275"/>
      <c r="F80" s="298" t="s">
        <v>6546</v>
      </c>
      <c r="G80" s="299"/>
      <c r="H80" s="275" t="s">
        <v>6550</v>
      </c>
      <c r="I80" s="275" t="s">
        <v>6548</v>
      </c>
      <c r="J80" s="275">
        <v>120</v>
      </c>
      <c r="K80" s="289"/>
    </row>
    <row r="81" s="1" customFormat="1" ht="15" customHeight="1">
      <c r="B81" s="300"/>
      <c r="C81" s="275" t="s">
        <v>6551</v>
      </c>
      <c r="D81" s="275"/>
      <c r="E81" s="275"/>
      <c r="F81" s="298" t="s">
        <v>6552</v>
      </c>
      <c r="G81" s="299"/>
      <c r="H81" s="275" t="s">
        <v>6553</v>
      </c>
      <c r="I81" s="275" t="s">
        <v>6548</v>
      </c>
      <c r="J81" s="275">
        <v>50</v>
      </c>
      <c r="K81" s="289"/>
    </row>
    <row r="82" s="1" customFormat="1" ht="15" customHeight="1">
      <c r="B82" s="300"/>
      <c r="C82" s="275" t="s">
        <v>6554</v>
      </c>
      <c r="D82" s="275"/>
      <c r="E82" s="275"/>
      <c r="F82" s="298" t="s">
        <v>6546</v>
      </c>
      <c r="G82" s="299"/>
      <c r="H82" s="275" t="s">
        <v>6555</v>
      </c>
      <c r="I82" s="275" t="s">
        <v>6556</v>
      </c>
      <c r="J82" s="275"/>
      <c r="K82" s="289"/>
    </row>
    <row r="83" s="1" customFormat="1" ht="15" customHeight="1">
      <c r="B83" s="300"/>
      <c r="C83" s="301" t="s">
        <v>6557</v>
      </c>
      <c r="D83" s="301"/>
      <c r="E83" s="301"/>
      <c r="F83" s="302" t="s">
        <v>6552</v>
      </c>
      <c r="G83" s="301"/>
      <c r="H83" s="301" t="s">
        <v>6558</v>
      </c>
      <c r="I83" s="301" t="s">
        <v>6548</v>
      </c>
      <c r="J83" s="301">
        <v>15</v>
      </c>
      <c r="K83" s="289"/>
    </row>
    <row r="84" s="1" customFormat="1" ht="15" customHeight="1">
      <c r="B84" s="300"/>
      <c r="C84" s="301" t="s">
        <v>6559</v>
      </c>
      <c r="D84" s="301"/>
      <c r="E84" s="301"/>
      <c r="F84" s="302" t="s">
        <v>6552</v>
      </c>
      <c r="G84" s="301"/>
      <c r="H84" s="301" t="s">
        <v>6560</v>
      </c>
      <c r="I84" s="301" t="s">
        <v>6548</v>
      </c>
      <c r="J84" s="301">
        <v>15</v>
      </c>
      <c r="K84" s="289"/>
    </row>
    <row r="85" s="1" customFormat="1" ht="15" customHeight="1">
      <c r="B85" s="300"/>
      <c r="C85" s="301" t="s">
        <v>6561</v>
      </c>
      <c r="D85" s="301"/>
      <c r="E85" s="301"/>
      <c r="F85" s="302" t="s">
        <v>6552</v>
      </c>
      <c r="G85" s="301"/>
      <c r="H85" s="301" t="s">
        <v>6562</v>
      </c>
      <c r="I85" s="301" t="s">
        <v>6548</v>
      </c>
      <c r="J85" s="301">
        <v>20</v>
      </c>
      <c r="K85" s="289"/>
    </row>
    <row r="86" s="1" customFormat="1" ht="15" customHeight="1">
      <c r="B86" s="300"/>
      <c r="C86" s="301" t="s">
        <v>6563</v>
      </c>
      <c r="D86" s="301"/>
      <c r="E86" s="301"/>
      <c r="F86" s="302" t="s">
        <v>6552</v>
      </c>
      <c r="G86" s="301"/>
      <c r="H86" s="301" t="s">
        <v>6564</v>
      </c>
      <c r="I86" s="301" t="s">
        <v>6548</v>
      </c>
      <c r="J86" s="301">
        <v>20</v>
      </c>
      <c r="K86" s="289"/>
    </row>
    <row r="87" s="1" customFormat="1" ht="15" customHeight="1">
      <c r="B87" s="300"/>
      <c r="C87" s="275" t="s">
        <v>6565</v>
      </c>
      <c r="D87" s="275"/>
      <c r="E87" s="275"/>
      <c r="F87" s="298" t="s">
        <v>6552</v>
      </c>
      <c r="G87" s="299"/>
      <c r="H87" s="275" t="s">
        <v>6566</v>
      </c>
      <c r="I87" s="275" t="s">
        <v>6548</v>
      </c>
      <c r="J87" s="275">
        <v>50</v>
      </c>
      <c r="K87" s="289"/>
    </row>
    <row r="88" s="1" customFormat="1" ht="15" customHeight="1">
      <c r="B88" s="300"/>
      <c r="C88" s="275" t="s">
        <v>6567</v>
      </c>
      <c r="D88" s="275"/>
      <c r="E88" s="275"/>
      <c r="F88" s="298" t="s">
        <v>6552</v>
      </c>
      <c r="G88" s="299"/>
      <c r="H88" s="275" t="s">
        <v>6568</v>
      </c>
      <c r="I88" s="275" t="s">
        <v>6548</v>
      </c>
      <c r="J88" s="275">
        <v>20</v>
      </c>
      <c r="K88" s="289"/>
    </row>
    <row r="89" s="1" customFormat="1" ht="15" customHeight="1">
      <c r="B89" s="300"/>
      <c r="C89" s="275" t="s">
        <v>6569</v>
      </c>
      <c r="D89" s="275"/>
      <c r="E89" s="275"/>
      <c r="F89" s="298" t="s">
        <v>6552</v>
      </c>
      <c r="G89" s="299"/>
      <c r="H89" s="275" t="s">
        <v>6570</v>
      </c>
      <c r="I89" s="275" t="s">
        <v>6548</v>
      </c>
      <c r="J89" s="275">
        <v>20</v>
      </c>
      <c r="K89" s="289"/>
    </row>
    <row r="90" s="1" customFormat="1" ht="15" customHeight="1">
      <c r="B90" s="300"/>
      <c r="C90" s="275" t="s">
        <v>6571</v>
      </c>
      <c r="D90" s="275"/>
      <c r="E90" s="275"/>
      <c r="F90" s="298" t="s">
        <v>6552</v>
      </c>
      <c r="G90" s="299"/>
      <c r="H90" s="275" t="s">
        <v>6572</v>
      </c>
      <c r="I90" s="275" t="s">
        <v>6548</v>
      </c>
      <c r="J90" s="275">
        <v>50</v>
      </c>
      <c r="K90" s="289"/>
    </row>
    <row r="91" s="1" customFormat="1" ht="15" customHeight="1">
      <c r="B91" s="300"/>
      <c r="C91" s="275" t="s">
        <v>6573</v>
      </c>
      <c r="D91" s="275"/>
      <c r="E91" s="275"/>
      <c r="F91" s="298" t="s">
        <v>6552</v>
      </c>
      <c r="G91" s="299"/>
      <c r="H91" s="275" t="s">
        <v>6573</v>
      </c>
      <c r="I91" s="275" t="s">
        <v>6548</v>
      </c>
      <c r="J91" s="275">
        <v>50</v>
      </c>
      <c r="K91" s="289"/>
    </row>
    <row r="92" s="1" customFormat="1" ht="15" customHeight="1">
      <c r="B92" s="300"/>
      <c r="C92" s="275" t="s">
        <v>6574</v>
      </c>
      <c r="D92" s="275"/>
      <c r="E92" s="275"/>
      <c r="F92" s="298" t="s">
        <v>6552</v>
      </c>
      <c r="G92" s="299"/>
      <c r="H92" s="275" t="s">
        <v>6575</v>
      </c>
      <c r="I92" s="275" t="s">
        <v>6548</v>
      </c>
      <c r="J92" s="275">
        <v>255</v>
      </c>
      <c r="K92" s="289"/>
    </row>
    <row r="93" s="1" customFormat="1" ht="15" customHeight="1">
      <c r="B93" s="300"/>
      <c r="C93" s="275" t="s">
        <v>6576</v>
      </c>
      <c r="D93" s="275"/>
      <c r="E93" s="275"/>
      <c r="F93" s="298" t="s">
        <v>6546</v>
      </c>
      <c r="G93" s="299"/>
      <c r="H93" s="275" t="s">
        <v>6577</v>
      </c>
      <c r="I93" s="275" t="s">
        <v>6578</v>
      </c>
      <c r="J93" s="275"/>
      <c r="K93" s="289"/>
    </row>
    <row r="94" s="1" customFormat="1" ht="15" customHeight="1">
      <c r="B94" s="300"/>
      <c r="C94" s="275" t="s">
        <v>6579</v>
      </c>
      <c r="D94" s="275"/>
      <c r="E94" s="275"/>
      <c r="F94" s="298" t="s">
        <v>6546</v>
      </c>
      <c r="G94" s="299"/>
      <c r="H94" s="275" t="s">
        <v>6580</v>
      </c>
      <c r="I94" s="275" t="s">
        <v>6581</v>
      </c>
      <c r="J94" s="275"/>
      <c r="K94" s="289"/>
    </row>
    <row r="95" s="1" customFormat="1" ht="15" customHeight="1">
      <c r="B95" s="300"/>
      <c r="C95" s="275" t="s">
        <v>6582</v>
      </c>
      <c r="D95" s="275"/>
      <c r="E95" s="275"/>
      <c r="F95" s="298" t="s">
        <v>6546</v>
      </c>
      <c r="G95" s="299"/>
      <c r="H95" s="275" t="s">
        <v>6582</v>
      </c>
      <c r="I95" s="275" t="s">
        <v>6581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6546</v>
      </c>
      <c r="G96" s="299"/>
      <c r="H96" s="275" t="s">
        <v>6583</v>
      </c>
      <c r="I96" s="275" t="s">
        <v>6581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6546</v>
      </c>
      <c r="G97" s="299"/>
      <c r="H97" s="275" t="s">
        <v>6584</v>
      </c>
      <c r="I97" s="275" t="s">
        <v>6581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6585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6540</v>
      </c>
      <c r="D103" s="290"/>
      <c r="E103" s="290"/>
      <c r="F103" s="290" t="s">
        <v>6541</v>
      </c>
      <c r="G103" s="291"/>
      <c r="H103" s="290" t="s">
        <v>55</v>
      </c>
      <c r="I103" s="290" t="s">
        <v>58</v>
      </c>
      <c r="J103" s="290" t="s">
        <v>6542</v>
      </c>
      <c r="K103" s="289"/>
    </row>
    <row r="104" s="1" customFormat="1" ht="17.25" customHeight="1">
      <c r="B104" s="287"/>
      <c r="C104" s="292" t="s">
        <v>6543</v>
      </c>
      <c r="D104" s="292"/>
      <c r="E104" s="292"/>
      <c r="F104" s="293" t="s">
        <v>6544</v>
      </c>
      <c r="G104" s="294"/>
      <c r="H104" s="292"/>
      <c r="I104" s="292"/>
      <c r="J104" s="292" t="s">
        <v>6545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6546</v>
      </c>
      <c r="G106" s="275"/>
      <c r="H106" s="275" t="s">
        <v>6586</v>
      </c>
      <c r="I106" s="275" t="s">
        <v>6548</v>
      </c>
      <c r="J106" s="275">
        <v>20</v>
      </c>
      <c r="K106" s="289"/>
    </row>
    <row r="107" s="1" customFormat="1" ht="15" customHeight="1">
      <c r="B107" s="287"/>
      <c r="C107" s="275" t="s">
        <v>6549</v>
      </c>
      <c r="D107" s="275"/>
      <c r="E107" s="275"/>
      <c r="F107" s="298" t="s">
        <v>6546</v>
      </c>
      <c r="G107" s="275"/>
      <c r="H107" s="275" t="s">
        <v>6586</v>
      </c>
      <c r="I107" s="275" t="s">
        <v>6548</v>
      </c>
      <c r="J107" s="275">
        <v>120</v>
      </c>
      <c r="K107" s="289"/>
    </row>
    <row r="108" s="1" customFormat="1" ht="15" customHeight="1">
      <c r="B108" s="300"/>
      <c r="C108" s="275" t="s">
        <v>6551</v>
      </c>
      <c r="D108" s="275"/>
      <c r="E108" s="275"/>
      <c r="F108" s="298" t="s">
        <v>6552</v>
      </c>
      <c r="G108" s="275"/>
      <c r="H108" s="275" t="s">
        <v>6586</v>
      </c>
      <c r="I108" s="275" t="s">
        <v>6548</v>
      </c>
      <c r="J108" s="275">
        <v>50</v>
      </c>
      <c r="K108" s="289"/>
    </row>
    <row r="109" s="1" customFormat="1" ht="15" customHeight="1">
      <c r="B109" s="300"/>
      <c r="C109" s="275" t="s">
        <v>6554</v>
      </c>
      <c r="D109" s="275"/>
      <c r="E109" s="275"/>
      <c r="F109" s="298" t="s">
        <v>6546</v>
      </c>
      <c r="G109" s="275"/>
      <c r="H109" s="275" t="s">
        <v>6586</v>
      </c>
      <c r="I109" s="275" t="s">
        <v>6556</v>
      </c>
      <c r="J109" s="275"/>
      <c r="K109" s="289"/>
    </row>
    <row r="110" s="1" customFormat="1" ht="15" customHeight="1">
      <c r="B110" s="300"/>
      <c r="C110" s="275" t="s">
        <v>6565</v>
      </c>
      <c r="D110" s="275"/>
      <c r="E110" s="275"/>
      <c r="F110" s="298" t="s">
        <v>6552</v>
      </c>
      <c r="G110" s="275"/>
      <c r="H110" s="275" t="s">
        <v>6586</v>
      </c>
      <c r="I110" s="275" t="s">
        <v>6548</v>
      </c>
      <c r="J110" s="275">
        <v>50</v>
      </c>
      <c r="K110" s="289"/>
    </row>
    <row r="111" s="1" customFormat="1" ht="15" customHeight="1">
      <c r="B111" s="300"/>
      <c r="C111" s="275" t="s">
        <v>6573</v>
      </c>
      <c r="D111" s="275"/>
      <c r="E111" s="275"/>
      <c r="F111" s="298" t="s">
        <v>6552</v>
      </c>
      <c r="G111" s="275"/>
      <c r="H111" s="275" t="s">
        <v>6586</v>
      </c>
      <c r="I111" s="275" t="s">
        <v>6548</v>
      </c>
      <c r="J111" s="275">
        <v>50</v>
      </c>
      <c r="K111" s="289"/>
    </row>
    <row r="112" s="1" customFormat="1" ht="15" customHeight="1">
      <c r="B112" s="300"/>
      <c r="C112" s="275" t="s">
        <v>6571</v>
      </c>
      <c r="D112" s="275"/>
      <c r="E112" s="275"/>
      <c r="F112" s="298" t="s">
        <v>6552</v>
      </c>
      <c r="G112" s="275"/>
      <c r="H112" s="275" t="s">
        <v>6586</v>
      </c>
      <c r="I112" s="275" t="s">
        <v>6548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6546</v>
      </c>
      <c r="G113" s="275"/>
      <c r="H113" s="275" t="s">
        <v>6587</v>
      </c>
      <c r="I113" s="275" t="s">
        <v>6548</v>
      </c>
      <c r="J113" s="275">
        <v>20</v>
      </c>
      <c r="K113" s="289"/>
    </row>
    <row r="114" s="1" customFormat="1" ht="15" customHeight="1">
      <c r="B114" s="300"/>
      <c r="C114" s="275" t="s">
        <v>6588</v>
      </c>
      <c r="D114" s="275"/>
      <c r="E114" s="275"/>
      <c r="F114" s="298" t="s">
        <v>6546</v>
      </c>
      <c r="G114" s="275"/>
      <c r="H114" s="275" t="s">
        <v>6589</v>
      </c>
      <c r="I114" s="275" t="s">
        <v>6548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6546</v>
      </c>
      <c r="G115" s="275"/>
      <c r="H115" s="275" t="s">
        <v>6590</v>
      </c>
      <c r="I115" s="275" t="s">
        <v>6581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6546</v>
      </c>
      <c r="G116" s="275"/>
      <c r="H116" s="275" t="s">
        <v>6591</v>
      </c>
      <c r="I116" s="275" t="s">
        <v>6581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6546</v>
      </c>
      <c r="G117" s="275"/>
      <c r="H117" s="275" t="s">
        <v>6592</v>
      </c>
      <c r="I117" s="275" t="s">
        <v>6593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6594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6540</v>
      </c>
      <c r="D123" s="290"/>
      <c r="E123" s="290"/>
      <c r="F123" s="290" t="s">
        <v>6541</v>
      </c>
      <c r="G123" s="291"/>
      <c r="H123" s="290" t="s">
        <v>55</v>
      </c>
      <c r="I123" s="290" t="s">
        <v>58</v>
      </c>
      <c r="J123" s="290" t="s">
        <v>6542</v>
      </c>
      <c r="K123" s="319"/>
    </row>
    <row r="124" s="1" customFormat="1" ht="17.25" customHeight="1">
      <c r="B124" s="318"/>
      <c r="C124" s="292" t="s">
        <v>6543</v>
      </c>
      <c r="D124" s="292"/>
      <c r="E124" s="292"/>
      <c r="F124" s="293" t="s">
        <v>6544</v>
      </c>
      <c r="G124" s="294"/>
      <c r="H124" s="292"/>
      <c r="I124" s="292"/>
      <c r="J124" s="292" t="s">
        <v>6545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6549</v>
      </c>
      <c r="D126" s="297"/>
      <c r="E126" s="297"/>
      <c r="F126" s="298" t="s">
        <v>6546</v>
      </c>
      <c r="G126" s="275"/>
      <c r="H126" s="275" t="s">
        <v>6586</v>
      </c>
      <c r="I126" s="275" t="s">
        <v>6548</v>
      </c>
      <c r="J126" s="275">
        <v>120</v>
      </c>
      <c r="K126" s="323"/>
    </row>
    <row r="127" s="1" customFormat="1" ht="15" customHeight="1">
      <c r="B127" s="320"/>
      <c r="C127" s="275" t="s">
        <v>6595</v>
      </c>
      <c r="D127" s="275"/>
      <c r="E127" s="275"/>
      <c r="F127" s="298" t="s">
        <v>6546</v>
      </c>
      <c r="G127" s="275"/>
      <c r="H127" s="275" t="s">
        <v>6596</v>
      </c>
      <c r="I127" s="275" t="s">
        <v>6548</v>
      </c>
      <c r="J127" s="275" t="s">
        <v>6597</v>
      </c>
      <c r="K127" s="323"/>
    </row>
    <row r="128" s="1" customFormat="1" ht="15" customHeight="1">
      <c r="B128" s="320"/>
      <c r="C128" s="275" t="s">
        <v>86</v>
      </c>
      <c r="D128" s="275"/>
      <c r="E128" s="275"/>
      <c r="F128" s="298" t="s">
        <v>6546</v>
      </c>
      <c r="G128" s="275"/>
      <c r="H128" s="275" t="s">
        <v>6598</v>
      </c>
      <c r="I128" s="275" t="s">
        <v>6548</v>
      </c>
      <c r="J128" s="275" t="s">
        <v>6597</v>
      </c>
      <c r="K128" s="323"/>
    </row>
    <row r="129" s="1" customFormat="1" ht="15" customHeight="1">
      <c r="B129" s="320"/>
      <c r="C129" s="275" t="s">
        <v>6557</v>
      </c>
      <c r="D129" s="275"/>
      <c r="E129" s="275"/>
      <c r="F129" s="298" t="s">
        <v>6552</v>
      </c>
      <c r="G129" s="275"/>
      <c r="H129" s="275" t="s">
        <v>6558</v>
      </c>
      <c r="I129" s="275" t="s">
        <v>6548</v>
      </c>
      <c r="J129" s="275">
        <v>15</v>
      </c>
      <c r="K129" s="323"/>
    </row>
    <row r="130" s="1" customFormat="1" ht="15" customHeight="1">
      <c r="B130" s="320"/>
      <c r="C130" s="301" t="s">
        <v>6559</v>
      </c>
      <c r="D130" s="301"/>
      <c r="E130" s="301"/>
      <c r="F130" s="302" t="s">
        <v>6552</v>
      </c>
      <c r="G130" s="301"/>
      <c r="H130" s="301" t="s">
        <v>6560</v>
      </c>
      <c r="I130" s="301" t="s">
        <v>6548</v>
      </c>
      <c r="J130" s="301">
        <v>15</v>
      </c>
      <c r="K130" s="323"/>
    </row>
    <row r="131" s="1" customFormat="1" ht="15" customHeight="1">
      <c r="B131" s="320"/>
      <c r="C131" s="301" t="s">
        <v>6561</v>
      </c>
      <c r="D131" s="301"/>
      <c r="E131" s="301"/>
      <c r="F131" s="302" t="s">
        <v>6552</v>
      </c>
      <c r="G131" s="301"/>
      <c r="H131" s="301" t="s">
        <v>6562</v>
      </c>
      <c r="I131" s="301" t="s">
        <v>6548</v>
      </c>
      <c r="J131" s="301">
        <v>20</v>
      </c>
      <c r="K131" s="323"/>
    </row>
    <row r="132" s="1" customFormat="1" ht="15" customHeight="1">
      <c r="B132" s="320"/>
      <c r="C132" s="301" t="s">
        <v>6563</v>
      </c>
      <c r="D132" s="301"/>
      <c r="E132" s="301"/>
      <c r="F132" s="302" t="s">
        <v>6552</v>
      </c>
      <c r="G132" s="301"/>
      <c r="H132" s="301" t="s">
        <v>6564</v>
      </c>
      <c r="I132" s="301" t="s">
        <v>6548</v>
      </c>
      <c r="J132" s="301">
        <v>20</v>
      </c>
      <c r="K132" s="323"/>
    </row>
    <row r="133" s="1" customFormat="1" ht="15" customHeight="1">
      <c r="B133" s="320"/>
      <c r="C133" s="275" t="s">
        <v>6551</v>
      </c>
      <c r="D133" s="275"/>
      <c r="E133" s="275"/>
      <c r="F133" s="298" t="s">
        <v>6552</v>
      </c>
      <c r="G133" s="275"/>
      <c r="H133" s="275" t="s">
        <v>6586</v>
      </c>
      <c r="I133" s="275" t="s">
        <v>6548</v>
      </c>
      <c r="J133" s="275">
        <v>50</v>
      </c>
      <c r="K133" s="323"/>
    </row>
    <row r="134" s="1" customFormat="1" ht="15" customHeight="1">
      <c r="B134" s="320"/>
      <c r="C134" s="275" t="s">
        <v>6565</v>
      </c>
      <c r="D134" s="275"/>
      <c r="E134" s="275"/>
      <c r="F134" s="298" t="s">
        <v>6552</v>
      </c>
      <c r="G134" s="275"/>
      <c r="H134" s="275" t="s">
        <v>6586</v>
      </c>
      <c r="I134" s="275" t="s">
        <v>6548</v>
      </c>
      <c r="J134" s="275">
        <v>50</v>
      </c>
      <c r="K134" s="323"/>
    </row>
    <row r="135" s="1" customFormat="1" ht="15" customHeight="1">
      <c r="B135" s="320"/>
      <c r="C135" s="275" t="s">
        <v>6571</v>
      </c>
      <c r="D135" s="275"/>
      <c r="E135" s="275"/>
      <c r="F135" s="298" t="s">
        <v>6552</v>
      </c>
      <c r="G135" s="275"/>
      <c r="H135" s="275" t="s">
        <v>6586</v>
      </c>
      <c r="I135" s="275" t="s">
        <v>6548</v>
      </c>
      <c r="J135" s="275">
        <v>50</v>
      </c>
      <c r="K135" s="323"/>
    </row>
    <row r="136" s="1" customFormat="1" ht="15" customHeight="1">
      <c r="B136" s="320"/>
      <c r="C136" s="275" t="s">
        <v>6573</v>
      </c>
      <c r="D136" s="275"/>
      <c r="E136" s="275"/>
      <c r="F136" s="298" t="s">
        <v>6552</v>
      </c>
      <c r="G136" s="275"/>
      <c r="H136" s="275" t="s">
        <v>6586</v>
      </c>
      <c r="I136" s="275" t="s">
        <v>6548</v>
      </c>
      <c r="J136" s="275">
        <v>50</v>
      </c>
      <c r="K136" s="323"/>
    </row>
    <row r="137" s="1" customFormat="1" ht="15" customHeight="1">
      <c r="B137" s="320"/>
      <c r="C137" s="275" t="s">
        <v>6574</v>
      </c>
      <c r="D137" s="275"/>
      <c r="E137" s="275"/>
      <c r="F137" s="298" t="s">
        <v>6552</v>
      </c>
      <c r="G137" s="275"/>
      <c r="H137" s="275" t="s">
        <v>6599</v>
      </c>
      <c r="I137" s="275" t="s">
        <v>6548</v>
      </c>
      <c r="J137" s="275">
        <v>255</v>
      </c>
      <c r="K137" s="323"/>
    </row>
    <row r="138" s="1" customFormat="1" ht="15" customHeight="1">
      <c r="B138" s="320"/>
      <c r="C138" s="275" t="s">
        <v>6576</v>
      </c>
      <c r="D138" s="275"/>
      <c r="E138" s="275"/>
      <c r="F138" s="298" t="s">
        <v>6546</v>
      </c>
      <c r="G138" s="275"/>
      <c r="H138" s="275" t="s">
        <v>6600</v>
      </c>
      <c r="I138" s="275" t="s">
        <v>6578</v>
      </c>
      <c r="J138" s="275"/>
      <c r="K138" s="323"/>
    </row>
    <row r="139" s="1" customFormat="1" ht="15" customHeight="1">
      <c r="B139" s="320"/>
      <c r="C139" s="275" t="s">
        <v>6579</v>
      </c>
      <c r="D139" s="275"/>
      <c r="E139" s="275"/>
      <c r="F139" s="298" t="s">
        <v>6546</v>
      </c>
      <c r="G139" s="275"/>
      <c r="H139" s="275" t="s">
        <v>6601</v>
      </c>
      <c r="I139" s="275" t="s">
        <v>6581</v>
      </c>
      <c r="J139" s="275"/>
      <c r="K139" s="323"/>
    </row>
    <row r="140" s="1" customFormat="1" ht="15" customHeight="1">
      <c r="B140" s="320"/>
      <c r="C140" s="275" t="s">
        <v>6582</v>
      </c>
      <c r="D140" s="275"/>
      <c r="E140" s="275"/>
      <c r="F140" s="298" t="s">
        <v>6546</v>
      </c>
      <c r="G140" s="275"/>
      <c r="H140" s="275" t="s">
        <v>6582</v>
      </c>
      <c r="I140" s="275" t="s">
        <v>6581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6546</v>
      </c>
      <c r="G141" s="275"/>
      <c r="H141" s="275" t="s">
        <v>6602</v>
      </c>
      <c r="I141" s="275" t="s">
        <v>6581</v>
      </c>
      <c r="J141" s="275"/>
      <c r="K141" s="323"/>
    </row>
    <row r="142" s="1" customFormat="1" ht="15" customHeight="1">
      <c r="B142" s="320"/>
      <c r="C142" s="275" t="s">
        <v>6603</v>
      </c>
      <c r="D142" s="275"/>
      <c r="E142" s="275"/>
      <c r="F142" s="298" t="s">
        <v>6546</v>
      </c>
      <c r="G142" s="275"/>
      <c r="H142" s="275" t="s">
        <v>6604</v>
      </c>
      <c r="I142" s="275" t="s">
        <v>6581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6605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6540</v>
      </c>
      <c r="D148" s="290"/>
      <c r="E148" s="290"/>
      <c r="F148" s="290" t="s">
        <v>6541</v>
      </c>
      <c r="G148" s="291"/>
      <c r="H148" s="290" t="s">
        <v>55</v>
      </c>
      <c r="I148" s="290" t="s">
        <v>58</v>
      </c>
      <c r="J148" s="290" t="s">
        <v>6542</v>
      </c>
      <c r="K148" s="289"/>
    </row>
    <row r="149" s="1" customFormat="1" ht="17.25" customHeight="1">
      <c r="B149" s="287"/>
      <c r="C149" s="292" t="s">
        <v>6543</v>
      </c>
      <c r="D149" s="292"/>
      <c r="E149" s="292"/>
      <c r="F149" s="293" t="s">
        <v>6544</v>
      </c>
      <c r="G149" s="294"/>
      <c r="H149" s="292"/>
      <c r="I149" s="292"/>
      <c r="J149" s="292" t="s">
        <v>6545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6549</v>
      </c>
      <c r="D151" s="275"/>
      <c r="E151" s="275"/>
      <c r="F151" s="328" t="s">
        <v>6546</v>
      </c>
      <c r="G151" s="275"/>
      <c r="H151" s="327" t="s">
        <v>6586</v>
      </c>
      <c r="I151" s="327" t="s">
        <v>6548</v>
      </c>
      <c r="J151" s="327">
        <v>120</v>
      </c>
      <c r="K151" s="323"/>
    </row>
    <row r="152" s="1" customFormat="1" ht="15" customHeight="1">
      <c r="B152" s="300"/>
      <c r="C152" s="327" t="s">
        <v>6595</v>
      </c>
      <c r="D152" s="275"/>
      <c r="E152" s="275"/>
      <c r="F152" s="328" t="s">
        <v>6546</v>
      </c>
      <c r="G152" s="275"/>
      <c r="H152" s="327" t="s">
        <v>6606</v>
      </c>
      <c r="I152" s="327" t="s">
        <v>6548</v>
      </c>
      <c r="J152" s="327" t="s">
        <v>6597</v>
      </c>
      <c r="K152" s="323"/>
    </row>
    <row r="153" s="1" customFormat="1" ht="15" customHeight="1">
      <c r="B153" s="300"/>
      <c r="C153" s="327" t="s">
        <v>86</v>
      </c>
      <c r="D153" s="275"/>
      <c r="E153" s="275"/>
      <c r="F153" s="328" t="s">
        <v>6546</v>
      </c>
      <c r="G153" s="275"/>
      <c r="H153" s="327" t="s">
        <v>6607</v>
      </c>
      <c r="I153" s="327" t="s">
        <v>6548</v>
      </c>
      <c r="J153" s="327" t="s">
        <v>6597</v>
      </c>
      <c r="K153" s="323"/>
    </row>
    <row r="154" s="1" customFormat="1" ht="15" customHeight="1">
      <c r="B154" s="300"/>
      <c r="C154" s="327" t="s">
        <v>6551</v>
      </c>
      <c r="D154" s="275"/>
      <c r="E154" s="275"/>
      <c r="F154" s="328" t="s">
        <v>6552</v>
      </c>
      <c r="G154" s="275"/>
      <c r="H154" s="327" t="s">
        <v>6586</v>
      </c>
      <c r="I154" s="327" t="s">
        <v>6548</v>
      </c>
      <c r="J154" s="327">
        <v>50</v>
      </c>
      <c r="K154" s="323"/>
    </row>
    <row r="155" s="1" customFormat="1" ht="15" customHeight="1">
      <c r="B155" s="300"/>
      <c r="C155" s="327" t="s">
        <v>6554</v>
      </c>
      <c r="D155" s="275"/>
      <c r="E155" s="275"/>
      <c r="F155" s="328" t="s">
        <v>6546</v>
      </c>
      <c r="G155" s="275"/>
      <c r="H155" s="327" t="s">
        <v>6586</v>
      </c>
      <c r="I155" s="327" t="s">
        <v>6556</v>
      </c>
      <c r="J155" s="327"/>
      <c r="K155" s="323"/>
    </row>
    <row r="156" s="1" customFormat="1" ht="15" customHeight="1">
      <c r="B156" s="300"/>
      <c r="C156" s="327" t="s">
        <v>6565</v>
      </c>
      <c r="D156" s="275"/>
      <c r="E156" s="275"/>
      <c r="F156" s="328" t="s">
        <v>6552</v>
      </c>
      <c r="G156" s="275"/>
      <c r="H156" s="327" t="s">
        <v>6586</v>
      </c>
      <c r="I156" s="327" t="s">
        <v>6548</v>
      </c>
      <c r="J156" s="327">
        <v>50</v>
      </c>
      <c r="K156" s="323"/>
    </row>
    <row r="157" s="1" customFormat="1" ht="15" customHeight="1">
      <c r="B157" s="300"/>
      <c r="C157" s="327" t="s">
        <v>6573</v>
      </c>
      <c r="D157" s="275"/>
      <c r="E157" s="275"/>
      <c r="F157" s="328" t="s">
        <v>6552</v>
      </c>
      <c r="G157" s="275"/>
      <c r="H157" s="327" t="s">
        <v>6586</v>
      </c>
      <c r="I157" s="327" t="s">
        <v>6548</v>
      </c>
      <c r="J157" s="327">
        <v>50</v>
      </c>
      <c r="K157" s="323"/>
    </row>
    <row r="158" s="1" customFormat="1" ht="15" customHeight="1">
      <c r="B158" s="300"/>
      <c r="C158" s="327" t="s">
        <v>6571</v>
      </c>
      <c r="D158" s="275"/>
      <c r="E158" s="275"/>
      <c r="F158" s="328" t="s">
        <v>6552</v>
      </c>
      <c r="G158" s="275"/>
      <c r="H158" s="327" t="s">
        <v>6586</v>
      </c>
      <c r="I158" s="327" t="s">
        <v>6548</v>
      </c>
      <c r="J158" s="327">
        <v>50</v>
      </c>
      <c r="K158" s="323"/>
    </row>
    <row r="159" s="1" customFormat="1" ht="15" customHeight="1">
      <c r="B159" s="300"/>
      <c r="C159" s="327" t="s">
        <v>169</v>
      </c>
      <c r="D159" s="275"/>
      <c r="E159" s="275"/>
      <c r="F159" s="328" t="s">
        <v>6546</v>
      </c>
      <c r="G159" s="275"/>
      <c r="H159" s="327" t="s">
        <v>6608</v>
      </c>
      <c r="I159" s="327" t="s">
        <v>6548</v>
      </c>
      <c r="J159" s="327" t="s">
        <v>6609</v>
      </c>
      <c r="K159" s="323"/>
    </row>
    <row r="160" s="1" customFormat="1" ht="15" customHeight="1">
      <c r="B160" s="300"/>
      <c r="C160" s="327" t="s">
        <v>6610</v>
      </c>
      <c r="D160" s="275"/>
      <c r="E160" s="275"/>
      <c r="F160" s="328" t="s">
        <v>6546</v>
      </c>
      <c r="G160" s="275"/>
      <c r="H160" s="327" t="s">
        <v>6611</v>
      </c>
      <c r="I160" s="327" t="s">
        <v>6581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6612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6540</v>
      </c>
      <c r="D166" s="290"/>
      <c r="E166" s="290"/>
      <c r="F166" s="290" t="s">
        <v>6541</v>
      </c>
      <c r="G166" s="332"/>
      <c r="H166" s="333" t="s">
        <v>55</v>
      </c>
      <c r="I166" s="333" t="s">
        <v>58</v>
      </c>
      <c r="J166" s="290" t="s">
        <v>6542</v>
      </c>
      <c r="K166" s="267"/>
    </row>
    <row r="167" s="1" customFormat="1" ht="17.25" customHeight="1">
      <c r="B167" s="268"/>
      <c r="C167" s="292" t="s">
        <v>6543</v>
      </c>
      <c r="D167" s="292"/>
      <c r="E167" s="292"/>
      <c r="F167" s="293" t="s">
        <v>6544</v>
      </c>
      <c r="G167" s="334"/>
      <c r="H167" s="335"/>
      <c r="I167" s="335"/>
      <c r="J167" s="292" t="s">
        <v>6545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6549</v>
      </c>
      <c r="D169" s="275"/>
      <c r="E169" s="275"/>
      <c r="F169" s="298" t="s">
        <v>6546</v>
      </c>
      <c r="G169" s="275"/>
      <c r="H169" s="275" t="s">
        <v>6586</v>
      </c>
      <c r="I169" s="275" t="s">
        <v>6548</v>
      </c>
      <c r="J169" s="275">
        <v>120</v>
      </c>
      <c r="K169" s="323"/>
    </row>
    <row r="170" s="1" customFormat="1" ht="15" customHeight="1">
      <c r="B170" s="300"/>
      <c r="C170" s="275" t="s">
        <v>6595</v>
      </c>
      <c r="D170" s="275"/>
      <c r="E170" s="275"/>
      <c r="F170" s="298" t="s">
        <v>6546</v>
      </c>
      <c r="G170" s="275"/>
      <c r="H170" s="275" t="s">
        <v>6596</v>
      </c>
      <c r="I170" s="275" t="s">
        <v>6548</v>
      </c>
      <c r="J170" s="275" t="s">
        <v>6597</v>
      </c>
      <c r="K170" s="323"/>
    </row>
    <row r="171" s="1" customFormat="1" ht="15" customHeight="1">
      <c r="B171" s="300"/>
      <c r="C171" s="275" t="s">
        <v>86</v>
      </c>
      <c r="D171" s="275"/>
      <c r="E171" s="275"/>
      <c r="F171" s="298" t="s">
        <v>6546</v>
      </c>
      <c r="G171" s="275"/>
      <c r="H171" s="275" t="s">
        <v>6613</v>
      </c>
      <c r="I171" s="275" t="s">
        <v>6548</v>
      </c>
      <c r="J171" s="275" t="s">
        <v>6597</v>
      </c>
      <c r="K171" s="323"/>
    </row>
    <row r="172" s="1" customFormat="1" ht="15" customHeight="1">
      <c r="B172" s="300"/>
      <c r="C172" s="275" t="s">
        <v>6551</v>
      </c>
      <c r="D172" s="275"/>
      <c r="E172" s="275"/>
      <c r="F172" s="298" t="s">
        <v>6552</v>
      </c>
      <c r="G172" s="275"/>
      <c r="H172" s="275" t="s">
        <v>6613</v>
      </c>
      <c r="I172" s="275" t="s">
        <v>6548</v>
      </c>
      <c r="J172" s="275">
        <v>50</v>
      </c>
      <c r="K172" s="323"/>
    </row>
    <row r="173" s="1" customFormat="1" ht="15" customHeight="1">
      <c r="B173" s="300"/>
      <c r="C173" s="275" t="s">
        <v>6554</v>
      </c>
      <c r="D173" s="275"/>
      <c r="E173" s="275"/>
      <c r="F173" s="298" t="s">
        <v>6546</v>
      </c>
      <c r="G173" s="275"/>
      <c r="H173" s="275" t="s">
        <v>6613</v>
      </c>
      <c r="I173" s="275" t="s">
        <v>6556</v>
      </c>
      <c r="J173" s="275"/>
      <c r="K173" s="323"/>
    </row>
    <row r="174" s="1" customFormat="1" ht="15" customHeight="1">
      <c r="B174" s="300"/>
      <c r="C174" s="275" t="s">
        <v>6565</v>
      </c>
      <c r="D174" s="275"/>
      <c r="E174" s="275"/>
      <c r="F174" s="298" t="s">
        <v>6552</v>
      </c>
      <c r="G174" s="275"/>
      <c r="H174" s="275" t="s">
        <v>6613</v>
      </c>
      <c r="I174" s="275" t="s">
        <v>6548</v>
      </c>
      <c r="J174" s="275">
        <v>50</v>
      </c>
      <c r="K174" s="323"/>
    </row>
    <row r="175" s="1" customFormat="1" ht="15" customHeight="1">
      <c r="B175" s="300"/>
      <c r="C175" s="275" t="s">
        <v>6573</v>
      </c>
      <c r="D175" s="275"/>
      <c r="E175" s="275"/>
      <c r="F175" s="298" t="s">
        <v>6552</v>
      </c>
      <c r="G175" s="275"/>
      <c r="H175" s="275" t="s">
        <v>6613</v>
      </c>
      <c r="I175" s="275" t="s">
        <v>6548</v>
      </c>
      <c r="J175" s="275">
        <v>50</v>
      </c>
      <c r="K175" s="323"/>
    </row>
    <row r="176" s="1" customFormat="1" ht="15" customHeight="1">
      <c r="B176" s="300"/>
      <c r="C176" s="275" t="s">
        <v>6571</v>
      </c>
      <c r="D176" s="275"/>
      <c r="E176" s="275"/>
      <c r="F176" s="298" t="s">
        <v>6552</v>
      </c>
      <c r="G176" s="275"/>
      <c r="H176" s="275" t="s">
        <v>6613</v>
      </c>
      <c r="I176" s="275" t="s">
        <v>6548</v>
      </c>
      <c r="J176" s="275">
        <v>50</v>
      </c>
      <c r="K176" s="323"/>
    </row>
    <row r="177" s="1" customFormat="1" ht="15" customHeight="1">
      <c r="B177" s="300"/>
      <c r="C177" s="275" t="s">
        <v>188</v>
      </c>
      <c r="D177" s="275"/>
      <c r="E177" s="275"/>
      <c r="F177" s="298" t="s">
        <v>6546</v>
      </c>
      <c r="G177" s="275"/>
      <c r="H177" s="275" t="s">
        <v>6614</v>
      </c>
      <c r="I177" s="275" t="s">
        <v>6615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6546</v>
      </c>
      <c r="G178" s="275"/>
      <c r="H178" s="275" t="s">
        <v>6616</v>
      </c>
      <c r="I178" s="275" t="s">
        <v>6617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6546</v>
      </c>
      <c r="G179" s="275"/>
      <c r="H179" s="275" t="s">
        <v>6618</v>
      </c>
      <c r="I179" s="275" t="s">
        <v>6548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6546</v>
      </c>
      <c r="G180" s="275"/>
      <c r="H180" s="275" t="s">
        <v>6619</v>
      </c>
      <c r="I180" s="275" t="s">
        <v>6548</v>
      </c>
      <c r="J180" s="275">
        <v>255</v>
      </c>
      <c r="K180" s="323"/>
    </row>
    <row r="181" s="1" customFormat="1" ht="15" customHeight="1">
      <c r="B181" s="300"/>
      <c r="C181" s="275" t="s">
        <v>189</v>
      </c>
      <c r="D181" s="275"/>
      <c r="E181" s="275"/>
      <c r="F181" s="298" t="s">
        <v>6546</v>
      </c>
      <c r="G181" s="275"/>
      <c r="H181" s="275" t="s">
        <v>6510</v>
      </c>
      <c r="I181" s="275" t="s">
        <v>6548</v>
      </c>
      <c r="J181" s="275">
        <v>10</v>
      </c>
      <c r="K181" s="323"/>
    </row>
    <row r="182" s="1" customFormat="1" ht="15" customHeight="1">
      <c r="B182" s="300"/>
      <c r="C182" s="275" t="s">
        <v>190</v>
      </c>
      <c r="D182" s="275"/>
      <c r="E182" s="275"/>
      <c r="F182" s="298" t="s">
        <v>6546</v>
      </c>
      <c r="G182" s="275"/>
      <c r="H182" s="275" t="s">
        <v>6620</v>
      </c>
      <c r="I182" s="275" t="s">
        <v>6581</v>
      </c>
      <c r="J182" s="275"/>
      <c r="K182" s="323"/>
    </row>
    <row r="183" s="1" customFormat="1" ht="15" customHeight="1">
      <c r="B183" s="300"/>
      <c r="C183" s="275" t="s">
        <v>6621</v>
      </c>
      <c r="D183" s="275"/>
      <c r="E183" s="275"/>
      <c r="F183" s="298" t="s">
        <v>6546</v>
      </c>
      <c r="G183" s="275"/>
      <c r="H183" s="275" t="s">
        <v>6622</v>
      </c>
      <c r="I183" s="275" t="s">
        <v>6581</v>
      </c>
      <c r="J183" s="275"/>
      <c r="K183" s="323"/>
    </row>
    <row r="184" s="1" customFormat="1" ht="15" customHeight="1">
      <c r="B184" s="300"/>
      <c r="C184" s="275" t="s">
        <v>6610</v>
      </c>
      <c r="D184" s="275"/>
      <c r="E184" s="275"/>
      <c r="F184" s="298" t="s">
        <v>6546</v>
      </c>
      <c r="G184" s="275"/>
      <c r="H184" s="275" t="s">
        <v>6623</v>
      </c>
      <c r="I184" s="275" t="s">
        <v>6581</v>
      </c>
      <c r="J184" s="275"/>
      <c r="K184" s="323"/>
    </row>
    <row r="185" s="1" customFormat="1" ht="15" customHeight="1">
      <c r="B185" s="300"/>
      <c r="C185" s="275" t="s">
        <v>192</v>
      </c>
      <c r="D185" s="275"/>
      <c r="E185" s="275"/>
      <c r="F185" s="298" t="s">
        <v>6552</v>
      </c>
      <c r="G185" s="275"/>
      <c r="H185" s="275" t="s">
        <v>6624</v>
      </c>
      <c r="I185" s="275" t="s">
        <v>6548</v>
      </c>
      <c r="J185" s="275">
        <v>50</v>
      </c>
      <c r="K185" s="323"/>
    </row>
    <row r="186" s="1" customFormat="1" ht="15" customHeight="1">
      <c r="B186" s="300"/>
      <c r="C186" s="275" t="s">
        <v>6625</v>
      </c>
      <c r="D186" s="275"/>
      <c r="E186" s="275"/>
      <c r="F186" s="298" t="s">
        <v>6552</v>
      </c>
      <c r="G186" s="275"/>
      <c r="H186" s="275" t="s">
        <v>6626</v>
      </c>
      <c r="I186" s="275" t="s">
        <v>6627</v>
      </c>
      <c r="J186" s="275"/>
      <c r="K186" s="323"/>
    </row>
    <row r="187" s="1" customFormat="1" ht="15" customHeight="1">
      <c r="B187" s="300"/>
      <c r="C187" s="275" t="s">
        <v>6628</v>
      </c>
      <c r="D187" s="275"/>
      <c r="E187" s="275"/>
      <c r="F187" s="298" t="s">
        <v>6552</v>
      </c>
      <c r="G187" s="275"/>
      <c r="H187" s="275" t="s">
        <v>6629</v>
      </c>
      <c r="I187" s="275" t="s">
        <v>6627</v>
      </c>
      <c r="J187" s="275"/>
      <c r="K187" s="323"/>
    </row>
    <row r="188" s="1" customFormat="1" ht="15" customHeight="1">
      <c r="B188" s="300"/>
      <c r="C188" s="275" t="s">
        <v>6630</v>
      </c>
      <c r="D188" s="275"/>
      <c r="E188" s="275"/>
      <c r="F188" s="298" t="s">
        <v>6552</v>
      </c>
      <c r="G188" s="275"/>
      <c r="H188" s="275" t="s">
        <v>6631</v>
      </c>
      <c r="I188" s="275" t="s">
        <v>6627</v>
      </c>
      <c r="J188" s="275"/>
      <c r="K188" s="323"/>
    </row>
    <row r="189" s="1" customFormat="1" ht="15" customHeight="1">
      <c r="B189" s="300"/>
      <c r="C189" s="336" t="s">
        <v>6632</v>
      </c>
      <c r="D189" s="275"/>
      <c r="E189" s="275"/>
      <c r="F189" s="298" t="s">
        <v>6552</v>
      </c>
      <c r="G189" s="275"/>
      <c r="H189" s="275" t="s">
        <v>6633</v>
      </c>
      <c r="I189" s="275" t="s">
        <v>6634</v>
      </c>
      <c r="J189" s="337" t="s">
        <v>6635</v>
      </c>
      <c r="K189" s="323"/>
    </row>
    <row r="190" s="15" customFormat="1" ht="15" customHeight="1">
      <c r="B190" s="338"/>
      <c r="C190" s="339" t="s">
        <v>6636</v>
      </c>
      <c r="D190" s="340"/>
      <c r="E190" s="340"/>
      <c r="F190" s="341" t="s">
        <v>6552</v>
      </c>
      <c r="G190" s="340"/>
      <c r="H190" s="340" t="s">
        <v>6637</v>
      </c>
      <c r="I190" s="340" t="s">
        <v>6634</v>
      </c>
      <c r="J190" s="342" t="s">
        <v>6635</v>
      </c>
      <c r="K190" s="343"/>
    </row>
    <row r="191" s="1" customFormat="1" ht="15" customHeight="1">
      <c r="B191" s="300"/>
      <c r="C191" s="336" t="s">
        <v>43</v>
      </c>
      <c r="D191" s="275"/>
      <c r="E191" s="275"/>
      <c r="F191" s="298" t="s">
        <v>6546</v>
      </c>
      <c r="G191" s="275"/>
      <c r="H191" s="272" t="s">
        <v>6638</v>
      </c>
      <c r="I191" s="275" t="s">
        <v>6639</v>
      </c>
      <c r="J191" s="275"/>
      <c r="K191" s="323"/>
    </row>
    <row r="192" s="1" customFormat="1" ht="15" customHeight="1">
      <c r="B192" s="300"/>
      <c r="C192" s="336" t="s">
        <v>6640</v>
      </c>
      <c r="D192" s="275"/>
      <c r="E192" s="275"/>
      <c r="F192" s="298" t="s">
        <v>6546</v>
      </c>
      <c r="G192" s="275"/>
      <c r="H192" s="275" t="s">
        <v>6641</v>
      </c>
      <c r="I192" s="275" t="s">
        <v>6581</v>
      </c>
      <c r="J192" s="275"/>
      <c r="K192" s="323"/>
    </row>
    <row r="193" s="1" customFormat="1" ht="15" customHeight="1">
      <c r="B193" s="300"/>
      <c r="C193" s="336" t="s">
        <v>6642</v>
      </c>
      <c r="D193" s="275"/>
      <c r="E193" s="275"/>
      <c r="F193" s="298" t="s">
        <v>6546</v>
      </c>
      <c r="G193" s="275"/>
      <c r="H193" s="275" t="s">
        <v>6643</v>
      </c>
      <c r="I193" s="275" t="s">
        <v>6581</v>
      </c>
      <c r="J193" s="275"/>
      <c r="K193" s="323"/>
    </row>
    <row r="194" s="1" customFormat="1" ht="15" customHeight="1">
      <c r="B194" s="300"/>
      <c r="C194" s="336" t="s">
        <v>6644</v>
      </c>
      <c r="D194" s="275"/>
      <c r="E194" s="275"/>
      <c r="F194" s="298" t="s">
        <v>6552</v>
      </c>
      <c r="G194" s="275"/>
      <c r="H194" s="275" t="s">
        <v>6645</v>
      </c>
      <c r="I194" s="275" t="s">
        <v>6581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6646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6647</v>
      </c>
      <c r="D201" s="345"/>
      <c r="E201" s="345"/>
      <c r="F201" s="345" t="s">
        <v>6648</v>
      </c>
      <c r="G201" s="346"/>
      <c r="H201" s="345" t="s">
        <v>6649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6639</v>
      </c>
      <c r="D203" s="275"/>
      <c r="E203" s="275"/>
      <c r="F203" s="298" t="s">
        <v>44</v>
      </c>
      <c r="G203" s="275"/>
      <c r="H203" s="275" t="s">
        <v>6650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45</v>
      </c>
      <c r="G204" s="275"/>
      <c r="H204" s="275" t="s">
        <v>6651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6652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6653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47</v>
      </c>
      <c r="G207" s="275"/>
      <c r="H207" s="275" t="s">
        <v>6654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6593</v>
      </c>
      <c r="D209" s="275"/>
      <c r="E209" s="275"/>
      <c r="F209" s="298" t="s">
        <v>145</v>
      </c>
      <c r="G209" s="275"/>
      <c r="H209" s="275" t="s">
        <v>6655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93</v>
      </c>
      <c r="G210" s="275"/>
      <c r="H210" s="275" t="s">
        <v>6491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79</v>
      </c>
      <c r="G211" s="275"/>
      <c r="H211" s="275" t="s">
        <v>6656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161</v>
      </c>
      <c r="G212" s="336"/>
      <c r="H212" s="327" t="s">
        <v>6492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6493</v>
      </c>
      <c r="G213" s="336"/>
      <c r="H213" s="327" t="s">
        <v>6473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6617</v>
      </c>
      <c r="D215" s="275"/>
      <c r="E215" s="275"/>
      <c r="F215" s="298">
        <v>1</v>
      </c>
      <c r="G215" s="336"/>
      <c r="H215" s="327" t="s">
        <v>6657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6658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6659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6660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EVA-PC\EVA</dc:creator>
  <cp:lastModifiedBy>EVA-PC\EVA</cp:lastModifiedBy>
  <dcterms:created xsi:type="dcterms:W3CDTF">2024-09-03T13:01:26Z</dcterms:created>
  <dcterms:modified xsi:type="dcterms:W3CDTF">2024-09-03T13:01:51Z</dcterms:modified>
</cp:coreProperties>
</file>